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richPivotRecords1.xml" ContentType="application/vnd.openxmlformats-officedocument.spreadsheetml.richPivot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charts/chartEx1.xml" ContentType="application/vnd.ms-office.chartex+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tables/table107.xml" ContentType="application/vnd.openxmlformats-officedocument.spreadsheetml.table+xml"/>
  <Override PartName="/xl/slicers/slicer2.xml" ContentType="application/vnd.ms-excel.slicer+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tables/table108.xml" ContentType="application/vnd.openxmlformats-officedocument.spreadsheetml.table+xml"/>
  <Override PartName="/xl/tables/table109.xml" ContentType="application/vnd.openxmlformats-officedocument.spreadsheetml.table+xml"/>
  <Override PartName="/xl/charts/chartEx3.xml" ContentType="application/vnd.ms-office.chartex+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theme/themeOverride1.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always" codeName="ThisWorkbook"/>
  <mc:AlternateContent xmlns:mc="http://schemas.openxmlformats.org/markup-compatibility/2006">
    <mc:Choice Requires="x15">
      <x15ac:absPath xmlns:x15ac="http://schemas.microsoft.com/office/spreadsheetml/2010/11/ac" url="C:\Users\Liria.Galeano\Downloads\"/>
    </mc:Choice>
  </mc:AlternateContent>
  <xr:revisionPtr revIDLastSave="0" documentId="13_ncr:1_{71745F69-1673-4B4A-A8FC-8ED015D2365A}" xr6:coauthVersionLast="47" xr6:coauthVersionMax="47" xr10:uidLastSave="{00000000-0000-0000-0000-000000000000}"/>
  <bookViews>
    <workbookView xWindow="-108" yWindow="-108" windowWidth="23256" windowHeight="12456" tabRatio="739" firstSheet="10" activeTab="10" xr2:uid="{00000000-000D-0000-FFFF-FFFF00000000}"/>
  </bookViews>
  <sheets>
    <sheet name="L.D Nueva" sheetId="3" state="hidden" r:id="rId1"/>
    <sheet name="T_Graf." sheetId="4" state="hidden" r:id="rId2"/>
    <sheet name="Graf. aspectos" sheetId="5" state="hidden" r:id="rId3"/>
    <sheet name="Graf. impactos" sheetId="6" state="hidden" r:id="rId4"/>
    <sheet name="Graf. Ev. impactos" sheetId="7" state="hidden" r:id="rId5"/>
    <sheet name="Hoja2" sheetId="16" state="hidden" r:id="rId6"/>
    <sheet name="Mapa inicial" sheetId="17" state="hidden" r:id="rId7"/>
    <sheet name="Mapa 1" sheetId="14" state="hidden" r:id="rId8"/>
    <sheet name="Mapa" sheetId="8" state="hidden" r:id="rId9"/>
    <sheet name="Formato" sheetId="1" state="hidden" r:id="rId10"/>
    <sheet name="Mapa de inicio" sheetId="20" r:id="rId11"/>
    <sheet name="Mapa para ajuste" sheetId="18" state="hidden" r:id="rId12"/>
    <sheet name="C. DT-NN" sheetId="19" r:id="rId13"/>
    <sheet name="Imagenes" sheetId="21" state="hidden" r:id="rId14"/>
    <sheet name="Matriz DT-NN" sheetId="10" r:id="rId15"/>
    <sheet name="SI_DT-NN" sheetId="11" r:id="rId16"/>
    <sheet name="SF_DT-NN" sheetId="12" r:id="rId17"/>
    <sheet name="AA_DT-NN" sheetId="13" r:id="rId18"/>
    <sheet name="Control de Cambios" sheetId="2" r:id="rId19"/>
  </sheets>
  <externalReferences>
    <externalReference r:id="rId20"/>
    <externalReference r:id="rId21"/>
  </externalReferences>
  <definedNames>
    <definedName name="_xlnm._FilterDatabase" localSheetId="12" hidden="1">'C. DT-NN'!#REF!</definedName>
    <definedName name="_xlnm._FilterDatabase" localSheetId="7" hidden="1">'Mapa 1'!$E$9:$E$42</definedName>
    <definedName name="_xlnm._FilterDatabase" localSheetId="10" hidden="1">'Mapa de inicio'!#REF!</definedName>
    <definedName name="_xlnm._FilterDatabase" localSheetId="6" hidden="1">'Mapa inicial'!$E$9:$E$42</definedName>
    <definedName name="_xlnm._FilterDatabase" localSheetId="11" hidden="1">'Mapa para ajuste'!$E$9:$E$42</definedName>
    <definedName name="_xlnm._FilterDatabase" localSheetId="14" hidden="1">'Matriz DT-NN'!$A$12:$BE$12</definedName>
    <definedName name="_xlchart.v5.10" hidden="1">('Mapa 1'!$H$40,'Mapa 1'!$H$42:$H$59)</definedName>
    <definedName name="_xlchart.v5.11" hidden="1">('Mapa 1'!$J$9:$J$59,'Mapa 1'!$E$9:$E$42)</definedName>
    <definedName name="_xlchart.v5.6" hidden="1">'Mapa 1'!$F$8:$I$8</definedName>
    <definedName name="_xlchart.v5.7" hidden="1">'Mapa 1'!$F$9:$I$42</definedName>
    <definedName name="_xlchart.v5.8" hidden="1">'Mapa 1'!$J$8</definedName>
    <definedName name="_xlchart.v5.9" hidden="1">'Mapa 1'!$K$8</definedName>
    <definedName name="_xlchart.v6.0" hidden="1">'Mapa inicial'!$I$8</definedName>
    <definedName name="_xlchart.v6.1" hidden="1">'Mapa inicial'!$I$9:$I$44</definedName>
    <definedName name="_xlchart.v6.12" hidden="1">'Mapa para ajuste'!$I$8</definedName>
    <definedName name="_xlchart.v6.13" hidden="1">'Mapa para ajuste'!$I$9:$I$43</definedName>
    <definedName name="_xlchart.v6.14" hidden="1">'Mapa para ajuste'!$J$42</definedName>
    <definedName name="_xlchart.v6.15" hidden="1">'Mapa para ajuste'!$J$8</definedName>
    <definedName name="_xlchart.v6.16" hidden="1">'Mapa para ajuste'!$J$9:$J$43,'Mapa para ajuste'!$E$9:$E$42</definedName>
    <definedName name="_xlchart.v6.17" hidden="1">'Mapa para ajuste'!$K$8</definedName>
    <definedName name="_xlchart.v6.2" hidden="1">'Mapa inicial'!$J$42</definedName>
    <definedName name="_xlchart.v6.3" hidden="1">'Mapa inicial'!$J$8</definedName>
    <definedName name="_xlchart.v6.4" hidden="1">'Mapa inicial'!$J$9:$J$44,'Mapa inicial'!$E$9:$E$42</definedName>
    <definedName name="_xlchart.v6.5" hidden="1">'Mapa inicial'!$L$8</definedName>
    <definedName name="_xlnm.Print_Area" localSheetId="17">'AA_DT-NN'!$A$1:$J$58</definedName>
    <definedName name="_xlnm.Print_Area" localSheetId="12">'C. DT-NN'!$A$1:$D$58</definedName>
    <definedName name="_xlnm.Print_Area" localSheetId="18">'Control de Cambios'!$A$1:$C$12</definedName>
    <definedName name="_xlnm.Print_Area" localSheetId="2">'Graf. aspectos'!$A$1:$X$71</definedName>
    <definedName name="_xlnm.Print_Area" localSheetId="4">'Graf. Ev. impactos'!$A$1:$O$72</definedName>
    <definedName name="_xlnm.Print_Area" localSheetId="3">'Graf. impactos'!$A$1:$W$39</definedName>
    <definedName name="_xlnm.Print_Area" localSheetId="7">'Mapa 1'!$A$1:$C$54</definedName>
    <definedName name="_xlnm.Print_Area" localSheetId="10">'Mapa de inicio'!$A$1:$C$50</definedName>
    <definedName name="_xlnm.Print_Area" localSheetId="6">'Mapa inicial'!$A$1:$C$50</definedName>
    <definedName name="_xlnm.Print_Area" localSheetId="11">'Mapa para ajuste'!$A$1:$C$50</definedName>
    <definedName name="_xlnm.Print_Area" localSheetId="16">'SF_DT-NN'!$A$1:$C$43</definedName>
    <definedName name="_xlnm.Print_Area" localSheetId="15">'SI_DT-NN'!$A$1:$C$44</definedName>
    <definedName name="SegmentaciónDeDatos_DEPARTAMENTO">#N/A</definedName>
    <definedName name="SegmentaciónDeDatos_DEPARTAMENTO1">#N/A</definedName>
    <definedName name="SegmentaciónDeDatos_DIRECCIÓN_TERRITORIAL">#N/A</definedName>
    <definedName name="SegmentaciónDeDatos_SEDE">#N/A</definedName>
    <definedName name="_xlnm.Print_Titles" localSheetId="14">'Matriz DT-NN'!$1:$12</definedName>
  </definedNames>
  <calcPr calcId="191029"/>
  <pivotCaches>
    <pivotCache cacheId="5" r:id="rId22"/>
  </pivotCaches>
  <extLst>
    <ext xmlns:x14="http://schemas.microsoft.com/office/spreadsheetml/2009/9/main" uri="{BBE1A952-AA13-448e-AADC-164F8A28A991}">
      <x14:slicerCaches>
        <x14:slicerCache r:id="rId23"/>
        <x14:slicerCache r:id="rId24"/>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5"/>
        <x14:slicerCache r:id="rId2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43" i="17" l="1" a="1"/>
  <c r="M43" i="17" s="1"/>
  <c r="R43" i="18" a="1"/>
  <c r="R43" i="18" s="1"/>
  <c r="L43" i="18" a="1"/>
  <c r="L43" i="18" s="1"/>
  <c r="R42" i="18" a="1"/>
  <c r="R42" i="18" s="1"/>
  <c r="L42" i="18" a="1"/>
  <c r="L42" i="18" s="1"/>
  <c r="R41" i="18" a="1"/>
  <c r="R41" i="18" s="1"/>
  <c r="L41" i="18" a="1"/>
  <c r="L41" i="18" s="1"/>
  <c r="R40" i="18" a="1"/>
  <c r="R40" i="18" s="1"/>
  <c r="L40" i="18" a="1"/>
  <c r="L40" i="18" s="1"/>
  <c r="R39" i="18" a="1"/>
  <c r="R39" i="18" s="1"/>
  <c r="L39" i="18" a="1"/>
  <c r="L39" i="18" s="1"/>
  <c r="R38" i="18" a="1"/>
  <c r="R38" i="18" s="1"/>
  <c r="L38" i="18" a="1"/>
  <c r="L38" i="18" s="1"/>
  <c r="R37" i="18" a="1"/>
  <c r="R37" i="18" s="1"/>
  <c r="L37" i="18" a="1"/>
  <c r="L37" i="18" s="1"/>
  <c r="R36" i="18" a="1"/>
  <c r="R36" i="18" s="1"/>
  <c r="L36" i="18" a="1"/>
  <c r="L36" i="18" s="1"/>
  <c r="R35" i="18" a="1"/>
  <c r="R35" i="18" s="1"/>
  <c r="L35" i="18" a="1"/>
  <c r="L35" i="18" s="1"/>
  <c r="R34" i="18" a="1"/>
  <c r="R34" i="18" s="1"/>
  <c r="L34" i="18" a="1"/>
  <c r="L34" i="18" s="1"/>
  <c r="R33" i="18" a="1"/>
  <c r="R33" i="18" s="1"/>
  <c r="L33" i="18" a="1"/>
  <c r="L33" i="18" s="1"/>
  <c r="R32" i="18" a="1"/>
  <c r="R32" i="18" s="1"/>
  <c r="L32" i="18" a="1"/>
  <c r="L32" i="18" s="1"/>
  <c r="R31" i="18" a="1"/>
  <c r="R31" i="18" s="1"/>
  <c r="L31" i="18" a="1"/>
  <c r="L31" i="18" s="1"/>
  <c r="R30" i="18" a="1"/>
  <c r="R30" i="18" s="1"/>
  <c r="L30" i="18" a="1"/>
  <c r="L30" i="18" s="1"/>
  <c r="R29" i="18" a="1"/>
  <c r="R29" i="18" s="1"/>
  <c r="L29" i="18" a="1"/>
  <c r="L29" i="18" s="1"/>
  <c r="R28" i="18" a="1"/>
  <c r="R28" i="18" s="1"/>
  <c r="L28" i="18" a="1"/>
  <c r="L28" i="18" s="1"/>
  <c r="R27" i="18" a="1"/>
  <c r="R27" i="18" s="1"/>
  <c r="L27" i="18" a="1"/>
  <c r="L27" i="18" s="1"/>
  <c r="R26" i="18" a="1"/>
  <c r="R26" i="18" s="1"/>
  <c r="L26" i="18" a="1"/>
  <c r="L26" i="18" s="1"/>
  <c r="R25" i="18" a="1"/>
  <c r="R25" i="18" s="1"/>
  <c r="L25" i="18" a="1"/>
  <c r="L25" i="18" s="1"/>
  <c r="R24" i="18" a="1"/>
  <c r="R24" i="18" s="1"/>
  <c r="L24" i="18" a="1"/>
  <c r="L24" i="18" s="1"/>
  <c r="R23" i="18" a="1"/>
  <c r="R23" i="18" s="1"/>
  <c r="L23" i="18" a="1"/>
  <c r="L23" i="18" s="1"/>
  <c r="R22" i="18" a="1"/>
  <c r="R22" i="18" s="1"/>
  <c r="L22" i="18" a="1"/>
  <c r="L22" i="18" s="1"/>
  <c r="R21" i="18" a="1"/>
  <c r="R21" i="18" s="1"/>
  <c r="L21" i="18" a="1"/>
  <c r="L21" i="18" s="1"/>
  <c r="R20" i="18" a="1"/>
  <c r="R20" i="18" s="1"/>
  <c r="L20" i="18" a="1"/>
  <c r="L20" i="18" s="1"/>
  <c r="R19" i="18" a="1"/>
  <c r="R19" i="18" s="1"/>
  <c r="L19" i="18" a="1"/>
  <c r="L19" i="18" s="1"/>
  <c r="R18" i="18" a="1"/>
  <c r="R18" i="18" s="1"/>
  <c r="L18" i="18" a="1"/>
  <c r="L18" i="18" s="1"/>
  <c r="R17" i="18" a="1"/>
  <c r="R17" i="18" s="1"/>
  <c r="L17" i="18" a="1"/>
  <c r="L17" i="18" s="1"/>
  <c r="R16" i="18" a="1"/>
  <c r="R16" i="18" s="1"/>
  <c r="L16" i="18" a="1"/>
  <c r="L16" i="18" s="1"/>
  <c r="R15" i="18" a="1"/>
  <c r="R15" i="18" s="1"/>
  <c r="L15" i="18" a="1"/>
  <c r="L15" i="18" s="1"/>
  <c r="R14" i="18" a="1"/>
  <c r="R14" i="18" s="1"/>
  <c r="L14" i="18" a="1"/>
  <c r="L14" i="18" s="1"/>
  <c r="R13" i="18" a="1"/>
  <c r="R13" i="18" s="1"/>
  <c r="L13" i="18" a="1"/>
  <c r="L13" i="18" s="1"/>
  <c r="R12" i="18" a="1"/>
  <c r="R12" i="18" s="1"/>
  <c r="L12" i="18" a="1"/>
  <c r="L12" i="18" s="1"/>
  <c r="R11" i="18" a="1"/>
  <c r="R11" i="18" s="1"/>
  <c r="L11" i="18" a="1"/>
  <c r="L11" i="18" s="1"/>
  <c r="R10" i="18" a="1"/>
  <c r="R10" i="18" s="1"/>
  <c r="L10" i="18" a="1"/>
  <c r="L10" i="18" s="1"/>
  <c r="R9" i="18" a="1"/>
  <c r="R9" i="18" s="1"/>
  <c r="L9" i="18" a="1"/>
  <c r="L9" i="18" s="1"/>
  <c r="M44" i="17" l="1" a="1"/>
  <c r="M44" i="17" s="1"/>
  <c r="L43" i="14" a="1"/>
  <c r="L43" i="14" s="1"/>
  <c r="L44" i="14" a="1"/>
  <c r="L44" i="14" s="1"/>
  <c r="L45" i="14" a="1"/>
  <c r="L45" i="14" s="1"/>
  <c r="L46" i="14" a="1"/>
  <c r="L46" i="14" s="1"/>
  <c r="L47" i="14" a="1"/>
  <c r="L47" i="14" s="1"/>
  <c r="L48" i="14" a="1"/>
  <c r="L48" i="14" s="1"/>
  <c r="L49" i="14" a="1"/>
  <c r="L49" i="14" s="1"/>
  <c r="L50" i="14" a="1"/>
  <c r="L50" i="14" s="1"/>
  <c r="L51" i="14" a="1"/>
  <c r="L51" i="14" s="1"/>
  <c r="L52" i="14" a="1"/>
  <c r="L52" i="14" s="1"/>
  <c r="L53" i="14" a="1"/>
  <c r="L53" i="14" s="1"/>
  <c r="L54" i="14" a="1"/>
  <c r="L54" i="14" s="1"/>
  <c r="L55" i="14" a="1"/>
  <c r="L55" i="14" s="1"/>
  <c r="L56" i="14" a="1"/>
  <c r="L56" i="14" s="1"/>
  <c r="L57" i="14" a="1"/>
  <c r="L57" i="14" s="1"/>
  <c r="L58" i="14" a="1"/>
  <c r="L58" i="14" s="1"/>
  <c r="L59" i="14" a="1"/>
  <c r="L59" i="14" s="1"/>
  <c r="S12" i="17" a="1"/>
  <c r="S12" i="17" s="1"/>
  <c r="S9" i="17" a="1"/>
  <c r="S9" i="17" s="1"/>
  <c r="S10" i="17" a="1"/>
  <c r="S10" i="17" s="1"/>
  <c r="S11" i="17" a="1"/>
  <c r="S11" i="17" s="1"/>
  <c r="S13" i="17" a="1"/>
  <c r="S13" i="17" s="1"/>
  <c r="S14" i="17" a="1"/>
  <c r="S14" i="17" s="1"/>
  <c r="S15" i="17" a="1"/>
  <c r="S15" i="17" s="1"/>
  <c r="S16" i="17" a="1"/>
  <c r="S16" i="17" s="1"/>
  <c r="S17" i="17" a="1"/>
  <c r="S17" i="17" s="1"/>
  <c r="S18" i="17" a="1"/>
  <c r="S18" i="17" s="1"/>
  <c r="S19" i="17" a="1"/>
  <c r="S19" i="17" s="1"/>
  <c r="S20" i="17" a="1"/>
  <c r="S20" i="17" s="1"/>
  <c r="S21" i="17" a="1"/>
  <c r="S21" i="17" s="1"/>
  <c r="S22" i="17" a="1"/>
  <c r="S22" i="17" s="1"/>
  <c r="S23" i="17" a="1"/>
  <c r="S23" i="17" s="1"/>
  <c r="S24" i="17" a="1"/>
  <c r="S24" i="17" s="1"/>
  <c r="S25" i="17" a="1"/>
  <c r="S25" i="17" s="1"/>
  <c r="S26" i="17" a="1"/>
  <c r="S26" i="17" s="1"/>
  <c r="S27" i="17" a="1"/>
  <c r="S27" i="17" s="1"/>
  <c r="S28" i="17" a="1"/>
  <c r="S28" i="17" s="1"/>
  <c r="S29" i="17" a="1"/>
  <c r="S29" i="17" s="1"/>
  <c r="S30" i="17" a="1"/>
  <c r="S30" i="17" s="1"/>
  <c r="S31" i="17" a="1"/>
  <c r="S31" i="17" s="1"/>
  <c r="S32" i="17" a="1"/>
  <c r="S32" i="17" s="1"/>
  <c r="S33" i="17" a="1"/>
  <c r="S33" i="17" s="1"/>
  <c r="S34" i="17" a="1"/>
  <c r="S34" i="17" s="1"/>
  <c r="S35" i="17" a="1"/>
  <c r="S35" i="17" s="1"/>
  <c r="S36" i="17" a="1"/>
  <c r="S36" i="17" s="1"/>
  <c r="S37" i="17" a="1"/>
  <c r="S37" i="17" s="1"/>
  <c r="S38" i="17" a="1"/>
  <c r="S38" i="17" s="1"/>
  <c r="S39" i="17" a="1"/>
  <c r="S39" i="17" s="1"/>
  <c r="S40" i="17" a="1"/>
  <c r="S40" i="17" s="1"/>
  <c r="S41" i="17" a="1"/>
  <c r="S41" i="17" s="1"/>
  <c r="S42" i="17" a="1"/>
  <c r="S42" i="17" s="1"/>
  <c r="S43" i="17" a="1"/>
  <c r="S43" i="17" s="1"/>
  <c r="M42" i="17" a="1"/>
  <c r="M42" i="17" s="1"/>
  <c r="M41" i="17" a="1"/>
  <c r="M41" i="17" s="1"/>
  <c r="M40" i="17" a="1"/>
  <c r="M40" i="17" s="1"/>
  <c r="M39" i="17" a="1"/>
  <c r="M39" i="17" s="1"/>
  <c r="M38" i="17" a="1"/>
  <c r="M38" i="17" s="1"/>
  <c r="M37" i="17" a="1"/>
  <c r="M37" i="17" s="1"/>
  <c r="M36" i="17" a="1"/>
  <c r="M36" i="17" s="1"/>
  <c r="M35" i="17" a="1"/>
  <c r="M35" i="17" s="1"/>
  <c r="M34" i="17" a="1"/>
  <c r="M34" i="17" s="1"/>
  <c r="M33" i="17" a="1"/>
  <c r="M33" i="17" s="1"/>
  <c r="M32" i="17" a="1"/>
  <c r="M32" i="17" s="1"/>
  <c r="M31" i="17" a="1"/>
  <c r="M31" i="17" s="1"/>
  <c r="M30" i="17" a="1"/>
  <c r="M30" i="17" s="1"/>
  <c r="M29" i="17" a="1"/>
  <c r="M29" i="17" s="1"/>
  <c r="M28" i="17" a="1"/>
  <c r="M28" i="17" s="1"/>
  <c r="M27" i="17" a="1"/>
  <c r="M27" i="17" s="1"/>
  <c r="M26" i="17" a="1"/>
  <c r="M26" i="17" s="1"/>
  <c r="M25" i="17" a="1"/>
  <c r="M25" i="17" s="1"/>
  <c r="M24" i="17" a="1"/>
  <c r="M24" i="17" s="1"/>
  <c r="M23" i="17" a="1"/>
  <c r="M23" i="17" s="1"/>
  <c r="M22" i="17" a="1"/>
  <c r="M22" i="17" s="1"/>
  <c r="M21" i="17" a="1"/>
  <c r="M21" i="17" s="1"/>
  <c r="M20" i="17" a="1"/>
  <c r="M20" i="17" s="1"/>
  <c r="M19" i="17" a="1"/>
  <c r="M19" i="17" s="1"/>
  <c r="M18" i="17" a="1"/>
  <c r="M18" i="17" s="1"/>
  <c r="M17" i="17" a="1"/>
  <c r="M17" i="17" s="1"/>
  <c r="M16" i="17" a="1"/>
  <c r="M16" i="17" s="1"/>
  <c r="M15" i="17" a="1"/>
  <c r="M15" i="17" s="1"/>
  <c r="M14" i="17" a="1"/>
  <c r="M14" i="17" s="1"/>
  <c r="M13" i="17" a="1"/>
  <c r="M13" i="17" s="1"/>
  <c r="M12" i="17" a="1"/>
  <c r="M12" i="17" s="1"/>
  <c r="M11" i="17" a="1"/>
  <c r="M11" i="17" s="1"/>
  <c r="M10" i="17" a="1"/>
  <c r="M10" i="17" s="1"/>
  <c r="M9" i="17" a="1"/>
  <c r="M9" i="17" s="1"/>
  <c r="L9" i="14" l="1" a="1"/>
  <c r="L9" i="14" s="1"/>
  <c r="L10" i="14" a="1"/>
  <c r="L10" i="14" s="1"/>
  <c r="L11" i="14" a="1"/>
  <c r="L11" i="14" s="1"/>
  <c r="L12" i="14" a="1"/>
  <c r="L12" i="14" s="1"/>
  <c r="L13" i="14" a="1"/>
  <c r="L13" i="14" s="1"/>
  <c r="L14" i="14" a="1"/>
  <c r="L14" i="14" s="1"/>
  <c r="L15" i="14" a="1"/>
  <c r="L15" i="14" s="1"/>
  <c r="L16" i="14" a="1"/>
  <c r="L16" i="14" s="1"/>
  <c r="L17" i="14" a="1"/>
  <c r="L17" i="14" s="1"/>
  <c r="L18" i="14" a="1"/>
  <c r="L18" i="14" s="1"/>
  <c r="L19" i="14" a="1"/>
  <c r="L19" i="14" s="1"/>
  <c r="L20" i="14" a="1"/>
  <c r="L20" i="14" s="1"/>
  <c r="L21" i="14" a="1"/>
  <c r="L21" i="14" s="1"/>
  <c r="L22" i="14" a="1"/>
  <c r="L22" i="14" s="1"/>
  <c r="L23" i="14" a="1"/>
  <c r="L23" i="14" s="1"/>
  <c r="L24" i="14" a="1"/>
  <c r="L24" i="14" s="1"/>
  <c r="L25" i="14" a="1"/>
  <c r="L25" i="14" s="1"/>
  <c r="L26" i="14" a="1"/>
  <c r="L26" i="14" s="1"/>
  <c r="L27" i="14" a="1"/>
  <c r="L27" i="14" s="1"/>
  <c r="L28" i="14" a="1"/>
  <c r="L28" i="14" s="1"/>
  <c r="L29" i="14" a="1"/>
  <c r="L29" i="14" s="1"/>
  <c r="L30" i="14" a="1"/>
  <c r="L30" i="14" s="1"/>
  <c r="L31" i="14" a="1"/>
  <c r="L31" i="14" s="1"/>
  <c r="L32" i="14" a="1"/>
  <c r="L32" i="14" s="1"/>
  <c r="L33" i="14" a="1"/>
  <c r="L33" i="14" s="1"/>
  <c r="L34" i="14" a="1"/>
  <c r="L34" i="14" s="1"/>
  <c r="L35" i="14" a="1"/>
  <c r="L35" i="14" s="1"/>
  <c r="L36" i="14" a="1"/>
  <c r="L36" i="14" s="1"/>
  <c r="L37" i="14" a="1"/>
  <c r="L37" i="14" s="1"/>
  <c r="L38" i="14" a="1"/>
  <c r="L38" i="14" s="1"/>
  <c r="L39" i="14" a="1"/>
  <c r="L39" i="14" s="1"/>
  <c r="L40" i="14" a="1"/>
  <c r="L40" i="14" s="1"/>
  <c r="L41" i="14" a="1"/>
  <c r="L41" i="14" s="1"/>
  <c r="L42" i="14" a="1"/>
  <c r="L42" i="14" s="1"/>
  <c r="R13" i="10"/>
  <c r="V13" i="10"/>
  <c r="Y13" i="10"/>
  <c r="R14" i="10"/>
  <c r="V14" i="10"/>
  <c r="Y14" i="10"/>
  <c r="R15" i="10"/>
  <c r="V15" i="10"/>
  <c r="Y15" i="10"/>
  <c r="AD15" i="10"/>
  <c r="AF15" i="10"/>
  <c r="AH15" i="10"/>
  <c r="AK15" i="10"/>
  <c r="AM15" i="10"/>
  <c r="AO15" i="10"/>
  <c r="AR15" i="10"/>
  <c r="AT15" i="10"/>
  <c r="AW15" i="10" s="1"/>
  <c r="AV15" i="10"/>
  <c r="R16" i="10"/>
  <c r="V16" i="10"/>
  <c r="Y16" i="10"/>
  <c r="AD16" i="10"/>
  <c r="AF16" i="10"/>
  <c r="AH16" i="10"/>
  <c r="AK16" i="10"/>
  <c r="AM16" i="10"/>
  <c r="AO16" i="10"/>
  <c r="AR16" i="10"/>
  <c r="AT16" i="10"/>
  <c r="AW16" i="10" s="1"/>
  <c r="AV16" i="10"/>
  <c r="R17" i="10"/>
  <c r="V17" i="10"/>
  <c r="Y17" i="10"/>
  <c r="AD17" i="10"/>
  <c r="AF17" i="10"/>
  <c r="AH17" i="10"/>
  <c r="AK17" i="10"/>
  <c r="AM17" i="10"/>
  <c r="AO17" i="10"/>
  <c r="AR17" i="10"/>
  <c r="AT17" i="10"/>
  <c r="AV17" i="10"/>
  <c r="R18" i="10"/>
  <c r="V18" i="10"/>
  <c r="Y18" i="10"/>
  <c r="F2" i="7"/>
  <c r="E2" i="7"/>
  <c r="D2" i="7"/>
  <c r="C2" i="7"/>
  <c r="B2" i="7"/>
  <c r="V39" i="6"/>
  <c r="U39" i="6"/>
  <c r="T39" i="6"/>
  <c r="S39" i="6"/>
  <c r="R39" i="6"/>
  <c r="Q39" i="6"/>
  <c r="P39" i="6"/>
  <c r="O39" i="6"/>
  <c r="N39" i="6"/>
  <c r="M39" i="6"/>
  <c r="L39" i="6"/>
  <c r="K39" i="6"/>
  <c r="J39" i="6"/>
  <c r="I39" i="6"/>
  <c r="H39" i="6"/>
  <c r="G39" i="6"/>
  <c r="F39" i="6"/>
  <c r="E39" i="6"/>
  <c r="D39" i="6"/>
  <c r="C39" i="6"/>
  <c r="B39" i="6"/>
  <c r="V38" i="6"/>
  <c r="U38" i="6"/>
  <c r="T38" i="6"/>
  <c r="S38" i="6"/>
  <c r="R38" i="6"/>
  <c r="Q38" i="6"/>
  <c r="P38" i="6"/>
  <c r="O38" i="6"/>
  <c r="N38" i="6"/>
  <c r="M38" i="6"/>
  <c r="L38" i="6"/>
  <c r="K38" i="6"/>
  <c r="J38" i="6"/>
  <c r="I38" i="6"/>
  <c r="H38" i="6"/>
  <c r="G38" i="6"/>
  <c r="F38" i="6"/>
  <c r="E38" i="6"/>
  <c r="D38" i="6"/>
  <c r="C38" i="6"/>
  <c r="B38" i="6"/>
  <c r="V37" i="6"/>
  <c r="U37" i="6"/>
  <c r="T37" i="6"/>
  <c r="S37" i="6"/>
  <c r="R37" i="6"/>
  <c r="Q37" i="6"/>
  <c r="P37" i="6"/>
  <c r="O37" i="6"/>
  <c r="N37" i="6"/>
  <c r="M37" i="6"/>
  <c r="L37" i="6"/>
  <c r="K37" i="6"/>
  <c r="J37" i="6"/>
  <c r="I37" i="6"/>
  <c r="H37" i="6"/>
  <c r="G37" i="6"/>
  <c r="F37" i="6"/>
  <c r="E37" i="6"/>
  <c r="D37" i="6"/>
  <c r="C37" i="6"/>
  <c r="B37" i="6"/>
  <c r="V36" i="6"/>
  <c r="U36" i="6"/>
  <c r="T36" i="6"/>
  <c r="S36" i="6"/>
  <c r="R36" i="6"/>
  <c r="Q36" i="6"/>
  <c r="P36" i="6"/>
  <c r="O36" i="6"/>
  <c r="N36" i="6"/>
  <c r="M36" i="6"/>
  <c r="L36" i="6"/>
  <c r="K36" i="6"/>
  <c r="J36" i="6"/>
  <c r="I36" i="6"/>
  <c r="H36" i="6"/>
  <c r="G36" i="6"/>
  <c r="F36" i="6"/>
  <c r="E36" i="6"/>
  <c r="D36" i="6"/>
  <c r="C36" i="6"/>
  <c r="B36" i="6"/>
  <c r="V35" i="6"/>
  <c r="U35" i="6"/>
  <c r="T35" i="6"/>
  <c r="S35" i="6"/>
  <c r="R35" i="6"/>
  <c r="Q35" i="6"/>
  <c r="P35" i="6"/>
  <c r="O35" i="6"/>
  <c r="N35" i="6"/>
  <c r="M35" i="6"/>
  <c r="L35" i="6"/>
  <c r="K35" i="6"/>
  <c r="J35" i="6"/>
  <c r="I35" i="6"/>
  <c r="H35" i="6"/>
  <c r="G35" i="6"/>
  <c r="F35" i="6"/>
  <c r="E35" i="6"/>
  <c r="D35" i="6"/>
  <c r="C35" i="6"/>
  <c r="B35" i="6"/>
  <c r="V34" i="6"/>
  <c r="U34" i="6"/>
  <c r="T34" i="6"/>
  <c r="S34" i="6"/>
  <c r="R34" i="6"/>
  <c r="Q34" i="6"/>
  <c r="P34" i="6"/>
  <c r="O34" i="6"/>
  <c r="N34" i="6"/>
  <c r="M34" i="6"/>
  <c r="L34" i="6"/>
  <c r="K34" i="6"/>
  <c r="J34" i="6"/>
  <c r="I34" i="6"/>
  <c r="H34" i="6"/>
  <c r="G34" i="6"/>
  <c r="F34" i="6"/>
  <c r="E34" i="6"/>
  <c r="D34" i="6"/>
  <c r="C34" i="6"/>
  <c r="B34" i="6"/>
  <c r="V33" i="6"/>
  <c r="U33" i="6"/>
  <c r="T33" i="6"/>
  <c r="S33" i="6"/>
  <c r="R33" i="6"/>
  <c r="Q33" i="6"/>
  <c r="P33" i="6"/>
  <c r="O33" i="6"/>
  <c r="N33" i="6"/>
  <c r="M33" i="6"/>
  <c r="L33" i="6"/>
  <c r="K33" i="6"/>
  <c r="J33" i="6"/>
  <c r="I33" i="6"/>
  <c r="H33" i="6"/>
  <c r="G33" i="6"/>
  <c r="F33" i="6"/>
  <c r="E33" i="6"/>
  <c r="D33" i="6"/>
  <c r="C33" i="6"/>
  <c r="B33" i="6"/>
  <c r="V32" i="6"/>
  <c r="U32" i="6"/>
  <c r="T32" i="6"/>
  <c r="S32" i="6"/>
  <c r="R32" i="6"/>
  <c r="Q32" i="6"/>
  <c r="P32" i="6"/>
  <c r="O32" i="6"/>
  <c r="N32" i="6"/>
  <c r="M32" i="6"/>
  <c r="L32" i="6"/>
  <c r="K32" i="6"/>
  <c r="J32" i="6"/>
  <c r="I32" i="6"/>
  <c r="H32" i="6"/>
  <c r="G32" i="6"/>
  <c r="F32" i="6"/>
  <c r="E32" i="6"/>
  <c r="D32" i="6"/>
  <c r="C32" i="6"/>
  <c r="B32" i="6"/>
  <c r="V31" i="6"/>
  <c r="U31" i="6"/>
  <c r="T31" i="6"/>
  <c r="S31" i="6"/>
  <c r="R31" i="6"/>
  <c r="Q31" i="6"/>
  <c r="P31" i="6"/>
  <c r="O31" i="6"/>
  <c r="N31" i="6"/>
  <c r="M31" i="6"/>
  <c r="L31" i="6"/>
  <c r="K31" i="6"/>
  <c r="J31" i="6"/>
  <c r="I31" i="6"/>
  <c r="H31" i="6"/>
  <c r="G31" i="6"/>
  <c r="F31" i="6"/>
  <c r="E31" i="6"/>
  <c r="D31" i="6"/>
  <c r="C31" i="6"/>
  <c r="B31" i="6"/>
  <c r="V30" i="6"/>
  <c r="U30" i="6"/>
  <c r="T30" i="6"/>
  <c r="S30" i="6"/>
  <c r="R30" i="6"/>
  <c r="Q30" i="6"/>
  <c r="P30" i="6"/>
  <c r="O30" i="6"/>
  <c r="N30" i="6"/>
  <c r="M30" i="6"/>
  <c r="L30" i="6"/>
  <c r="K30" i="6"/>
  <c r="J30" i="6"/>
  <c r="I30" i="6"/>
  <c r="H30" i="6"/>
  <c r="G30" i="6"/>
  <c r="F30" i="6"/>
  <c r="E30" i="6"/>
  <c r="D30" i="6"/>
  <c r="C30" i="6"/>
  <c r="B30" i="6"/>
  <c r="V29" i="6"/>
  <c r="U29" i="6"/>
  <c r="T29" i="6"/>
  <c r="S29" i="6"/>
  <c r="R29" i="6"/>
  <c r="Q29" i="6"/>
  <c r="P29" i="6"/>
  <c r="O29" i="6"/>
  <c r="N29" i="6"/>
  <c r="M29" i="6"/>
  <c r="L29" i="6"/>
  <c r="K29" i="6"/>
  <c r="J29" i="6"/>
  <c r="I29" i="6"/>
  <c r="H29" i="6"/>
  <c r="G29" i="6"/>
  <c r="F29" i="6"/>
  <c r="E29" i="6"/>
  <c r="D29" i="6"/>
  <c r="C29" i="6"/>
  <c r="B29" i="6"/>
  <c r="V28" i="6"/>
  <c r="U28" i="6"/>
  <c r="T28" i="6"/>
  <c r="S28" i="6"/>
  <c r="R28" i="6"/>
  <c r="Q28" i="6"/>
  <c r="P28" i="6"/>
  <c r="O28" i="6"/>
  <c r="N28" i="6"/>
  <c r="M28" i="6"/>
  <c r="L28" i="6"/>
  <c r="K28" i="6"/>
  <c r="J28" i="6"/>
  <c r="I28" i="6"/>
  <c r="H28" i="6"/>
  <c r="G28" i="6"/>
  <c r="F28" i="6"/>
  <c r="E28" i="6"/>
  <c r="D28" i="6"/>
  <c r="C28" i="6"/>
  <c r="B28" i="6"/>
  <c r="V27" i="6"/>
  <c r="U27" i="6"/>
  <c r="T27" i="6"/>
  <c r="S27" i="6"/>
  <c r="R27" i="6"/>
  <c r="Q27" i="6"/>
  <c r="P27" i="6"/>
  <c r="O27" i="6"/>
  <c r="N27" i="6"/>
  <c r="M27" i="6"/>
  <c r="L27" i="6"/>
  <c r="K27" i="6"/>
  <c r="J27" i="6"/>
  <c r="I27" i="6"/>
  <c r="H27" i="6"/>
  <c r="G27" i="6"/>
  <c r="F27" i="6"/>
  <c r="E27" i="6"/>
  <c r="D27" i="6"/>
  <c r="C27" i="6"/>
  <c r="B27" i="6"/>
  <c r="V26" i="6"/>
  <c r="U26" i="6"/>
  <c r="T26" i="6"/>
  <c r="S26" i="6"/>
  <c r="R26" i="6"/>
  <c r="Q26" i="6"/>
  <c r="P26" i="6"/>
  <c r="O26" i="6"/>
  <c r="N26" i="6"/>
  <c r="M26" i="6"/>
  <c r="L26" i="6"/>
  <c r="K26" i="6"/>
  <c r="J26" i="6"/>
  <c r="I26" i="6"/>
  <c r="H26" i="6"/>
  <c r="G26" i="6"/>
  <c r="F26" i="6"/>
  <c r="E26" i="6"/>
  <c r="D26" i="6"/>
  <c r="C26" i="6"/>
  <c r="B26" i="6"/>
  <c r="V25" i="6"/>
  <c r="U25" i="6"/>
  <c r="T25" i="6"/>
  <c r="S25" i="6"/>
  <c r="R25" i="6"/>
  <c r="Q25" i="6"/>
  <c r="P25" i="6"/>
  <c r="O25" i="6"/>
  <c r="N25" i="6"/>
  <c r="M25" i="6"/>
  <c r="L25" i="6"/>
  <c r="K25" i="6"/>
  <c r="J25" i="6"/>
  <c r="I25" i="6"/>
  <c r="H25" i="6"/>
  <c r="G25" i="6"/>
  <c r="F25" i="6"/>
  <c r="E25" i="6"/>
  <c r="D25" i="6"/>
  <c r="C25" i="6"/>
  <c r="B25" i="6"/>
  <c r="V24" i="6"/>
  <c r="U24" i="6"/>
  <c r="T24" i="6"/>
  <c r="S24" i="6"/>
  <c r="R24" i="6"/>
  <c r="Q24" i="6"/>
  <c r="P24" i="6"/>
  <c r="O24" i="6"/>
  <c r="N24" i="6"/>
  <c r="M24" i="6"/>
  <c r="L24" i="6"/>
  <c r="K24" i="6"/>
  <c r="J24" i="6"/>
  <c r="I24" i="6"/>
  <c r="H24" i="6"/>
  <c r="G24" i="6"/>
  <c r="F24" i="6"/>
  <c r="E24" i="6"/>
  <c r="D24" i="6"/>
  <c r="C24" i="6"/>
  <c r="B24" i="6"/>
  <c r="V23" i="6"/>
  <c r="U23" i="6"/>
  <c r="T23" i="6"/>
  <c r="S23" i="6"/>
  <c r="R23" i="6"/>
  <c r="Q23" i="6"/>
  <c r="P23" i="6"/>
  <c r="O23" i="6"/>
  <c r="N23" i="6"/>
  <c r="M23" i="6"/>
  <c r="L23" i="6"/>
  <c r="K23" i="6"/>
  <c r="J23" i="6"/>
  <c r="I23" i="6"/>
  <c r="H23" i="6"/>
  <c r="G23" i="6"/>
  <c r="F23" i="6"/>
  <c r="E23" i="6"/>
  <c r="D23" i="6"/>
  <c r="C23" i="6"/>
  <c r="B23" i="6"/>
  <c r="V22" i="6"/>
  <c r="U22" i="6"/>
  <c r="T22" i="6"/>
  <c r="S22" i="6"/>
  <c r="R22" i="6"/>
  <c r="Q22" i="6"/>
  <c r="P22" i="6"/>
  <c r="O22" i="6"/>
  <c r="N22" i="6"/>
  <c r="M22" i="6"/>
  <c r="L22" i="6"/>
  <c r="K22" i="6"/>
  <c r="J22" i="6"/>
  <c r="I22" i="6"/>
  <c r="H22" i="6"/>
  <c r="G22" i="6"/>
  <c r="F22" i="6"/>
  <c r="E22" i="6"/>
  <c r="D22" i="6"/>
  <c r="C22" i="6"/>
  <c r="B22" i="6"/>
  <c r="V21" i="6"/>
  <c r="U21" i="6"/>
  <c r="T21" i="6"/>
  <c r="S21" i="6"/>
  <c r="R21" i="6"/>
  <c r="Q21" i="6"/>
  <c r="P21" i="6"/>
  <c r="O21" i="6"/>
  <c r="N21" i="6"/>
  <c r="M21" i="6"/>
  <c r="L21" i="6"/>
  <c r="K21" i="6"/>
  <c r="J21" i="6"/>
  <c r="I21" i="6"/>
  <c r="H21" i="6"/>
  <c r="G21" i="6"/>
  <c r="F21" i="6"/>
  <c r="E21" i="6"/>
  <c r="D21" i="6"/>
  <c r="C21" i="6"/>
  <c r="B21" i="6"/>
  <c r="V20" i="6"/>
  <c r="U20" i="6"/>
  <c r="T20" i="6"/>
  <c r="S20" i="6"/>
  <c r="R20" i="6"/>
  <c r="Q20" i="6"/>
  <c r="P20" i="6"/>
  <c r="O20" i="6"/>
  <c r="N20" i="6"/>
  <c r="M20" i="6"/>
  <c r="L20" i="6"/>
  <c r="K20" i="6"/>
  <c r="J20" i="6"/>
  <c r="I20" i="6"/>
  <c r="H20" i="6"/>
  <c r="G20" i="6"/>
  <c r="F20" i="6"/>
  <c r="E20" i="6"/>
  <c r="D20" i="6"/>
  <c r="C20" i="6"/>
  <c r="B20" i="6"/>
  <c r="V19" i="6"/>
  <c r="U19" i="6"/>
  <c r="T19" i="6"/>
  <c r="S19" i="6"/>
  <c r="R19" i="6"/>
  <c r="Q19" i="6"/>
  <c r="P19" i="6"/>
  <c r="O19" i="6"/>
  <c r="N19" i="6"/>
  <c r="M19" i="6"/>
  <c r="L19" i="6"/>
  <c r="K19" i="6"/>
  <c r="J19" i="6"/>
  <c r="I19" i="6"/>
  <c r="H19" i="6"/>
  <c r="G19" i="6"/>
  <c r="F19" i="6"/>
  <c r="E19" i="6"/>
  <c r="D19" i="6"/>
  <c r="C19" i="6"/>
  <c r="B19" i="6"/>
  <c r="V18" i="6"/>
  <c r="U18" i="6"/>
  <c r="T18" i="6"/>
  <c r="S18" i="6"/>
  <c r="R18" i="6"/>
  <c r="Q18" i="6"/>
  <c r="P18" i="6"/>
  <c r="O18" i="6"/>
  <c r="N18" i="6"/>
  <c r="M18" i="6"/>
  <c r="L18" i="6"/>
  <c r="K18" i="6"/>
  <c r="J18" i="6"/>
  <c r="I18" i="6"/>
  <c r="H18" i="6"/>
  <c r="G18" i="6"/>
  <c r="F18" i="6"/>
  <c r="E18" i="6"/>
  <c r="D18" i="6"/>
  <c r="C18" i="6"/>
  <c r="B18" i="6"/>
  <c r="V17" i="6"/>
  <c r="U17" i="6"/>
  <c r="T17" i="6"/>
  <c r="S17" i="6"/>
  <c r="R17" i="6"/>
  <c r="Q17" i="6"/>
  <c r="P17" i="6"/>
  <c r="O17" i="6"/>
  <c r="N17" i="6"/>
  <c r="M17" i="6"/>
  <c r="L17" i="6"/>
  <c r="K17" i="6"/>
  <c r="J17" i="6"/>
  <c r="I17" i="6"/>
  <c r="H17" i="6"/>
  <c r="G17" i="6"/>
  <c r="F17" i="6"/>
  <c r="E17" i="6"/>
  <c r="D17" i="6"/>
  <c r="C17" i="6"/>
  <c r="B17" i="6"/>
  <c r="V16" i="6"/>
  <c r="U16" i="6"/>
  <c r="T16" i="6"/>
  <c r="S16" i="6"/>
  <c r="R16" i="6"/>
  <c r="Q16" i="6"/>
  <c r="P16" i="6"/>
  <c r="O16" i="6"/>
  <c r="N16" i="6"/>
  <c r="M16" i="6"/>
  <c r="L16" i="6"/>
  <c r="K16" i="6"/>
  <c r="J16" i="6"/>
  <c r="I16" i="6"/>
  <c r="H16" i="6"/>
  <c r="G16" i="6"/>
  <c r="F16" i="6"/>
  <c r="E16" i="6"/>
  <c r="D16" i="6"/>
  <c r="C16" i="6"/>
  <c r="B16" i="6"/>
  <c r="V15" i="6"/>
  <c r="U15" i="6"/>
  <c r="T15" i="6"/>
  <c r="S15" i="6"/>
  <c r="R15" i="6"/>
  <c r="Q15" i="6"/>
  <c r="P15" i="6"/>
  <c r="O15" i="6"/>
  <c r="N15" i="6"/>
  <c r="M15" i="6"/>
  <c r="L15" i="6"/>
  <c r="K15" i="6"/>
  <c r="J15" i="6"/>
  <c r="I15" i="6"/>
  <c r="H15" i="6"/>
  <c r="G15" i="6"/>
  <c r="F15" i="6"/>
  <c r="E15" i="6"/>
  <c r="D15" i="6"/>
  <c r="C15" i="6"/>
  <c r="B15" i="6"/>
  <c r="V14" i="6"/>
  <c r="U14" i="6"/>
  <c r="T14" i="6"/>
  <c r="S14" i="6"/>
  <c r="R14" i="6"/>
  <c r="Q14" i="6"/>
  <c r="P14" i="6"/>
  <c r="O14" i="6"/>
  <c r="N14" i="6"/>
  <c r="M14" i="6"/>
  <c r="L14" i="6"/>
  <c r="K14" i="6"/>
  <c r="J14" i="6"/>
  <c r="I14" i="6"/>
  <c r="H14" i="6"/>
  <c r="G14" i="6"/>
  <c r="F14" i="6"/>
  <c r="E14" i="6"/>
  <c r="D14" i="6"/>
  <c r="C14" i="6"/>
  <c r="B14" i="6"/>
  <c r="V13" i="6"/>
  <c r="U13" i="6"/>
  <c r="T13" i="6"/>
  <c r="S13" i="6"/>
  <c r="R13" i="6"/>
  <c r="Q13" i="6"/>
  <c r="P13" i="6"/>
  <c r="O13" i="6"/>
  <c r="N13" i="6"/>
  <c r="M13" i="6"/>
  <c r="L13" i="6"/>
  <c r="K13" i="6"/>
  <c r="J13" i="6"/>
  <c r="I13" i="6"/>
  <c r="H13" i="6"/>
  <c r="G13" i="6"/>
  <c r="F13" i="6"/>
  <c r="E13" i="6"/>
  <c r="D13" i="6"/>
  <c r="C13" i="6"/>
  <c r="B13" i="6"/>
  <c r="V12" i="6"/>
  <c r="U12" i="6"/>
  <c r="T12" i="6"/>
  <c r="S12" i="6"/>
  <c r="R12" i="6"/>
  <c r="Q12" i="6"/>
  <c r="P12" i="6"/>
  <c r="O12" i="6"/>
  <c r="N12" i="6"/>
  <c r="M12" i="6"/>
  <c r="L12" i="6"/>
  <c r="K12" i="6"/>
  <c r="J12" i="6"/>
  <c r="I12" i="6"/>
  <c r="H12" i="6"/>
  <c r="G12" i="6"/>
  <c r="F12" i="6"/>
  <c r="E12" i="6"/>
  <c r="D12" i="6"/>
  <c r="C12" i="6"/>
  <c r="B12" i="6"/>
  <c r="V11" i="6"/>
  <c r="U11" i="6"/>
  <c r="T11" i="6"/>
  <c r="S11" i="6"/>
  <c r="R11" i="6"/>
  <c r="Q11" i="6"/>
  <c r="P11" i="6"/>
  <c r="O11" i="6"/>
  <c r="N11" i="6"/>
  <c r="M11" i="6"/>
  <c r="L11" i="6"/>
  <c r="K11" i="6"/>
  <c r="J11" i="6"/>
  <c r="I11" i="6"/>
  <c r="H11" i="6"/>
  <c r="G11" i="6"/>
  <c r="F11" i="6"/>
  <c r="E11" i="6"/>
  <c r="D11" i="6"/>
  <c r="C11" i="6"/>
  <c r="B11" i="6"/>
  <c r="V10" i="6"/>
  <c r="U10" i="6"/>
  <c r="T10" i="6"/>
  <c r="S10" i="6"/>
  <c r="R10" i="6"/>
  <c r="Q10" i="6"/>
  <c r="P10" i="6"/>
  <c r="O10" i="6"/>
  <c r="N10" i="6"/>
  <c r="M10" i="6"/>
  <c r="L10" i="6"/>
  <c r="K10" i="6"/>
  <c r="J10" i="6"/>
  <c r="I10" i="6"/>
  <c r="H10" i="6"/>
  <c r="G10" i="6"/>
  <c r="F10" i="6"/>
  <c r="E10" i="6"/>
  <c r="D10" i="6"/>
  <c r="C10" i="6"/>
  <c r="B10" i="6"/>
  <c r="V9" i="6"/>
  <c r="U9" i="6"/>
  <c r="T9" i="6"/>
  <c r="S9" i="6"/>
  <c r="R9" i="6"/>
  <c r="Q9" i="6"/>
  <c r="P9" i="6"/>
  <c r="O9" i="6"/>
  <c r="N9" i="6"/>
  <c r="M9" i="6"/>
  <c r="L9" i="6"/>
  <c r="K9" i="6"/>
  <c r="J9" i="6"/>
  <c r="I9" i="6"/>
  <c r="H9" i="6"/>
  <c r="G9" i="6"/>
  <c r="F9" i="6"/>
  <c r="E9" i="6"/>
  <c r="D9" i="6"/>
  <c r="C9" i="6"/>
  <c r="B9" i="6"/>
  <c r="V8" i="6"/>
  <c r="U8" i="6"/>
  <c r="T8" i="6"/>
  <c r="S8" i="6"/>
  <c r="R8" i="6"/>
  <c r="Q8" i="6"/>
  <c r="P8" i="6"/>
  <c r="O8" i="6"/>
  <c r="N8" i="6"/>
  <c r="M8" i="6"/>
  <c r="L8" i="6"/>
  <c r="K8" i="6"/>
  <c r="J8" i="6"/>
  <c r="I8" i="6"/>
  <c r="H8" i="6"/>
  <c r="G8" i="6"/>
  <c r="F8" i="6"/>
  <c r="E8" i="6"/>
  <c r="D8" i="6"/>
  <c r="C8" i="6"/>
  <c r="B8" i="6"/>
  <c r="V7" i="6"/>
  <c r="U7" i="6"/>
  <c r="T7" i="6"/>
  <c r="S7" i="6"/>
  <c r="R7" i="6"/>
  <c r="Q7" i="6"/>
  <c r="P7" i="6"/>
  <c r="O7" i="6"/>
  <c r="N7" i="6"/>
  <c r="M7" i="6"/>
  <c r="L7" i="6"/>
  <c r="K7" i="6"/>
  <c r="J7" i="6"/>
  <c r="I7" i="6"/>
  <c r="H7" i="6"/>
  <c r="G7" i="6"/>
  <c r="F7" i="6"/>
  <c r="E7" i="6"/>
  <c r="D7" i="6"/>
  <c r="C7" i="6"/>
  <c r="B7" i="6"/>
  <c r="V6" i="6"/>
  <c r="U6" i="6"/>
  <c r="T6" i="6"/>
  <c r="S6" i="6"/>
  <c r="R6" i="6"/>
  <c r="Q6" i="6"/>
  <c r="P6" i="6"/>
  <c r="O6" i="6"/>
  <c r="N6" i="6"/>
  <c r="M6" i="6"/>
  <c r="L6" i="6"/>
  <c r="K6" i="6"/>
  <c r="J6" i="6"/>
  <c r="I6" i="6"/>
  <c r="H6" i="6"/>
  <c r="G6" i="6"/>
  <c r="F6" i="6"/>
  <c r="E6" i="6"/>
  <c r="D6" i="6"/>
  <c r="C6" i="6"/>
  <c r="B6" i="6"/>
  <c r="V5" i="6"/>
  <c r="U5" i="6"/>
  <c r="T5" i="6"/>
  <c r="S5" i="6"/>
  <c r="R5" i="6"/>
  <c r="Q5" i="6"/>
  <c r="P5" i="6"/>
  <c r="O5" i="6"/>
  <c r="N5" i="6"/>
  <c r="M5" i="6"/>
  <c r="L5" i="6"/>
  <c r="K5" i="6"/>
  <c r="J5" i="6"/>
  <c r="I5" i="6"/>
  <c r="H5" i="6"/>
  <c r="G5" i="6"/>
  <c r="F5" i="6"/>
  <c r="E5" i="6"/>
  <c r="D5" i="6"/>
  <c r="C5" i="6"/>
  <c r="B5" i="6"/>
  <c r="V4" i="6"/>
  <c r="U4" i="6"/>
  <c r="T4" i="6"/>
  <c r="S4" i="6"/>
  <c r="R4" i="6"/>
  <c r="Q4" i="6"/>
  <c r="P4" i="6"/>
  <c r="O4" i="6"/>
  <c r="N4" i="6"/>
  <c r="M4" i="6"/>
  <c r="L4" i="6"/>
  <c r="K4" i="6"/>
  <c r="J4" i="6"/>
  <c r="I4" i="6"/>
  <c r="H4" i="6"/>
  <c r="G4" i="6"/>
  <c r="F4" i="6"/>
  <c r="E4" i="6"/>
  <c r="D4" i="6"/>
  <c r="C4" i="6"/>
  <c r="B4" i="6"/>
  <c r="V3" i="6"/>
  <c r="U3" i="6"/>
  <c r="T3" i="6"/>
  <c r="S3" i="6"/>
  <c r="R3" i="6"/>
  <c r="Q3" i="6"/>
  <c r="P3" i="6"/>
  <c r="O3" i="6"/>
  <c r="N3" i="6"/>
  <c r="M3" i="6"/>
  <c r="L3" i="6"/>
  <c r="K3" i="6"/>
  <c r="J3" i="6"/>
  <c r="I3" i="6"/>
  <c r="H3" i="6"/>
  <c r="G3" i="6"/>
  <c r="F3" i="6"/>
  <c r="E3" i="6"/>
  <c r="D3" i="6"/>
  <c r="C3" i="6"/>
  <c r="B3" i="6"/>
  <c r="V2" i="6"/>
  <c r="U2" i="6"/>
  <c r="T2" i="6"/>
  <c r="S2" i="6"/>
  <c r="R2" i="6"/>
  <c r="Q2" i="6"/>
  <c r="P2" i="6"/>
  <c r="O2" i="6"/>
  <c r="N2" i="6"/>
  <c r="M2" i="6"/>
  <c r="L2" i="6"/>
  <c r="K2" i="6"/>
  <c r="J2" i="6"/>
  <c r="I2" i="6"/>
  <c r="H2" i="6"/>
  <c r="G2" i="6"/>
  <c r="F2" i="6"/>
  <c r="E2" i="6"/>
  <c r="D2" i="6"/>
  <c r="C2" i="6"/>
  <c r="B2" i="6"/>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V2" i="5"/>
  <c r="U2" i="5"/>
  <c r="T2" i="5"/>
  <c r="S2" i="5"/>
  <c r="R2" i="5"/>
  <c r="Q2" i="5"/>
  <c r="P2" i="5"/>
  <c r="O2" i="5"/>
  <c r="N2" i="5"/>
  <c r="M2" i="5"/>
  <c r="L2" i="5"/>
  <c r="K2" i="5"/>
  <c r="J2" i="5"/>
  <c r="I2" i="5"/>
  <c r="H2" i="5"/>
  <c r="G2" i="5"/>
  <c r="F2" i="5"/>
  <c r="E2" i="5"/>
  <c r="D2" i="5"/>
  <c r="C2" i="5"/>
  <c r="B2" i="5"/>
  <c r="E423" i="4"/>
  <c r="F423" i="4" s="1"/>
  <c r="V69" i="5" s="1"/>
  <c r="E422" i="4"/>
  <c r="F422" i="4" s="1"/>
  <c r="V68" i="5" s="1"/>
  <c r="E421" i="4"/>
  <c r="F421" i="4" s="1"/>
  <c r="V67" i="5" s="1"/>
  <c r="E420" i="4"/>
  <c r="F420" i="4" s="1"/>
  <c r="V66" i="5" s="1"/>
  <c r="E419" i="4"/>
  <c r="F419" i="4" s="1"/>
  <c r="V65" i="5" s="1"/>
  <c r="E418" i="4"/>
  <c r="F418" i="4" s="1"/>
  <c r="V64" i="5" s="1"/>
  <c r="E417" i="4"/>
  <c r="F417" i="4" s="1"/>
  <c r="V63" i="5" s="1"/>
  <c r="E416" i="4"/>
  <c r="F416" i="4" s="1"/>
  <c r="V62" i="5" s="1"/>
  <c r="E415" i="4"/>
  <c r="F415" i="4" s="1"/>
  <c r="V61" i="5" s="1"/>
  <c r="E414" i="4"/>
  <c r="F414" i="4" s="1"/>
  <c r="V60" i="5" s="1"/>
  <c r="E413" i="4"/>
  <c r="F413" i="4" s="1"/>
  <c r="V59" i="5" s="1"/>
  <c r="E412" i="4"/>
  <c r="F412" i="4" s="1"/>
  <c r="V58" i="5" s="1"/>
  <c r="E411" i="4"/>
  <c r="F411" i="4" s="1"/>
  <c r="V57" i="5" s="1"/>
  <c r="E410" i="4"/>
  <c r="F410" i="4" s="1"/>
  <c r="V56" i="5" s="1"/>
  <c r="E409" i="4"/>
  <c r="F409" i="4" s="1"/>
  <c r="V55" i="5" s="1"/>
  <c r="E408" i="4"/>
  <c r="F408" i="4" s="1"/>
  <c r="V54" i="5" s="1"/>
  <c r="E407" i="4"/>
  <c r="F407" i="4" s="1"/>
  <c r="V53" i="5" s="1"/>
  <c r="E406" i="4"/>
  <c r="F406" i="4" s="1"/>
  <c r="V52" i="5" s="1"/>
  <c r="E405" i="4"/>
  <c r="F405" i="4" s="1"/>
  <c r="V51" i="5" s="1"/>
  <c r="E404" i="4"/>
  <c r="F404" i="4" s="1"/>
  <c r="V50" i="5" s="1"/>
  <c r="E403" i="4"/>
  <c r="F403" i="4" s="1"/>
  <c r="V49" i="5" s="1"/>
  <c r="E402" i="4"/>
  <c r="F402" i="4" s="1"/>
  <c r="V48" i="5" s="1"/>
  <c r="E401" i="4"/>
  <c r="F401" i="4" s="1"/>
  <c r="V47" i="5" s="1"/>
  <c r="E400" i="4"/>
  <c r="F400" i="4" s="1"/>
  <c r="V46" i="5" s="1"/>
  <c r="E399" i="4"/>
  <c r="F399" i="4" s="1"/>
  <c r="V45" i="5" s="1"/>
  <c r="E398" i="4"/>
  <c r="F398" i="4" s="1"/>
  <c r="V44" i="5" s="1"/>
  <c r="E397" i="4"/>
  <c r="F397" i="4" s="1"/>
  <c r="V43" i="5" s="1"/>
  <c r="E396" i="4"/>
  <c r="F396" i="4" s="1"/>
  <c r="V42" i="5" s="1"/>
  <c r="E395" i="4"/>
  <c r="F395" i="4" s="1"/>
  <c r="V41" i="5" s="1"/>
  <c r="E394" i="4"/>
  <c r="F394" i="4" s="1"/>
  <c r="V40" i="5" s="1"/>
  <c r="E393" i="4"/>
  <c r="F393" i="4" s="1"/>
  <c r="V39" i="5" s="1"/>
  <c r="E392" i="4"/>
  <c r="F392" i="4" s="1"/>
  <c r="V38" i="5" s="1"/>
  <c r="E391" i="4"/>
  <c r="F391" i="4" s="1"/>
  <c r="V37" i="5" s="1"/>
  <c r="E390" i="4"/>
  <c r="F390" i="4" s="1"/>
  <c r="V36" i="5" s="1"/>
  <c r="E389" i="4"/>
  <c r="F389" i="4" s="1"/>
  <c r="V35" i="5" s="1"/>
  <c r="E388" i="4"/>
  <c r="F388" i="4" s="1"/>
  <c r="V34" i="5" s="1"/>
  <c r="E387" i="4"/>
  <c r="F387" i="4" s="1"/>
  <c r="V33" i="5" s="1"/>
  <c r="E386" i="4"/>
  <c r="F386" i="4" s="1"/>
  <c r="V32" i="5" s="1"/>
  <c r="E385" i="4"/>
  <c r="F385" i="4" s="1"/>
  <c r="V31" i="5" s="1"/>
  <c r="E384" i="4"/>
  <c r="F384" i="4" s="1"/>
  <c r="V30" i="5" s="1"/>
  <c r="E383" i="4"/>
  <c r="F383" i="4" s="1"/>
  <c r="V29" i="5" s="1"/>
  <c r="E382" i="4"/>
  <c r="F382" i="4" s="1"/>
  <c r="V28" i="5" s="1"/>
  <c r="E381" i="4"/>
  <c r="F381" i="4" s="1"/>
  <c r="V27" i="5" s="1"/>
  <c r="L380" i="4"/>
  <c r="E380" i="4"/>
  <c r="F380" i="4" s="1"/>
  <c r="V26" i="5" s="1"/>
  <c r="L379" i="4"/>
  <c r="E379" i="4"/>
  <c r="F379" i="4" s="1"/>
  <c r="V25" i="5" s="1"/>
  <c r="E378" i="4"/>
  <c r="F378" i="4" s="1"/>
  <c r="V24" i="5" s="1"/>
  <c r="E377" i="4"/>
  <c r="F377" i="4" s="1"/>
  <c r="V23" i="5" s="1"/>
  <c r="E376" i="4"/>
  <c r="F376" i="4" s="1"/>
  <c r="V22" i="5" s="1"/>
  <c r="E375" i="4"/>
  <c r="F375" i="4" s="1"/>
  <c r="V21" i="5" s="1"/>
  <c r="E374" i="4"/>
  <c r="F374" i="4" s="1"/>
  <c r="V20" i="5" s="1"/>
  <c r="E373" i="4"/>
  <c r="F373" i="4" s="1"/>
  <c r="V19" i="5" s="1"/>
  <c r="E372" i="4"/>
  <c r="F372" i="4" s="1"/>
  <c r="V18" i="5" s="1"/>
  <c r="E371" i="4"/>
  <c r="F371" i="4" s="1"/>
  <c r="V17" i="5" s="1"/>
  <c r="B371" i="4"/>
  <c r="F23" i="7" s="1"/>
  <c r="E370" i="4"/>
  <c r="F370" i="4" s="1"/>
  <c r="V16" i="5" s="1"/>
  <c r="B370" i="4"/>
  <c r="E23" i="7" s="1"/>
  <c r="E369" i="4"/>
  <c r="F369" i="4" s="1"/>
  <c r="V15" i="5" s="1"/>
  <c r="B369" i="4"/>
  <c r="D23" i="7" s="1"/>
  <c r="E368" i="4"/>
  <c r="F368" i="4" s="1"/>
  <c r="V14" i="5" s="1"/>
  <c r="B368" i="4"/>
  <c r="C23" i="7" s="1"/>
  <c r="E367" i="4"/>
  <c r="F367" i="4" s="1"/>
  <c r="V13" i="5" s="1"/>
  <c r="B367" i="4"/>
  <c r="B23" i="7" s="1"/>
  <c r="E366" i="4"/>
  <c r="F366" i="4" s="1"/>
  <c r="V12" i="5" s="1"/>
  <c r="E365" i="4"/>
  <c r="F365" i="4" s="1"/>
  <c r="V11" i="5" s="1"/>
  <c r="E364" i="4"/>
  <c r="F364" i="4" s="1"/>
  <c r="V10" i="5" s="1"/>
  <c r="E363" i="4"/>
  <c r="F363" i="4" s="1"/>
  <c r="V9" i="5" s="1"/>
  <c r="E362" i="4"/>
  <c r="F362" i="4" s="1"/>
  <c r="V8" i="5" s="1"/>
  <c r="B362" i="4"/>
  <c r="L23" i="7" s="1"/>
  <c r="E361" i="4"/>
  <c r="F361" i="4" s="1"/>
  <c r="V7" i="5" s="1"/>
  <c r="B361" i="4"/>
  <c r="K23" i="7" s="1"/>
  <c r="E360" i="4"/>
  <c r="F360" i="4" s="1"/>
  <c r="V6" i="5" s="1"/>
  <c r="B360" i="4"/>
  <c r="J23" i="7" s="1"/>
  <c r="E359" i="4"/>
  <c r="F359" i="4" s="1"/>
  <c r="V5" i="5" s="1"/>
  <c r="B359" i="4"/>
  <c r="I23" i="7" s="1"/>
  <c r="E358" i="4"/>
  <c r="F358" i="4" s="1"/>
  <c r="V4" i="5" s="1"/>
  <c r="B358" i="4"/>
  <c r="H23" i="7" s="1"/>
  <c r="E357" i="4"/>
  <c r="F357" i="4" s="1"/>
  <c r="AA352" i="4"/>
  <c r="AB352" i="4" s="1"/>
  <c r="U69" i="5" s="1"/>
  <c r="T352" i="4"/>
  <c r="U352" i="4" s="1"/>
  <c r="T69" i="5" s="1"/>
  <c r="M352" i="4"/>
  <c r="N352" i="4" s="1"/>
  <c r="S69" i="5" s="1"/>
  <c r="E352" i="4"/>
  <c r="F352" i="4" s="1"/>
  <c r="R69" i="5" s="1"/>
  <c r="AA351" i="4"/>
  <c r="AB351" i="4" s="1"/>
  <c r="U68" i="5" s="1"/>
  <c r="T351" i="4"/>
  <c r="U351" i="4" s="1"/>
  <c r="T68" i="5" s="1"/>
  <c r="M351" i="4"/>
  <c r="N351" i="4" s="1"/>
  <c r="S68" i="5" s="1"/>
  <c r="E351" i="4"/>
  <c r="F351" i="4" s="1"/>
  <c r="R68" i="5" s="1"/>
  <c r="AA350" i="4"/>
  <c r="AB350" i="4" s="1"/>
  <c r="U67" i="5" s="1"/>
  <c r="T350" i="4"/>
  <c r="U350" i="4" s="1"/>
  <c r="T67" i="5" s="1"/>
  <c r="M350" i="4"/>
  <c r="N350" i="4" s="1"/>
  <c r="S67" i="5" s="1"/>
  <c r="E350" i="4"/>
  <c r="F350" i="4" s="1"/>
  <c r="R67" i="5" s="1"/>
  <c r="AA349" i="4"/>
  <c r="AB349" i="4" s="1"/>
  <c r="U66" i="5" s="1"/>
  <c r="T349" i="4"/>
  <c r="U349" i="4" s="1"/>
  <c r="T66" i="5" s="1"/>
  <c r="M349" i="4"/>
  <c r="N349" i="4" s="1"/>
  <c r="S66" i="5" s="1"/>
  <c r="E349" i="4"/>
  <c r="F349" i="4" s="1"/>
  <c r="R66" i="5" s="1"/>
  <c r="AA348" i="4"/>
  <c r="AB348" i="4" s="1"/>
  <c r="U65" i="5" s="1"/>
  <c r="T348" i="4"/>
  <c r="U348" i="4" s="1"/>
  <c r="T65" i="5" s="1"/>
  <c r="M348" i="4"/>
  <c r="N348" i="4" s="1"/>
  <c r="S65" i="5" s="1"/>
  <c r="E348" i="4"/>
  <c r="F348" i="4" s="1"/>
  <c r="R65" i="5" s="1"/>
  <c r="AA347" i="4"/>
  <c r="AB347" i="4" s="1"/>
  <c r="U64" i="5" s="1"/>
  <c r="T347" i="4"/>
  <c r="U347" i="4" s="1"/>
  <c r="T64" i="5" s="1"/>
  <c r="M347" i="4"/>
  <c r="N347" i="4" s="1"/>
  <c r="S64" i="5" s="1"/>
  <c r="E347" i="4"/>
  <c r="F347" i="4" s="1"/>
  <c r="R64" i="5" s="1"/>
  <c r="AA346" i="4"/>
  <c r="AB346" i="4" s="1"/>
  <c r="U63" i="5" s="1"/>
  <c r="T346" i="4"/>
  <c r="U346" i="4" s="1"/>
  <c r="T63" i="5" s="1"/>
  <c r="M346" i="4"/>
  <c r="N346" i="4" s="1"/>
  <c r="S63" i="5" s="1"/>
  <c r="E346" i="4"/>
  <c r="F346" i="4" s="1"/>
  <c r="R63" i="5" s="1"/>
  <c r="AA345" i="4"/>
  <c r="AB345" i="4" s="1"/>
  <c r="U62" i="5" s="1"/>
  <c r="T345" i="4"/>
  <c r="U345" i="4" s="1"/>
  <c r="T62" i="5" s="1"/>
  <c r="M345" i="4"/>
  <c r="N345" i="4" s="1"/>
  <c r="S62" i="5" s="1"/>
  <c r="E345" i="4"/>
  <c r="F345" i="4" s="1"/>
  <c r="R62" i="5" s="1"/>
  <c r="AA344" i="4"/>
  <c r="AB344" i="4" s="1"/>
  <c r="U61" i="5" s="1"/>
  <c r="T344" i="4"/>
  <c r="U344" i="4" s="1"/>
  <c r="T61" i="5" s="1"/>
  <c r="M344" i="4"/>
  <c r="N344" i="4" s="1"/>
  <c r="S61" i="5" s="1"/>
  <c r="E344" i="4"/>
  <c r="F344" i="4" s="1"/>
  <c r="R61" i="5" s="1"/>
  <c r="AA343" i="4"/>
  <c r="AB343" i="4" s="1"/>
  <c r="U60" i="5" s="1"/>
  <c r="T343" i="4"/>
  <c r="U343" i="4" s="1"/>
  <c r="T60" i="5" s="1"/>
  <c r="M343" i="4"/>
  <c r="N343" i="4" s="1"/>
  <c r="S60" i="5" s="1"/>
  <c r="E343" i="4"/>
  <c r="F343" i="4" s="1"/>
  <c r="R60" i="5" s="1"/>
  <c r="AA342" i="4"/>
  <c r="AB342" i="4" s="1"/>
  <c r="U59" i="5" s="1"/>
  <c r="T342" i="4"/>
  <c r="U342" i="4" s="1"/>
  <c r="T59" i="5" s="1"/>
  <c r="M342" i="4"/>
  <c r="N342" i="4" s="1"/>
  <c r="S59" i="5" s="1"/>
  <c r="E342" i="4"/>
  <c r="F342" i="4" s="1"/>
  <c r="R59" i="5" s="1"/>
  <c r="AA341" i="4"/>
  <c r="AB341" i="4" s="1"/>
  <c r="U58" i="5" s="1"/>
  <c r="T341" i="4"/>
  <c r="U341" i="4" s="1"/>
  <c r="T58" i="5" s="1"/>
  <c r="M341" i="4"/>
  <c r="N341" i="4" s="1"/>
  <c r="S58" i="5" s="1"/>
  <c r="E341" i="4"/>
  <c r="F341" i="4" s="1"/>
  <c r="R58" i="5" s="1"/>
  <c r="AA340" i="4"/>
  <c r="AB340" i="4" s="1"/>
  <c r="U57" i="5" s="1"/>
  <c r="T340" i="4"/>
  <c r="U340" i="4" s="1"/>
  <c r="T57" i="5" s="1"/>
  <c r="M340" i="4"/>
  <c r="N340" i="4" s="1"/>
  <c r="S57" i="5" s="1"/>
  <c r="E340" i="4"/>
  <c r="F340" i="4" s="1"/>
  <c r="R57" i="5" s="1"/>
  <c r="AA339" i="4"/>
  <c r="AB339" i="4" s="1"/>
  <c r="U56" i="5" s="1"/>
  <c r="T339" i="4"/>
  <c r="U339" i="4" s="1"/>
  <c r="T56" i="5" s="1"/>
  <c r="M339" i="4"/>
  <c r="N339" i="4" s="1"/>
  <c r="S56" i="5" s="1"/>
  <c r="E339" i="4"/>
  <c r="F339" i="4" s="1"/>
  <c r="R56" i="5" s="1"/>
  <c r="AA338" i="4"/>
  <c r="AB338" i="4" s="1"/>
  <c r="U55" i="5" s="1"/>
  <c r="T338" i="4"/>
  <c r="U338" i="4" s="1"/>
  <c r="T55" i="5" s="1"/>
  <c r="M338" i="4"/>
  <c r="N338" i="4" s="1"/>
  <c r="S55" i="5" s="1"/>
  <c r="E338" i="4"/>
  <c r="F338" i="4" s="1"/>
  <c r="R55" i="5" s="1"/>
  <c r="AA337" i="4"/>
  <c r="AB337" i="4" s="1"/>
  <c r="U54" i="5" s="1"/>
  <c r="T337" i="4"/>
  <c r="U337" i="4" s="1"/>
  <c r="T54" i="5" s="1"/>
  <c r="M337" i="4"/>
  <c r="N337" i="4" s="1"/>
  <c r="S54" i="5" s="1"/>
  <c r="E337" i="4"/>
  <c r="F337" i="4" s="1"/>
  <c r="R54" i="5" s="1"/>
  <c r="AA336" i="4"/>
  <c r="AB336" i="4" s="1"/>
  <c r="U53" i="5" s="1"/>
  <c r="T336" i="4"/>
  <c r="U336" i="4" s="1"/>
  <c r="T53" i="5" s="1"/>
  <c r="M336" i="4"/>
  <c r="N336" i="4" s="1"/>
  <c r="S53" i="5" s="1"/>
  <c r="E336" i="4"/>
  <c r="F336" i="4" s="1"/>
  <c r="R53" i="5" s="1"/>
  <c r="AA335" i="4"/>
  <c r="AB335" i="4" s="1"/>
  <c r="U52" i="5" s="1"/>
  <c r="T335" i="4"/>
  <c r="U335" i="4" s="1"/>
  <c r="T52" i="5" s="1"/>
  <c r="M335" i="4"/>
  <c r="N335" i="4" s="1"/>
  <c r="S52" i="5" s="1"/>
  <c r="E335" i="4"/>
  <c r="F335" i="4" s="1"/>
  <c r="R52" i="5" s="1"/>
  <c r="AA334" i="4"/>
  <c r="AB334" i="4" s="1"/>
  <c r="U51" i="5" s="1"/>
  <c r="T334" i="4"/>
  <c r="U334" i="4" s="1"/>
  <c r="T51" i="5" s="1"/>
  <c r="M334" i="4"/>
  <c r="N334" i="4" s="1"/>
  <c r="S51" i="5" s="1"/>
  <c r="E334" i="4"/>
  <c r="F334" i="4" s="1"/>
  <c r="R51" i="5" s="1"/>
  <c r="AA333" i="4"/>
  <c r="AB333" i="4" s="1"/>
  <c r="U50" i="5" s="1"/>
  <c r="T333" i="4"/>
  <c r="U333" i="4" s="1"/>
  <c r="T50" i="5" s="1"/>
  <c r="M333" i="4"/>
  <c r="N333" i="4" s="1"/>
  <c r="S50" i="5" s="1"/>
  <c r="E333" i="4"/>
  <c r="F333" i="4" s="1"/>
  <c r="R50" i="5" s="1"/>
  <c r="AA332" i="4"/>
  <c r="AB332" i="4" s="1"/>
  <c r="U49" i="5" s="1"/>
  <c r="T332" i="4"/>
  <c r="U332" i="4" s="1"/>
  <c r="T49" i="5" s="1"/>
  <c r="M332" i="4"/>
  <c r="N332" i="4" s="1"/>
  <c r="S49" i="5" s="1"/>
  <c r="E332" i="4"/>
  <c r="F332" i="4" s="1"/>
  <c r="R49" i="5" s="1"/>
  <c r="AA331" i="4"/>
  <c r="AB331" i="4" s="1"/>
  <c r="U48" i="5" s="1"/>
  <c r="T331" i="4"/>
  <c r="U331" i="4" s="1"/>
  <c r="T48" i="5" s="1"/>
  <c r="M331" i="4"/>
  <c r="N331" i="4" s="1"/>
  <c r="S48" i="5" s="1"/>
  <c r="E331" i="4"/>
  <c r="F331" i="4" s="1"/>
  <c r="R48" i="5" s="1"/>
  <c r="AA330" i="4"/>
  <c r="AB330" i="4" s="1"/>
  <c r="U47" i="5" s="1"/>
  <c r="T330" i="4"/>
  <c r="U330" i="4" s="1"/>
  <c r="T47" i="5" s="1"/>
  <c r="M330" i="4"/>
  <c r="N330" i="4" s="1"/>
  <c r="S47" i="5" s="1"/>
  <c r="E330" i="4"/>
  <c r="F330" i="4" s="1"/>
  <c r="R47" i="5" s="1"/>
  <c r="AA329" i="4"/>
  <c r="AB329" i="4" s="1"/>
  <c r="U46" i="5" s="1"/>
  <c r="T329" i="4"/>
  <c r="U329" i="4" s="1"/>
  <c r="T46" i="5" s="1"/>
  <c r="M329" i="4"/>
  <c r="N329" i="4" s="1"/>
  <c r="S46" i="5" s="1"/>
  <c r="E329" i="4"/>
  <c r="F329" i="4" s="1"/>
  <c r="R46" i="5" s="1"/>
  <c r="AA328" i="4"/>
  <c r="AB328" i="4" s="1"/>
  <c r="U45" i="5" s="1"/>
  <c r="T328" i="4"/>
  <c r="U328" i="4" s="1"/>
  <c r="T45" i="5" s="1"/>
  <c r="M328" i="4"/>
  <c r="N328" i="4" s="1"/>
  <c r="S45" i="5" s="1"/>
  <c r="E328" i="4"/>
  <c r="F328" i="4" s="1"/>
  <c r="R45" i="5" s="1"/>
  <c r="AA327" i="4"/>
  <c r="AB327" i="4" s="1"/>
  <c r="U44" i="5" s="1"/>
  <c r="T327" i="4"/>
  <c r="U327" i="4" s="1"/>
  <c r="T44" i="5" s="1"/>
  <c r="M327" i="4"/>
  <c r="N327" i="4" s="1"/>
  <c r="S44" i="5" s="1"/>
  <c r="E327" i="4"/>
  <c r="F327" i="4" s="1"/>
  <c r="R44" i="5" s="1"/>
  <c r="AA326" i="4"/>
  <c r="AB326" i="4" s="1"/>
  <c r="U43" i="5" s="1"/>
  <c r="T326" i="4"/>
  <c r="U326" i="4" s="1"/>
  <c r="T43" i="5" s="1"/>
  <c r="M326" i="4"/>
  <c r="N326" i="4" s="1"/>
  <c r="S43" i="5" s="1"/>
  <c r="E326" i="4"/>
  <c r="F326" i="4" s="1"/>
  <c r="R43" i="5" s="1"/>
  <c r="AA325" i="4"/>
  <c r="AB325" i="4" s="1"/>
  <c r="U42" i="5" s="1"/>
  <c r="T325" i="4"/>
  <c r="U325" i="4" s="1"/>
  <c r="T42" i="5" s="1"/>
  <c r="M325" i="4"/>
  <c r="N325" i="4" s="1"/>
  <c r="S42" i="5" s="1"/>
  <c r="E325" i="4"/>
  <c r="F325" i="4" s="1"/>
  <c r="R42" i="5" s="1"/>
  <c r="AA324" i="4"/>
  <c r="AB324" i="4" s="1"/>
  <c r="U41" i="5" s="1"/>
  <c r="T324" i="4"/>
  <c r="U324" i="4" s="1"/>
  <c r="T41" i="5" s="1"/>
  <c r="M324" i="4"/>
  <c r="N324" i="4" s="1"/>
  <c r="S41" i="5" s="1"/>
  <c r="E324" i="4"/>
  <c r="F324" i="4" s="1"/>
  <c r="R41" i="5" s="1"/>
  <c r="AA323" i="4"/>
  <c r="AB323" i="4" s="1"/>
  <c r="U40" i="5" s="1"/>
  <c r="T323" i="4"/>
  <c r="U323" i="4" s="1"/>
  <c r="T40" i="5" s="1"/>
  <c r="M323" i="4"/>
  <c r="N323" i="4" s="1"/>
  <c r="S40" i="5" s="1"/>
  <c r="E323" i="4"/>
  <c r="F323" i="4" s="1"/>
  <c r="R40" i="5" s="1"/>
  <c r="AA322" i="4"/>
  <c r="AB322" i="4" s="1"/>
  <c r="U39" i="5" s="1"/>
  <c r="T322" i="4"/>
  <c r="U322" i="4" s="1"/>
  <c r="T39" i="5" s="1"/>
  <c r="M322" i="4"/>
  <c r="N322" i="4" s="1"/>
  <c r="S39" i="5" s="1"/>
  <c r="E322" i="4"/>
  <c r="F322" i="4" s="1"/>
  <c r="R39" i="5" s="1"/>
  <c r="AA321" i="4"/>
  <c r="AB321" i="4" s="1"/>
  <c r="U38" i="5" s="1"/>
  <c r="T321" i="4"/>
  <c r="U321" i="4" s="1"/>
  <c r="T38" i="5" s="1"/>
  <c r="M321" i="4"/>
  <c r="N321" i="4" s="1"/>
  <c r="S38" i="5" s="1"/>
  <c r="E321" i="4"/>
  <c r="F321" i="4" s="1"/>
  <c r="R38" i="5" s="1"/>
  <c r="AA320" i="4"/>
  <c r="AB320" i="4" s="1"/>
  <c r="U37" i="5" s="1"/>
  <c r="T320" i="4"/>
  <c r="U320" i="4" s="1"/>
  <c r="T37" i="5" s="1"/>
  <c r="M320" i="4"/>
  <c r="N320" i="4" s="1"/>
  <c r="S37" i="5" s="1"/>
  <c r="E320" i="4"/>
  <c r="F320" i="4" s="1"/>
  <c r="R37" i="5" s="1"/>
  <c r="AA319" i="4"/>
  <c r="AB319" i="4" s="1"/>
  <c r="U36" i="5" s="1"/>
  <c r="T319" i="4"/>
  <c r="U319" i="4" s="1"/>
  <c r="T36" i="5" s="1"/>
  <c r="M319" i="4"/>
  <c r="N319" i="4" s="1"/>
  <c r="S36" i="5" s="1"/>
  <c r="E319" i="4"/>
  <c r="F319" i="4" s="1"/>
  <c r="R36" i="5" s="1"/>
  <c r="AA318" i="4"/>
  <c r="AB318" i="4" s="1"/>
  <c r="U35" i="5" s="1"/>
  <c r="T318" i="4"/>
  <c r="U318" i="4" s="1"/>
  <c r="T35" i="5" s="1"/>
  <c r="M318" i="4"/>
  <c r="N318" i="4" s="1"/>
  <c r="S35" i="5" s="1"/>
  <c r="E318" i="4"/>
  <c r="F318" i="4" s="1"/>
  <c r="R35" i="5" s="1"/>
  <c r="AA317" i="4"/>
  <c r="AB317" i="4" s="1"/>
  <c r="U34" i="5" s="1"/>
  <c r="T317" i="4"/>
  <c r="U317" i="4" s="1"/>
  <c r="T34" i="5" s="1"/>
  <c r="M317" i="4"/>
  <c r="N317" i="4" s="1"/>
  <c r="S34" i="5" s="1"/>
  <c r="E317" i="4"/>
  <c r="F317" i="4" s="1"/>
  <c r="R34" i="5" s="1"/>
  <c r="AA316" i="4"/>
  <c r="AB316" i="4" s="1"/>
  <c r="U33" i="5" s="1"/>
  <c r="T316" i="4"/>
  <c r="U316" i="4" s="1"/>
  <c r="T33" i="5" s="1"/>
  <c r="M316" i="4"/>
  <c r="N316" i="4" s="1"/>
  <c r="S33" i="5" s="1"/>
  <c r="E316" i="4"/>
  <c r="F316" i="4" s="1"/>
  <c r="R33" i="5" s="1"/>
  <c r="AA315" i="4"/>
  <c r="AB315" i="4" s="1"/>
  <c r="U32" i="5" s="1"/>
  <c r="T315" i="4"/>
  <c r="U315" i="4" s="1"/>
  <c r="T32" i="5" s="1"/>
  <c r="M315" i="4"/>
  <c r="N315" i="4" s="1"/>
  <c r="S32" i="5" s="1"/>
  <c r="E315" i="4"/>
  <c r="F315" i="4" s="1"/>
  <c r="R32" i="5" s="1"/>
  <c r="AA314" i="4"/>
  <c r="AB314" i="4" s="1"/>
  <c r="U31" i="5" s="1"/>
  <c r="T314" i="4"/>
  <c r="U314" i="4" s="1"/>
  <c r="T31" i="5" s="1"/>
  <c r="M314" i="4"/>
  <c r="N314" i="4" s="1"/>
  <c r="S31" i="5" s="1"/>
  <c r="E314" i="4"/>
  <c r="F314" i="4" s="1"/>
  <c r="R31" i="5" s="1"/>
  <c r="AA313" i="4"/>
  <c r="AB313" i="4" s="1"/>
  <c r="U30" i="5" s="1"/>
  <c r="T313" i="4"/>
  <c r="U313" i="4" s="1"/>
  <c r="T30" i="5" s="1"/>
  <c r="M313" i="4"/>
  <c r="N313" i="4" s="1"/>
  <c r="S30" i="5" s="1"/>
  <c r="E313" i="4"/>
  <c r="F313" i="4" s="1"/>
  <c r="R30" i="5" s="1"/>
  <c r="AA312" i="4"/>
  <c r="AB312" i="4" s="1"/>
  <c r="U29" i="5" s="1"/>
  <c r="T312" i="4"/>
  <c r="U312" i="4" s="1"/>
  <c r="T29" i="5" s="1"/>
  <c r="M312" i="4"/>
  <c r="N312" i="4" s="1"/>
  <c r="S29" i="5" s="1"/>
  <c r="E312" i="4"/>
  <c r="F312" i="4" s="1"/>
  <c r="R29" i="5" s="1"/>
  <c r="AA311" i="4"/>
  <c r="AB311" i="4" s="1"/>
  <c r="U28" i="5" s="1"/>
  <c r="T311" i="4"/>
  <c r="U311" i="4" s="1"/>
  <c r="T28" i="5" s="1"/>
  <c r="M311" i="4"/>
  <c r="N311" i="4" s="1"/>
  <c r="S28" i="5" s="1"/>
  <c r="E311" i="4"/>
  <c r="F311" i="4" s="1"/>
  <c r="R28" i="5" s="1"/>
  <c r="AA310" i="4"/>
  <c r="AB310" i="4" s="1"/>
  <c r="U27" i="5" s="1"/>
  <c r="T310" i="4"/>
  <c r="U310" i="4" s="1"/>
  <c r="T27" i="5" s="1"/>
  <c r="M310" i="4"/>
  <c r="N310" i="4" s="1"/>
  <c r="S27" i="5" s="1"/>
  <c r="E310" i="4"/>
  <c r="F310" i="4" s="1"/>
  <c r="R27" i="5" s="1"/>
  <c r="AA309" i="4"/>
  <c r="AB309" i="4" s="1"/>
  <c r="U26" i="5" s="1"/>
  <c r="T309" i="4"/>
  <c r="U309" i="4" s="1"/>
  <c r="T26" i="5" s="1"/>
  <c r="M309" i="4"/>
  <c r="N309" i="4" s="1"/>
  <c r="S26" i="5" s="1"/>
  <c r="E309" i="4"/>
  <c r="F309" i="4" s="1"/>
  <c r="R26" i="5" s="1"/>
  <c r="AA308" i="4"/>
  <c r="AB308" i="4" s="1"/>
  <c r="U25" i="5" s="1"/>
  <c r="T308" i="4"/>
  <c r="U308" i="4" s="1"/>
  <c r="T25" i="5" s="1"/>
  <c r="M308" i="4"/>
  <c r="N308" i="4" s="1"/>
  <c r="S25" i="5" s="1"/>
  <c r="E308" i="4"/>
  <c r="F308" i="4" s="1"/>
  <c r="R25" i="5" s="1"/>
  <c r="AA307" i="4"/>
  <c r="AB307" i="4" s="1"/>
  <c r="U24" i="5" s="1"/>
  <c r="T307" i="4"/>
  <c r="U307" i="4" s="1"/>
  <c r="T24" i="5" s="1"/>
  <c r="M307" i="4"/>
  <c r="N307" i="4" s="1"/>
  <c r="S24" i="5" s="1"/>
  <c r="E307" i="4"/>
  <c r="F307" i="4" s="1"/>
  <c r="R24" i="5" s="1"/>
  <c r="AA306" i="4"/>
  <c r="AB306" i="4" s="1"/>
  <c r="U23" i="5" s="1"/>
  <c r="T306" i="4"/>
  <c r="U306" i="4" s="1"/>
  <c r="T23" i="5" s="1"/>
  <c r="M306" i="4"/>
  <c r="N306" i="4" s="1"/>
  <c r="S23" i="5" s="1"/>
  <c r="E306" i="4"/>
  <c r="F306" i="4" s="1"/>
  <c r="R23" i="5" s="1"/>
  <c r="AA305" i="4"/>
  <c r="AB305" i="4" s="1"/>
  <c r="U22" i="5" s="1"/>
  <c r="T305" i="4"/>
  <c r="U305" i="4" s="1"/>
  <c r="T22" i="5" s="1"/>
  <c r="M305" i="4"/>
  <c r="N305" i="4" s="1"/>
  <c r="S22" i="5" s="1"/>
  <c r="E305" i="4"/>
  <c r="F305" i="4" s="1"/>
  <c r="R22" i="5" s="1"/>
  <c r="AA304" i="4"/>
  <c r="AB304" i="4" s="1"/>
  <c r="U21" i="5" s="1"/>
  <c r="T304" i="4"/>
  <c r="U304" i="4" s="1"/>
  <c r="T21" i="5" s="1"/>
  <c r="M304" i="4"/>
  <c r="N304" i="4" s="1"/>
  <c r="S21" i="5" s="1"/>
  <c r="E304" i="4"/>
  <c r="F304" i="4" s="1"/>
  <c r="R21" i="5" s="1"/>
  <c r="AA303" i="4"/>
  <c r="AB303" i="4" s="1"/>
  <c r="U20" i="5" s="1"/>
  <c r="T303" i="4"/>
  <c r="U303" i="4" s="1"/>
  <c r="T20" i="5" s="1"/>
  <c r="M303" i="4"/>
  <c r="N303" i="4" s="1"/>
  <c r="S20" i="5" s="1"/>
  <c r="E303" i="4"/>
  <c r="F303" i="4" s="1"/>
  <c r="R20" i="5" s="1"/>
  <c r="AA302" i="4"/>
  <c r="AB302" i="4" s="1"/>
  <c r="U19" i="5" s="1"/>
  <c r="T302" i="4"/>
  <c r="U302" i="4" s="1"/>
  <c r="T19" i="5" s="1"/>
  <c r="M302" i="4"/>
  <c r="N302" i="4" s="1"/>
  <c r="S19" i="5" s="1"/>
  <c r="E302" i="4"/>
  <c r="F302" i="4" s="1"/>
  <c r="R19" i="5" s="1"/>
  <c r="AA301" i="4"/>
  <c r="AB301" i="4" s="1"/>
  <c r="U18" i="5" s="1"/>
  <c r="T301" i="4"/>
  <c r="U301" i="4" s="1"/>
  <c r="T18" i="5" s="1"/>
  <c r="M301" i="4"/>
  <c r="N301" i="4" s="1"/>
  <c r="S18" i="5" s="1"/>
  <c r="E301" i="4"/>
  <c r="F301" i="4" s="1"/>
  <c r="R18" i="5" s="1"/>
  <c r="AA300" i="4"/>
  <c r="AB300" i="4" s="1"/>
  <c r="U17" i="5" s="1"/>
  <c r="X300" i="4"/>
  <c r="F22" i="7" s="1"/>
  <c r="T300" i="4"/>
  <c r="U300" i="4" s="1"/>
  <c r="T17" i="5" s="1"/>
  <c r="Q300" i="4"/>
  <c r="F21" i="7" s="1"/>
  <c r="M300" i="4"/>
  <c r="N300" i="4" s="1"/>
  <c r="S17" i="5" s="1"/>
  <c r="I300" i="4"/>
  <c r="F20" i="7" s="1"/>
  <c r="E300" i="4"/>
  <c r="F300" i="4" s="1"/>
  <c r="R17" i="5" s="1"/>
  <c r="B300" i="4"/>
  <c r="F19" i="7" s="1"/>
  <c r="AA299" i="4"/>
  <c r="AB299" i="4" s="1"/>
  <c r="U16" i="5" s="1"/>
  <c r="X299" i="4"/>
  <c r="E22" i="7" s="1"/>
  <c r="T299" i="4"/>
  <c r="U299" i="4" s="1"/>
  <c r="T16" i="5" s="1"/>
  <c r="Q299" i="4"/>
  <c r="E21" i="7" s="1"/>
  <c r="M299" i="4"/>
  <c r="N299" i="4" s="1"/>
  <c r="S16" i="5" s="1"/>
  <c r="I299" i="4"/>
  <c r="E20" i="7" s="1"/>
  <c r="E299" i="4"/>
  <c r="F299" i="4" s="1"/>
  <c r="R16" i="5" s="1"/>
  <c r="B299" i="4"/>
  <c r="E19" i="7" s="1"/>
  <c r="AA298" i="4"/>
  <c r="AB298" i="4" s="1"/>
  <c r="U15" i="5" s="1"/>
  <c r="X298" i="4"/>
  <c r="D22" i="7" s="1"/>
  <c r="T298" i="4"/>
  <c r="U298" i="4" s="1"/>
  <c r="T15" i="5" s="1"/>
  <c r="Q298" i="4"/>
  <c r="D21" i="7" s="1"/>
  <c r="M298" i="4"/>
  <c r="N298" i="4" s="1"/>
  <c r="S15" i="5" s="1"/>
  <c r="I298" i="4"/>
  <c r="D20" i="7" s="1"/>
  <c r="E298" i="4"/>
  <c r="F298" i="4" s="1"/>
  <c r="R15" i="5" s="1"/>
  <c r="B298" i="4"/>
  <c r="D19" i="7" s="1"/>
  <c r="AA297" i="4"/>
  <c r="AB297" i="4" s="1"/>
  <c r="U14" i="5" s="1"/>
  <c r="X297" i="4"/>
  <c r="C22" i="7" s="1"/>
  <c r="T297" i="4"/>
  <c r="U297" i="4" s="1"/>
  <c r="T14" i="5" s="1"/>
  <c r="Q297" i="4"/>
  <c r="C21" i="7" s="1"/>
  <c r="M297" i="4"/>
  <c r="N297" i="4" s="1"/>
  <c r="S14" i="5" s="1"/>
  <c r="I297" i="4"/>
  <c r="C20" i="7" s="1"/>
  <c r="E297" i="4"/>
  <c r="F297" i="4" s="1"/>
  <c r="R14" i="5" s="1"/>
  <c r="B297" i="4"/>
  <c r="C19" i="7" s="1"/>
  <c r="AA296" i="4"/>
  <c r="AB296" i="4" s="1"/>
  <c r="U13" i="5" s="1"/>
  <c r="X296" i="4"/>
  <c r="B22" i="7" s="1"/>
  <c r="T296" i="4"/>
  <c r="U296" i="4" s="1"/>
  <c r="T13" i="5" s="1"/>
  <c r="Q296" i="4"/>
  <c r="B21" i="7" s="1"/>
  <c r="M296" i="4"/>
  <c r="N296" i="4" s="1"/>
  <c r="S13" i="5" s="1"/>
  <c r="I296" i="4"/>
  <c r="B20" i="7" s="1"/>
  <c r="E296" i="4"/>
  <c r="F296" i="4" s="1"/>
  <c r="R13" i="5" s="1"/>
  <c r="B296" i="4"/>
  <c r="B19" i="7" s="1"/>
  <c r="AA295" i="4"/>
  <c r="AB295" i="4" s="1"/>
  <c r="U12" i="5" s="1"/>
  <c r="T295" i="4"/>
  <c r="U295" i="4" s="1"/>
  <c r="T12" i="5" s="1"/>
  <c r="M295" i="4"/>
  <c r="N295" i="4" s="1"/>
  <c r="S12" i="5" s="1"/>
  <c r="E295" i="4"/>
  <c r="F295" i="4" s="1"/>
  <c r="R12" i="5" s="1"/>
  <c r="AA294" i="4"/>
  <c r="AB294" i="4" s="1"/>
  <c r="U11" i="5" s="1"/>
  <c r="T294" i="4"/>
  <c r="U294" i="4" s="1"/>
  <c r="T11" i="5" s="1"/>
  <c r="M294" i="4"/>
  <c r="N294" i="4" s="1"/>
  <c r="S11" i="5" s="1"/>
  <c r="E294" i="4"/>
  <c r="F294" i="4" s="1"/>
  <c r="R11" i="5" s="1"/>
  <c r="AA293" i="4"/>
  <c r="AB293" i="4" s="1"/>
  <c r="U10" i="5" s="1"/>
  <c r="T293" i="4"/>
  <c r="U293" i="4" s="1"/>
  <c r="T10" i="5" s="1"/>
  <c r="M293" i="4"/>
  <c r="N293" i="4" s="1"/>
  <c r="S10" i="5" s="1"/>
  <c r="E293" i="4"/>
  <c r="F293" i="4" s="1"/>
  <c r="R10" i="5" s="1"/>
  <c r="AA292" i="4"/>
  <c r="AB292" i="4" s="1"/>
  <c r="U9" i="5" s="1"/>
  <c r="T292" i="4"/>
  <c r="U292" i="4" s="1"/>
  <c r="T9" i="5" s="1"/>
  <c r="M292" i="4"/>
  <c r="N292" i="4" s="1"/>
  <c r="S9" i="5" s="1"/>
  <c r="E292" i="4"/>
  <c r="F292" i="4" s="1"/>
  <c r="R9" i="5" s="1"/>
  <c r="AA291" i="4"/>
  <c r="AB291" i="4" s="1"/>
  <c r="U8" i="5" s="1"/>
  <c r="X291" i="4"/>
  <c r="L22" i="7" s="1"/>
  <c r="T291" i="4"/>
  <c r="U291" i="4" s="1"/>
  <c r="T8" i="5" s="1"/>
  <c r="Q291" i="4"/>
  <c r="L21" i="7" s="1"/>
  <c r="M291" i="4"/>
  <c r="N291" i="4" s="1"/>
  <c r="S8" i="5" s="1"/>
  <c r="I291" i="4"/>
  <c r="L20" i="7" s="1"/>
  <c r="E291" i="4"/>
  <c r="F291" i="4" s="1"/>
  <c r="R8" i="5" s="1"/>
  <c r="B291" i="4"/>
  <c r="L19" i="7" s="1"/>
  <c r="AA290" i="4"/>
  <c r="AB290" i="4" s="1"/>
  <c r="U7" i="5" s="1"/>
  <c r="X290" i="4"/>
  <c r="K22" i="7" s="1"/>
  <c r="T290" i="4"/>
  <c r="U290" i="4" s="1"/>
  <c r="T7" i="5" s="1"/>
  <c r="Q290" i="4"/>
  <c r="K21" i="7" s="1"/>
  <c r="M290" i="4"/>
  <c r="N290" i="4" s="1"/>
  <c r="S7" i="5" s="1"/>
  <c r="I290" i="4"/>
  <c r="E290" i="4"/>
  <c r="F290" i="4" s="1"/>
  <c r="R7" i="5" s="1"/>
  <c r="B290" i="4"/>
  <c r="K19" i="7" s="1"/>
  <c r="AA289" i="4"/>
  <c r="AB289" i="4" s="1"/>
  <c r="U6" i="5" s="1"/>
  <c r="X289" i="4"/>
  <c r="J22" i="7" s="1"/>
  <c r="T289" i="4"/>
  <c r="U289" i="4" s="1"/>
  <c r="T6" i="5" s="1"/>
  <c r="Q289" i="4"/>
  <c r="J21" i="7" s="1"/>
  <c r="M289" i="4"/>
  <c r="N289" i="4" s="1"/>
  <c r="S6" i="5" s="1"/>
  <c r="I289" i="4"/>
  <c r="J20" i="7" s="1"/>
  <c r="E289" i="4"/>
  <c r="F289" i="4" s="1"/>
  <c r="R6" i="5" s="1"/>
  <c r="B289" i="4"/>
  <c r="J19" i="7" s="1"/>
  <c r="AA288" i="4"/>
  <c r="AB288" i="4" s="1"/>
  <c r="U5" i="5" s="1"/>
  <c r="X288" i="4"/>
  <c r="I22" i="7" s="1"/>
  <c r="T288" i="4"/>
  <c r="U288" i="4" s="1"/>
  <c r="T5" i="5" s="1"/>
  <c r="Q288" i="4"/>
  <c r="I21" i="7" s="1"/>
  <c r="M288" i="4"/>
  <c r="N288" i="4" s="1"/>
  <c r="S5" i="5" s="1"/>
  <c r="I288" i="4"/>
  <c r="I20" i="7" s="1"/>
  <c r="E288" i="4"/>
  <c r="F288" i="4" s="1"/>
  <c r="R5" i="5" s="1"/>
  <c r="B288" i="4"/>
  <c r="I19" i="7" s="1"/>
  <c r="AA287" i="4"/>
  <c r="AB287" i="4" s="1"/>
  <c r="U4" i="5" s="1"/>
  <c r="X287" i="4"/>
  <c r="H22" i="7" s="1"/>
  <c r="T287" i="4"/>
  <c r="U287" i="4" s="1"/>
  <c r="T4" i="5" s="1"/>
  <c r="Q287" i="4"/>
  <c r="H21" i="7" s="1"/>
  <c r="M287" i="4"/>
  <c r="N287" i="4" s="1"/>
  <c r="S4" i="5" s="1"/>
  <c r="I287" i="4"/>
  <c r="H20" i="7" s="1"/>
  <c r="E287" i="4"/>
  <c r="F287" i="4" s="1"/>
  <c r="R4" i="5" s="1"/>
  <c r="B287" i="4"/>
  <c r="H19" i="7" s="1"/>
  <c r="AA286" i="4"/>
  <c r="AB286" i="4" s="1"/>
  <c r="T286" i="4"/>
  <c r="U286" i="4" s="1"/>
  <c r="M286" i="4"/>
  <c r="N286" i="4" s="1"/>
  <c r="E286" i="4"/>
  <c r="F286" i="4" s="1"/>
  <c r="AA281" i="4"/>
  <c r="AB281" i="4" s="1"/>
  <c r="Q69" i="5" s="1"/>
  <c r="T281" i="4"/>
  <c r="U281" i="4" s="1"/>
  <c r="P69" i="5" s="1"/>
  <c r="M281" i="4"/>
  <c r="N281" i="4" s="1"/>
  <c r="E281" i="4"/>
  <c r="F281" i="4" s="1"/>
  <c r="AA280" i="4"/>
  <c r="AB280" i="4" s="1"/>
  <c r="Q68" i="5" s="1"/>
  <c r="T280" i="4"/>
  <c r="U280" i="4" s="1"/>
  <c r="P68" i="5" s="1"/>
  <c r="M280" i="4"/>
  <c r="N280" i="4" s="1"/>
  <c r="E280" i="4"/>
  <c r="F280" i="4" s="1"/>
  <c r="AA279" i="4"/>
  <c r="AB279" i="4" s="1"/>
  <c r="Q67" i="5" s="1"/>
  <c r="T279" i="4"/>
  <c r="U279" i="4" s="1"/>
  <c r="P67" i="5" s="1"/>
  <c r="M279" i="4"/>
  <c r="N279" i="4" s="1"/>
  <c r="E279" i="4"/>
  <c r="F279" i="4" s="1"/>
  <c r="AA278" i="4"/>
  <c r="AB278" i="4" s="1"/>
  <c r="Q66" i="5" s="1"/>
  <c r="T278" i="4"/>
  <c r="U278" i="4" s="1"/>
  <c r="P66" i="5" s="1"/>
  <c r="M278" i="4"/>
  <c r="N278" i="4" s="1"/>
  <c r="E278" i="4"/>
  <c r="F278" i="4" s="1"/>
  <c r="AA277" i="4"/>
  <c r="AB277" i="4" s="1"/>
  <c r="Q65" i="5" s="1"/>
  <c r="T277" i="4"/>
  <c r="U277" i="4" s="1"/>
  <c r="P65" i="5" s="1"/>
  <c r="M277" i="4"/>
  <c r="N277" i="4" s="1"/>
  <c r="E277" i="4"/>
  <c r="F277" i="4" s="1"/>
  <c r="AA276" i="4"/>
  <c r="AB276" i="4" s="1"/>
  <c r="Q64" i="5" s="1"/>
  <c r="T276" i="4"/>
  <c r="U276" i="4" s="1"/>
  <c r="P64" i="5" s="1"/>
  <c r="M276" i="4"/>
  <c r="N276" i="4" s="1"/>
  <c r="E276" i="4"/>
  <c r="F276" i="4" s="1"/>
  <c r="AA275" i="4"/>
  <c r="AB275" i="4" s="1"/>
  <c r="Q63" i="5" s="1"/>
  <c r="T275" i="4"/>
  <c r="U275" i="4" s="1"/>
  <c r="P63" i="5" s="1"/>
  <c r="M275" i="4"/>
  <c r="N275" i="4" s="1"/>
  <c r="E275" i="4"/>
  <c r="F275" i="4" s="1"/>
  <c r="AA274" i="4"/>
  <c r="AB274" i="4" s="1"/>
  <c r="Q62" i="5" s="1"/>
  <c r="T274" i="4"/>
  <c r="U274" i="4" s="1"/>
  <c r="P62" i="5" s="1"/>
  <c r="M274" i="4"/>
  <c r="N274" i="4" s="1"/>
  <c r="E274" i="4"/>
  <c r="F274" i="4" s="1"/>
  <c r="AA273" i="4"/>
  <c r="AB273" i="4" s="1"/>
  <c r="Q61" i="5" s="1"/>
  <c r="T273" i="4"/>
  <c r="U273" i="4" s="1"/>
  <c r="P61" i="5" s="1"/>
  <c r="M273" i="4"/>
  <c r="N273" i="4" s="1"/>
  <c r="E273" i="4"/>
  <c r="F273" i="4" s="1"/>
  <c r="AA272" i="4"/>
  <c r="AB272" i="4" s="1"/>
  <c r="Q60" i="5" s="1"/>
  <c r="T272" i="4"/>
  <c r="U272" i="4" s="1"/>
  <c r="P60" i="5" s="1"/>
  <c r="M272" i="4"/>
  <c r="N272" i="4" s="1"/>
  <c r="E272" i="4"/>
  <c r="F272" i="4" s="1"/>
  <c r="AA271" i="4"/>
  <c r="AB271" i="4" s="1"/>
  <c r="Q59" i="5" s="1"/>
  <c r="T271" i="4"/>
  <c r="U271" i="4" s="1"/>
  <c r="P59" i="5" s="1"/>
  <c r="M271" i="4"/>
  <c r="N271" i="4" s="1"/>
  <c r="E271" i="4"/>
  <c r="F271" i="4" s="1"/>
  <c r="AA270" i="4"/>
  <c r="AB270" i="4" s="1"/>
  <c r="Q58" i="5" s="1"/>
  <c r="T270" i="4"/>
  <c r="U270" i="4" s="1"/>
  <c r="P58" i="5" s="1"/>
  <c r="M270" i="4"/>
  <c r="N270" i="4" s="1"/>
  <c r="E270" i="4"/>
  <c r="F270" i="4" s="1"/>
  <c r="AA269" i="4"/>
  <c r="AB269" i="4" s="1"/>
  <c r="Q57" i="5" s="1"/>
  <c r="T269" i="4"/>
  <c r="U269" i="4" s="1"/>
  <c r="P57" i="5" s="1"/>
  <c r="M269" i="4"/>
  <c r="N269" i="4" s="1"/>
  <c r="E269" i="4"/>
  <c r="F269" i="4" s="1"/>
  <c r="AA268" i="4"/>
  <c r="AB268" i="4" s="1"/>
  <c r="Q56" i="5" s="1"/>
  <c r="T268" i="4"/>
  <c r="U268" i="4" s="1"/>
  <c r="P56" i="5" s="1"/>
  <c r="M268" i="4"/>
  <c r="N268" i="4" s="1"/>
  <c r="E268" i="4"/>
  <c r="F268" i="4" s="1"/>
  <c r="AA267" i="4"/>
  <c r="AB267" i="4" s="1"/>
  <c r="Q55" i="5" s="1"/>
  <c r="T267" i="4"/>
  <c r="U267" i="4" s="1"/>
  <c r="P55" i="5" s="1"/>
  <c r="M267" i="4"/>
  <c r="N267" i="4" s="1"/>
  <c r="E267" i="4"/>
  <c r="F267" i="4" s="1"/>
  <c r="AA266" i="4"/>
  <c r="AB266" i="4" s="1"/>
  <c r="Q54" i="5" s="1"/>
  <c r="T266" i="4"/>
  <c r="U266" i="4" s="1"/>
  <c r="P54" i="5" s="1"/>
  <c r="M266" i="4"/>
  <c r="N266" i="4" s="1"/>
  <c r="E266" i="4"/>
  <c r="F266" i="4" s="1"/>
  <c r="AA265" i="4"/>
  <c r="AB265" i="4" s="1"/>
  <c r="Q53" i="5" s="1"/>
  <c r="T265" i="4"/>
  <c r="U265" i="4" s="1"/>
  <c r="P53" i="5" s="1"/>
  <c r="M265" i="4"/>
  <c r="N265" i="4" s="1"/>
  <c r="E265" i="4"/>
  <c r="F265" i="4" s="1"/>
  <c r="AA264" i="4"/>
  <c r="AB264" i="4" s="1"/>
  <c r="Q52" i="5" s="1"/>
  <c r="T264" i="4"/>
  <c r="U264" i="4" s="1"/>
  <c r="P52" i="5" s="1"/>
  <c r="M264" i="4"/>
  <c r="N264" i="4" s="1"/>
  <c r="E264" i="4"/>
  <c r="F264" i="4" s="1"/>
  <c r="AA263" i="4"/>
  <c r="AB263" i="4" s="1"/>
  <c r="Q51" i="5" s="1"/>
  <c r="T263" i="4"/>
  <c r="U263" i="4" s="1"/>
  <c r="P51" i="5" s="1"/>
  <c r="M263" i="4"/>
  <c r="N263" i="4" s="1"/>
  <c r="O51" i="5" s="1"/>
  <c r="E263" i="4"/>
  <c r="F263" i="4" s="1"/>
  <c r="AA262" i="4"/>
  <c r="AB262" i="4" s="1"/>
  <c r="Q50" i="5" s="1"/>
  <c r="T262" i="4"/>
  <c r="U262" i="4" s="1"/>
  <c r="P50" i="5" s="1"/>
  <c r="M262" i="4"/>
  <c r="N262" i="4" s="1"/>
  <c r="E262" i="4"/>
  <c r="F262" i="4" s="1"/>
  <c r="AA261" i="4"/>
  <c r="AB261" i="4" s="1"/>
  <c r="Q49" i="5" s="1"/>
  <c r="T261" i="4"/>
  <c r="U261" i="4" s="1"/>
  <c r="P49" i="5" s="1"/>
  <c r="M261" i="4"/>
  <c r="N261" i="4" s="1"/>
  <c r="E261" i="4"/>
  <c r="F261" i="4" s="1"/>
  <c r="AA260" i="4"/>
  <c r="AB260" i="4" s="1"/>
  <c r="Q48" i="5" s="1"/>
  <c r="T260" i="4"/>
  <c r="U260" i="4" s="1"/>
  <c r="P48" i="5" s="1"/>
  <c r="M260" i="4"/>
  <c r="N260" i="4" s="1"/>
  <c r="E260" i="4"/>
  <c r="F260" i="4" s="1"/>
  <c r="AA259" i="4"/>
  <c r="AB259" i="4" s="1"/>
  <c r="Q47" i="5" s="1"/>
  <c r="T259" i="4"/>
  <c r="U259" i="4" s="1"/>
  <c r="P47" i="5" s="1"/>
  <c r="M259" i="4"/>
  <c r="N259" i="4" s="1"/>
  <c r="E259" i="4"/>
  <c r="F259" i="4" s="1"/>
  <c r="AA258" i="4"/>
  <c r="AB258" i="4" s="1"/>
  <c r="Q46" i="5" s="1"/>
  <c r="T258" i="4"/>
  <c r="U258" i="4" s="1"/>
  <c r="P46" i="5" s="1"/>
  <c r="M258" i="4"/>
  <c r="N258" i="4" s="1"/>
  <c r="E258" i="4"/>
  <c r="F258" i="4" s="1"/>
  <c r="AA257" i="4"/>
  <c r="AB257" i="4" s="1"/>
  <c r="Q45" i="5" s="1"/>
  <c r="T257" i="4"/>
  <c r="U257" i="4" s="1"/>
  <c r="P45" i="5" s="1"/>
  <c r="M257" i="4"/>
  <c r="N257" i="4" s="1"/>
  <c r="E257" i="4"/>
  <c r="F257" i="4" s="1"/>
  <c r="AA256" i="4"/>
  <c r="AB256" i="4" s="1"/>
  <c r="Q44" i="5" s="1"/>
  <c r="T256" i="4"/>
  <c r="U256" i="4" s="1"/>
  <c r="P44" i="5" s="1"/>
  <c r="M256" i="4"/>
  <c r="N256" i="4" s="1"/>
  <c r="E256" i="4"/>
  <c r="F256" i="4" s="1"/>
  <c r="AA255" i="4"/>
  <c r="AB255" i="4" s="1"/>
  <c r="Q43" i="5" s="1"/>
  <c r="T255" i="4"/>
  <c r="U255" i="4" s="1"/>
  <c r="P43" i="5" s="1"/>
  <c r="M255" i="4"/>
  <c r="N255" i="4" s="1"/>
  <c r="E255" i="4"/>
  <c r="F255" i="4" s="1"/>
  <c r="AA254" i="4"/>
  <c r="AB254" i="4" s="1"/>
  <c r="Q42" i="5" s="1"/>
  <c r="T254" i="4"/>
  <c r="U254" i="4" s="1"/>
  <c r="P42" i="5" s="1"/>
  <c r="M254" i="4"/>
  <c r="N254" i="4" s="1"/>
  <c r="E254" i="4"/>
  <c r="F254" i="4" s="1"/>
  <c r="AA253" i="4"/>
  <c r="AB253" i="4" s="1"/>
  <c r="Q41" i="5" s="1"/>
  <c r="T253" i="4"/>
  <c r="U253" i="4" s="1"/>
  <c r="P41" i="5" s="1"/>
  <c r="M253" i="4"/>
  <c r="N253" i="4" s="1"/>
  <c r="E253" i="4"/>
  <c r="F253" i="4" s="1"/>
  <c r="AA252" i="4"/>
  <c r="AB252" i="4" s="1"/>
  <c r="Q40" i="5" s="1"/>
  <c r="T252" i="4"/>
  <c r="U252" i="4" s="1"/>
  <c r="P40" i="5" s="1"/>
  <c r="M252" i="4"/>
  <c r="N252" i="4" s="1"/>
  <c r="E252" i="4"/>
  <c r="F252" i="4" s="1"/>
  <c r="AA251" i="4"/>
  <c r="AB251" i="4" s="1"/>
  <c r="Q39" i="5" s="1"/>
  <c r="T251" i="4"/>
  <c r="U251" i="4" s="1"/>
  <c r="P39" i="5" s="1"/>
  <c r="M251" i="4"/>
  <c r="N251" i="4" s="1"/>
  <c r="E251" i="4"/>
  <c r="F251" i="4" s="1"/>
  <c r="AA250" i="4"/>
  <c r="AB250" i="4" s="1"/>
  <c r="Q38" i="5" s="1"/>
  <c r="T250" i="4"/>
  <c r="U250" i="4" s="1"/>
  <c r="P38" i="5" s="1"/>
  <c r="M250" i="4"/>
  <c r="N250" i="4" s="1"/>
  <c r="E250" i="4"/>
  <c r="F250" i="4" s="1"/>
  <c r="AA249" i="4"/>
  <c r="AB249" i="4" s="1"/>
  <c r="Q37" i="5" s="1"/>
  <c r="T249" i="4"/>
  <c r="U249" i="4" s="1"/>
  <c r="P37" i="5" s="1"/>
  <c r="M249" i="4"/>
  <c r="N249" i="4" s="1"/>
  <c r="E249" i="4"/>
  <c r="F249" i="4" s="1"/>
  <c r="AA248" i="4"/>
  <c r="AB248" i="4" s="1"/>
  <c r="Q36" i="5" s="1"/>
  <c r="T248" i="4"/>
  <c r="U248" i="4" s="1"/>
  <c r="P36" i="5" s="1"/>
  <c r="M248" i="4"/>
  <c r="N248" i="4" s="1"/>
  <c r="E248" i="4"/>
  <c r="F248" i="4" s="1"/>
  <c r="AA247" i="4"/>
  <c r="AB247" i="4" s="1"/>
  <c r="Q35" i="5" s="1"/>
  <c r="T247" i="4"/>
  <c r="U247" i="4" s="1"/>
  <c r="P35" i="5" s="1"/>
  <c r="M247" i="4"/>
  <c r="N247" i="4" s="1"/>
  <c r="E247" i="4"/>
  <c r="F247" i="4" s="1"/>
  <c r="AA246" i="4"/>
  <c r="AB246" i="4" s="1"/>
  <c r="Q34" i="5" s="1"/>
  <c r="T246" i="4"/>
  <c r="U246" i="4" s="1"/>
  <c r="P34" i="5" s="1"/>
  <c r="M246" i="4"/>
  <c r="N246" i="4" s="1"/>
  <c r="E246" i="4"/>
  <c r="F246" i="4" s="1"/>
  <c r="AA245" i="4"/>
  <c r="AB245" i="4" s="1"/>
  <c r="Q33" i="5" s="1"/>
  <c r="T245" i="4"/>
  <c r="U245" i="4" s="1"/>
  <c r="P33" i="5" s="1"/>
  <c r="M245" i="4"/>
  <c r="N245" i="4" s="1"/>
  <c r="E245" i="4"/>
  <c r="F245" i="4" s="1"/>
  <c r="AA244" i="4"/>
  <c r="AB244" i="4" s="1"/>
  <c r="Q32" i="5" s="1"/>
  <c r="T244" i="4"/>
  <c r="U244" i="4" s="1"/>
  <c r="P32" i="5" s="1"/>
  <c r="M244" i="4"/>
  <c r="N244" i="4" s="1"/>
  <c r="E244" i="4"/>
  <c r="F244" i="4" s="1"/>
  <c r="AA243" i="4"/>
  <c r="AB243" i="4" s="1"/>
  <c r="Q31" i="5" s="1"/>
  <c r="T243" i="4"/>
  <c r="U243" i="4" s="1"/>
  <c r="P31" i="5" s="1"/>
  <c r="M243" i="4"/>
  <c r="N243" i="4" s="1"/>
  <c r="E243" i="4"/>
  <c r="F243" i="4" s="1"/>
  <c r="AA242" i="4"/>
  <c r="AB242" i="4" s="1"/>
  <c r="Q30" i="5" s="1"/>
  <c r="T242" i="4"/>
  <c r="U242" i="4" s="1"/>
  <c r="P30" i="5" s="1"/>
  <c r="M242" i="4"/>
  <c r="N242" i="4" s="1"/>
  <c r="E242" i="4"/>
  <c r="F242" i="4" s="1"/>
  <c r="AA241" i="4"/>
  <c r="AB241" i="4" s="1"/>
  <c r="Q29" i="5" s="1"/>
  <c r="T241" i="4"/>
  <c r="U241" i="4" s="1"/>
  <c r="P29" i="5" s="1"/>
  <c r="M241" i="4"/>
  <c r="N241" i="4" s="1"/>
  <c r="E241" i="4"/>
  <c r="F241" i="4" s="1"/>
  <c r="AA240" i="4"/>
  <c r="AB240" i="4" s="1"/>
  <c r="Q28" i="5" s="1"/>
  <c r="T240" i="4"/>
  <c r="U240" i="4" s="1"/>
  <c r="P28" i="5" s="1"/>
  <c r="M240" i="4"/>
  <c r="N240" i="4" s="1"/>
  <c r="E240" i="4"/>
  <c r="F240" i="4" s="1"/>
  <c r="AA239" i="4"/>
  <c r="AB239" i="4" s="1"/>
  <c r="Q27" i="5" s="1"/>
  <c r="T239" i="4"/>
  <c r="U239" i="4" s="1"/>
  <c r="P27" i="5" s="1"/>
  <c r="M239" i="4"/>
  <c r="N239" i="4" s="1"/>
  <c r="E239" i="4"/>
  <c r="F239" i="4" s="1"/>
  <c r="AA238" i="4"/>
  <c r="AB238" i="4" s="1"/>
  <c r="Q26" i="5" s="1"/>
  <c r="T238" i="4"/>
  <c r="U238" i="4" s="1"/>
  <c r="P26" i="5" s="1"/>
  <c r="M238" i="4"/>
  <c r="N238" i="4" s="1"/>
  <c r="E238" i="4"/>
  <c r="F238" i="4" s="1"/>
  <c r="AA237" i="4"/>
  <c r="AB237" i="4" s="1"/>
  <c r="Q25" i="5" s="1"/>
  <c r="T237" i="4"/>
  <c r="U237" i="4" s="1"/>
  <c r="P25" i="5" s="1"/>
  <c r="M237" i="4"/>
  <c r="N237" i="4" s="1"/>
  <c r="O25" i="5" s="1"/>
  <c r="E237" i="4"/>
  <c r="F237" i="4" s="1"/>
  <c r="AA236" i="4"/>
  <c r="AB236" i="4" s="1"/>
  <c r="Q24" i="5" s="1"/>
  <c r="T236" i="4"/>
  <c r="U236" i="4" s="1"/>
  <c r="P24" i="5" s="1"/>
  <c r="M236" i="4"/>
  <c r="N236" i="4" s="1"/>
  <c r="E236" i="4"/>
  <c r="F236" i="4" s="1"/>
  <c r="AA235" i="4"/>
  <c r="AB235" i="4" s="1"/>
  <c r="Q23" i="5" s="1"/>
  <c r="T235" i="4"/>
  <c r="U235" i="4" s="1"/>
  <c r="P23" i="5" s="1"/>
  <c r="M235" i="4"/>
  <c r="N235" i="4" s="1"/>
  <c r="E235" i="4"/>
  <c r="F235" i="4" s="1"/>
  <c r="AA234" i="4"/>
  <c r="AB234" i="4" s="1"/>
  <c r="Q22" i="5" s="1"/>
  <c r="T234" i="4"/>
  <c r="U234" i="4" s="1"/>
  <c r="P22" i="5" s="1"/>
  <c r="M234" i="4"/>
  <c r="N234" i="4" s="1"/>
  <c r="E234" i="4"/>
  <c r="F234" i="4" s="1"/>
  <c r="AA233" i="4"/>
  <c r="AB233" i="4" s="1"/>
  <c r="Q21" i="5" s="1"/>
  <c r="T233" i="4"/>
  <c r="U233" i="4" s="1"/>
  <c r="P21" i="5" s="1"/>
  <c r="M233" i="4"/>
  <c r="N233" i="4" s="1"/>
  <c r="E233" i="4"/>
  <c r="F233" i="4" s="1"/>
  <c r="AA232" i="4"/>
  <c r="AB232" i="4" s="1"/>
  <c r="Q20" i="5" s="1"/>
  <c r="T232" i="4"/>
  <c r="U232" i="4" s="1"/>
  <c r="P20" i="5" s="1"/>
  <c r="M232" i="4"/>
  <c r="N232" i="4" s="1"/>
  <c r="E232" i="4"/>
  <c r="F232" i="4" s="1"/>
  <c r="AA231" i="4"/>
  <c r="AB231" i="4" s="1"/>
  <c r="Q19" i="5" s="1"/>
  <c r="T231" i="4"/>
  <c r="U231" i="4" s="1"/>
  <c r="P19" i="5" s="1"/>
  <c r="M231" i="4"/>
  <c r="N231" i="4" s="1"/>
  <c r="E231" i="4"/>
  <c r="F231" i="4" s="1"/>
  <c r="AA230" i="4"/>
  <c r="AB230" i="4" s="1"/>
  <c r="Q18" i="5" s="1"/>
  <c r="T230" i="4"/>
  <c r="U230" i="4" s="1"/>
  <c r="P18" i="5" s="1"/>
  <c r="M230" i="4"/>
  <c r="N230" i="4" s="1"/>
  <c r="E230" i="4"/>
  <c r="F230" i="4" s="1"/>
  <c r="AA229" i="4"/>
  <c r="AB229" i="4" s="1"/>
  <c r="Q17" i="5" s="1"/>
  <c r="X229" i="4"/>
  <c r="F18" i="7" s="1"/>
  <c r="T229" i="4"/>
  <c r="U229" i="4" s="1"/>
  <c r="P17" i="5" s="1"/>
  <c r="Q229" i="4"/>
  <c r="F17" i="7" s="1"/>
  <c r="M229" i="4"/>
  <c r="N229" i="4" s="1"/>
  <c r="I229" i="4"/>
  <c r="F16" i="7" s="1"/>
  <c r="E229" i="4"/>
  <c r="F229" i="4" s="1"/>
  <c r="B229" i="4"/>
  <c r="F15" i="7" s="1"/>
  <c r="AA228" i="4"/>
  <c r="AB228" i="4" s="1"/>
  <c r="Q16" i="5" s="1"/>
  <c r="X228" i="4"/>
  <c r="E18" i="7" s="1"/>
  <c r="T228" i="4"/>
  <c r="U228" i="4" s="1"/>
  <c r="P16" i="5" s="1"/>
  <c r="Q228" i="4"/>
  <c r="E17" i="7" s="1"/>
  <c r="M228" i="4"/>
  <c r="N228" i="4" s="1"/>
  <c r="I228" i="4"/>
  <c r="E16" i="7" s="1"/>
  <c r="E228" i="4"/>
  <c r="F228" i="4" s="1"/>
  <c r="B228" i="4"/>
  <c r="E15" i="7" s="1"/>
  <c r="AA227" i="4"/>
  <c r="AB227" i="4" s="1"/>
  <c r="Q15" i="5" s="1"/>
  <c r="X227" i="4"/>
  <c r="D18" i="7" s="1"/>
  <c r="T227" i="4"/>
  <c r="U227" i="4" s="1"/>
  <c r="P15" i="5" s="1"/>
  <c r="Q227" i="4"/>
  <c r="D17" i="7" s="1"/>
  <c r="M227" i="4"/>
  <c r="N227" i="4" s="1"/>
  <c r="I227" i="4"/>
  <c r="D16" i="7" s="1"/>
  <c r="E227" i="4"/>
  <c r="F227" i="4" s="1"/>
  <c r="B227" i="4"/>
  <c r="D15" i="7" s="1"/>
  <c r="AA226" i="4"/>
  <c r="AB226" i="4" s="1"/>
  <c r="Q14" i="5" s="1"/>
  <c r="X226" i="4"/>
  <c r="C18" i="7" s="1"/>
  <c r="T226" i="4"/>
  <c r="U226" i="4" s="1"/>
  <c r="P14" i="5" s="1"/>
  <c r="Q226" i="4"/>
  <c r="C17" i="7" s="1"/>
  <c r="M226" i="4"/>
  <c r="N226" i="4" s="1"/>
  <c r="I226" i="4"/>
  <c r="C16" i="7" s="1"/>
  <c r="E226" i="4"/>
  <c r="F226" i="4" s="1"/>
  <c r="B226" i="4"/>
  <c r="C15" i="7" s="1"/>
  <c r="AA225" i="4"/>
  <c r="AB225" i="4" s="1"/>
  <c r="Q13" i="5" s="1"/>
  <c r="X225" i="4"/>
  <c r="B18" i="7" s="1"/>
  <c r="T225" i="4"/>
  <c r="U225" i="4" s="1"/>
  <c r="P13" i="5" s="1"/>
  <c r="Q225" i="4"/>
  <c r="B17" i="7" s="1"/>
  <c r="M225" i="4"/>
  <c r="N225" i="4" s="1"/>
  <c r="I225" i="4"/>
  <c r="E225" i="4"/>
  <c r="F225" i="4" s="1"/>
  <c r="B225" i="4"/>
  <c r="B15" i="7" s="1"/>
  <c r="AA224" i="4"/>
  <c r="AB224" i="4" s="1"/>
  <c r="Q12" i="5" s="1"/>
  <c r="T224" i="4"/>
  <c r="U224" i="4" s="1"/>
  <c r="P12" i="5" s="1"/>
  <c r="M224" i="4"/>
  <c r="N224" i="4" s="1"/>
  <c r="E224" i="4"/>
  <c r="F224" i="4" s="1"/>
  <c r="AA223" i="4"/>
  <c r="AB223" i="4" s="1"/>
  <c r="Q11" i="5" s="1"/>
  <c r="T223" i="4"/>
  <c r="U223" i="4" s="1"/>
  <c r="P11" i="5" s="1"/>
  <c r="M223" i="4"/>
  <c r="N223" i="4" s="1"/>
  <c r="E223" i="4"/>
  <c r="F223" i="4" s="1"/>
  <c r="AA222" i="4"/>
  <c r="AB222" i="4" s="1"/>
  <c r="Q10" i="5" s="1"/>
  <c r="T222" i="4"/>
  <c r="U222" i="4" s="1"/>
  <c r="P10" i="5" s="1"/>
  <c r="M222" i="4"/>
  <c r="N222" i="4" s="1"/>
  <c r="E222" i="4"/>
  <c r="F222" i="4" s="1"/>
  <c r="AA221" i="4"/>
  <c r="AB221" i="4" s="1"/>
  <c r="Q9" i="5" s="1"/>
  <c r="T221" i="4"/>
  <c r="U221" i="4" s="1"/>
  <c r="P9" i="5" s="1"/>
  <c r="M221" i="4"/>
  <c r="N221" i="4" s="1"/>
  <c r="E221" i="4"/>
  <c r="F221" i="4" s="1"/>
  <c r="AA220" i="4"/>
  <c r="AB220" i="4" s="1"/>
  <c r="Q8" i="5" s="1"/>
  <c r="X220" i="4"/>
  <c r="T220" i="4"/>
  <c r="U220" i="4" s="1"/>
  <c r="P8" i="5" s="1"/>
  <c r="Q220" i="4"/>
  <c r="M220" i="4"/>
  <c r="N220" i="4" s="1"/>
  <c r="I220" i="4"/>
  <c r="L16" i="7" s="1"/>
  <c r="E220" i="4"/>
  <c r="F220" i="4" s="1"/>
  <c r="B220" i="4"/>
  <c r="L15" i="7" s="1"/>
  <c r="AA219" i="4"/>
  <c r="AB219" i="4" s="1"/>
  <c r="Q7" i="5" s="1"/>
  <c r="X219" i="4"/>
  <c r="T219" i="4"/>
  <c r="U219" i="4" s="1"/>
  <c r="P7" i="5" s="1"/>
  <c r="Q219" i="4"/>
  <c r="K17" i="7" s="1"/>
  <c r="M219" i="4"/>
  <c r="N219" i="4" s="1"/>
  <c r="I219" i="4"/>
  <c r="K16" i="7" s="1"/>
  <c r="E219" i="4"/>
  <c r="F219" i="4" s="1"/>
  <c r="B219" i="4"/>
  <c r="K15" i="7" s="1"/>
  <c r="AA218" i="4"/>
  <c r="AB218" i="4" s="1"/>
  <c r="Q6" i="5" s="1"/>
  <c r="X218" i="4"/>
  <c r="J18" i="7" s="1"/>
  <c r="T218" i="4"/>
  <c r="U218" i="4" s="1"/>
  <c r="P6" i="5" s="1"/>
  <c r="Q218" i="4"/>
  <c r="J17" i="7" s="1"/>
  <c r="M218" i="4"/>
  <c r="N218" i="4" s="1"/>
  <c r="I218" i="4"/>
  <c r="J16" i="7" s="1"/>
  <c r="E218" i="4"/>
  <c r="F218" i="4" s="1"/>
  <c r="B218" i="4"/>
  <c r="J15" i="7" s="1"/>
  <c r="AA217" i="4"/>
  <c r="AB217" i="4" s="1"/>
  <c r="Q5" i="5" s="1"/>
  <c r="X217" i="4"/>
  <c r="I18" i="7" s="1"/>
  <c r="T217" i="4"/>
  <c r="U217" i="4" s="1"/>
  <c r="P5" i="5" s="1"/>
  <c r="Q217" i="4"/>
  <c r="I17" i="7" s="1"/>
  <c r="M217" i="4"/>
  <c r="N217" i="4" s="1"/>
  <c r="I217" i="4"/>
  <c r="I16" i="7" s="1"/>
  <c r="E217" i="4"/>
  <c r="F217" i="4" s="1"/>
  <c r="B217" i="4"/>
  <c r="I15" i="7" s="1"/>
  <c r="AA216" i="4"/>
  <c r="AB216" i="4" s="1"/>
  <c r="Q4" i="5" s="1"/>
  <c r="X216" i="4"/>
  <c r="H18" i="7" s="1"/>
  <c r="T216" i="4"/>
  <c r="U216" i="4" s="1"/>
  <c r="P4" i="5" s="1"/>
  <c r="Q216" i="4"/>
  <c r="H17" i="7" s="1"/>
  <c r="M216" i="4"/>
  <c r="N216" i="4" s="1"/>
  <c r="I216" i="4"/>
  <c r="H16" i="7" s="1"/>
  <c r="E216" i="4"/>
  <c r="F216" i="4" s="1"/>
  <c r="B216" i="4"/>
  <c r="H15" i="7" s="1"/>
  <c r="AA215" i="4"/>
  <c r="AB215" i="4" s="1"/>
  <c r="T215" i="4"/>
  <c r="U215" i="4" s="1"/>
  <c r="M215" i="4"/>
  <c r="N215" i="4" s="1"/>
  <c r="E215" i="4"/>
  <c r="F215" i="4" s="1"/>
  <c r="AA210" i="4"/>
  <c r="AB210" i="4" s="1"/>
  <c r="M69" i="5" s="1"/>
  <c r="T210" i="4"/>
  <c r="U210" i="4" s="1"/>
  <c r="L69" i="5" s="1"/>
  <c r="M210" i="4"/>
  <c r="N210" i="4" s="1"/>
  <c r="K69" i="5" s="1"/>
  <c r="E210" i="4"/>
  <c r="F210" i="4" s="1"/>
  <c r="J69" i="5" s="1"/>
  <c r="AA209" i="4"/>
  <c r="AB209" i="4" s="1"/>
  <c r="M68" i="5" s="1"/>
  <c r="T209" i="4"/>
  <c r="U209" i="4" s="1"/>
  <c r="L68" i="5" s="1"/>
  <c r="M209" i="4"/>
  <c r="N209" i="4" s="1"/>
  <c r="K68" i="5" s="1"/>
  <c r="E209" i="4"/>
  <c r="F209" i="4" s="1"/>
  <c r="J68" i="5" s="1"/>
  <c r="AA208" i="4"/>
  <c r="AB208" i="4" s="1"/>
  <c r="M67" i="5" s="1"/>
  <c r="T208" i="4"/>
  <c r="U208" i="4" s="1"/>
  <c r="L67" i="5" s="1"/>
  <c r="M208" i="4"/>
  <c r="N208" i="4" s="1"/>
  <c r="K67" i="5" s="1"/>
  <c r="E208" i="4"/>
  <c r="F208" i="4" s="1"/>
  <c r="J67" i="5" s="1"/>
  <c r="AA207" i="4"/>
  <c r="AB207" i="4" s="1"/>
  <c r="M66" i="5" s="1"/>
  <c r="T207" i="4"/>
  <c r="U207" i="4" s="1"/>
  <c r="L66" i="5" s="1"/>
  <c r="M207" i="4"/>
  <c r="N207" i="4" s="1"/>
  <c r="K66" i="5" s="1"/>
  <c r="E207" i="4"/>
  <c r="F207" i="4" s="1"/>
  <c r="J66" i="5" s="1"/>
  <c r="AA206" i="4"/>
  <c r="AB206" i="4" s="1"/>
  <c r="M65" i="5" s="1"/>
  <c r="T206" i="4"/>
  <c r="U206" i="4" s="1"/>
  <c r="L65" i="5" s="1"/>
  <c r="M206" i="4"/>
  <c r="N206" i="4" s="1"/>
  <c r="K65" i="5" s="1"/>
  <c r="E206" i="4"/>
  <c r="F206" i="4" s="1"/>
  <c r="J65" i="5" s="1"/>
  <c r="AA205" i="4"/>
  <c r="AB205" i="4" s="1"/>
  <c r="M64" i="5" s="1"/>
  <c r="T205" i="4"/>
  <c r="U205" i="4" s="1"/>
  <c r="L64" i="5" s="1"/>
  <c r="M205" i="4"/>
  <c r="N205" i="4" s="1"/>
  <c r="K64" i="5" s="1"/>
  <c r="E205" i="4"/>
  <c r="F205" i="4" s="1"/>
  <c r="J64" i="5" s="1"/>
  <c r="AA204" i="4"/>
  <c r="AB204" i="4" s="1"/>
  <c r="M63" i="5" s="1"/>
  <c r="T204" i="4"/>
  <c r="U204" i="4" s="1"/>
  <c r="L63" i="5" s="1"/>
  <c r="M204" i="4"/>
  <c r="N204" i="4" s="1"/>
  <c r="K63" i="5" s="1"/>
  <c r="E204" i="4"/>
  <c r="F204" i="4" s="1"/>
  <c r="J63" i="5" s="1"/>
  <c r="AA203" i="4"/>
  <c r="AB203" i="4" s="1"/>
  <c r="M62" i="5" s="1"/>
  <c r="T203" i="4"/>
  <c r="U203" i="4" s="1"/>
  <c r="L62" i="5" s="1"/>
  <c r="M203" i="4"/>
  <c r="N203" i="4" s="1"/>
  <c r="K62" i="5" s="1"/>
  <c r="E203" i="4"/>
  <c r="F203" i="4" s="1"/>
  <c r="J62" i="5" s="1"/>
  <c r="AA202" i="4"/>
  <c r="AB202" i="4" s="1"/>
  <c r="M61" i="5" s="1"/>
  <c r="T202" i="4"/>
  <c r="U202" i="4" s="1"/>
  <c r="L61" i="5" s="1"/>
  <c r="M202" i="4"/>
  <c r="N202" i="4" s="1"/>
  <c r="K61" i="5" s="1"/>
  <c r="E202" i="4"/>
  <c r="F202" i="4" s="1"/>
  <c r="J61" i="5" s="1"/>
  <c r="AA201" i="4"/>
  <c r="AB201" i="4" s="1"/>
  <c r="M60" i="5" s="1"/>
  <c r="T201" i="4"/>
  <c r="U201" i="4" s="1"/>
  <c r="L60" i="5" s="1"/>
  <c r="M201" i="4"/>
  <c r="N201" i="4" s="1"/>
  <c r="K60" i="5" s="1"/>
  <c r="E201" i="4"/>
  <c r="F201" i="4" s="1"/>
  <c r="J60" i="5" s="1"/>
  <c r="AA200" i="4"/>
  <c r="AB200" i="4" s="1"/>
  <c r="M59" i="5" s="1"/>
  <c r="T200" i="4"/>
  <c r="U200" i="4" s="1"/>
  <c r="L59" i="5" s="1"/>
  <c r="M200" i="4"/>
  <c r="N200" i="4" s="1"/>
  <c r="K59" i="5" s="1"/>
  <c r="E200" i="4"/>
  <c r="F200" i="4" s="1"/>
  <c r="J59" i="5" s="1"/>
  <c r="AA199" i="4"/>
  <c r="AB199" i="4" s="1"/>
  <c r="M58" i="5" s="1"/>
  <c r="T199" i="4"/>
  <c r="U199" i="4" s="1"/>
  <c r="L58" i="5" s="1"/>
  <c r="M199" i="4"/>
  <c r="N199" i="4" s="1"/>
  <c r="K58" i="5" s="1"/>
  <c r="E199" i="4"/>
  <c r="F199" i="4" s="1"/>
  <c r="J58" i="5" s="1"/>
  <c r="AA198" i="4"/>
  <c r="AB198" i="4" s="1"/>
  <c r="M57" i="5" s="1"/>
  <c r="T198" i="4"/>
  <c r="U198" i="4" s="1"/>
  <c r="L57" i="5" s="1"/>
  <c r="M198" i="4"/>
  <c r="N198" i="4" s="1"/>
  <c r="K57" i="5" s="1"/>
  <c r="E198" i="4"/>
  <c r="F198" i="4" s="1"/>
  <c r="J57" i="5" s="1"/>
  <c r="AA197" i="4"/>
  <c r="AB197" i="4" s="1"/>
  <c r="M56" i="5" s="1"/>
  <c r="T197" i="4"/>
  <c r="U197" i="4" s="1"/>
  <c r="L56" i="5" s="1"/>
  <c r="M197" i="4"/>
  <c r="N197" i="4" s="1"/>
  <c r="K56" i="5" s="1"/>
  <c r="E197" i="4"/>
  <c r="F197" i="4" s="1"/>
  <c r="J56" i="5" s="1"/>
  <c r="AA196" i="4"/>
  <c r="AB196" i="4" s="1"/>
  <c r="M55" i="5" s="1"/>
  <c r="T196" i="4"/>
  <c r="U196" i="4" s="1"/>
  <c r="L55" i="5" s="1"/>
  <c r="M196" i="4"/>
  <c r="N196" i="4" s="1"/>
  <c r="K55" i="5" s="1"/>
  <c r="E196" i="4"/>
  <c r="F196" i="4" s="1"/>
  <c r="J55" i="5" s="1"/>
  <c r="AA195" i="4"/>
  <c r="AB195" i="4" s="1"/>
  <c r="M54" i="5" s="1"/>
  <c r="T195" i="4"/>
  <c r="U195" i="4" s="1"/>
  <c r="L54" i="5" s="1"/>
  <c r="M195" i="4"/>
  <c r="N195" i="4" s="1"/>
  <c r="K54" i="5" s="1"/>
  <c r="E195" i="4"/>
  <c r="F195" i="4" s="1"/>
  <c r="J54" i="5" s="1"/>
  <c r="AA194" i="4"/>
  <c r="AB194" i="4" s="1"/>
  <c r="M53" i="5" s="1"/>
  <c r="T194" i="4"/>
  <c r="U194" i="4" s="1"/>
  <c r="L53" i="5" s="1"/>
  <c r="M194" i="4"/>
  <c r="N194" i="4" s="1"/>
  <c r="K53" i="5" s="1"/>
  <c r="E194" i="4"/>
  <c r="F194" i="4" s="1"/>
  <c r="J53" i="5" s="1"/>
  <c r="AA193" i="4"/>
  <c r="AB193" i="4" s="1"/>
  <c r="M52" i="5" s="1"/>
  <c r="T193" i="4"/>
  <c r="U193" i="4" s="1"/>
  <c r="L52" i="5" s="1"/>
  <c r="M193" i="4"/>
  <c r="N193" i="4" s="1"/>
  <c r="K52" i="5" s="1"/>
  <c r="E193" i="4"/>
  <c r="F193" i="4" s="1"/>
  <c r="J52" i="5" s="1"/>
  <c r="AA192" i="4"/>
  <c r="AB192" i="4" s="1"/>
  <c r="M51" i="5" s="1"/>
  <c r="T192" i="4"/>
  <c r="U192" i="4" s="1"/>
  <c r="L51" i="5" s="1"/>
  <c r="M192" i="4"/>
  <c r="N192" i="4" s="1"/>
  <c r="K51" i="5" s="1"/>
  <c r="E192" i="4"/>
  <c r="F192" i="4" s="1"/>
  <c r="J51" i="5" s="1"/>
  <c r="AA191" i="4"/>
  <c r="AB191" i="4" s="1"/>
  <c r="M50" i="5" s="1"/>
  <c r="T191" i="4"/>
  <c r="U191" i="4" s="1"/>
  <c r="L50" i="5" s="1"/>
  <c r="M191" i="4"/>
  <c r="N191" i="4" s="1"/>
  <c r="K50" i="5" s="1"/>
  <c r="E191" i="4"/>
  <c r="F191" i="4" s="1"/>
  <c r="J50" i="5" s="1"/>
  <c r="AA190" i="4"/>
  <c r="AB190" i="4" s="1"/>
  <c r="M49" i="5" s="1"/>
  <c r="T190" i="4"/>
  <c r="U190" i="4" s="1"/>
  <c r="L49" i="5" s="1"/>
  <c r="M190" i="4"/>
  <c r="N190" i="4" s="1"/>
  <c r="K49" i="5" s="1"/>
  <c r="E190" i="4"/>
  <c r="F190" i="4" s="1"/>
  <c r="J49" i="5" s="1"/>
  <c r="AA189" i="4"/>
  <c r="AB189" i="4" s="1"/>
  <c r="M48" i="5" s="1"/>
  <c r="T189" i="4"/>
  <c r="U189" i="4" s="1"/>
  <c r="L48" i="5" s="1"/>
  <c r="M189" i="4"/>
  <c r="N189" i="4" s="1"/>
  <c r="K48" i="5" s="1"/>
  <c r="E189" i="4"/>
  <c r="F189" i="4" s="1"/>
  <c r="J48" i="5" s="1"/>
  <c r="AA188" i="4"/>
  <c r="AB188" i="4" s="1"/>
  <c r="M47" i="5" s="1"/>
  <c r="T188" i="4"/>
  <c r="U188" i="4" s="1"/>
  <c r="L47" i="5" s="1"/>
  <c r="M188" i="4"/>
  <c r="N188" i="4" s="1"/>
  <c r="K47" i="5" s="1"/>
  <c r="E188" i="4"/>
  <c r="F188" i="4" s="1"/>
  <c r="J47" i="5" s="1"/>
  <c r="AA187" i="4"/>
  <c r="AB187" i="4" s="1"/>
  <c r="M46" i="5" s="1"/>
  <c r="T187" i="4"/>
  <c r="U187" i="4" s="1"/>
  <c r="L46" i="5" s="1"/>
  <c r="M187" i="4"/>
  <c r="N187" i="4" s="1"/>
  <c r="K46" i="5" s="1"/>
  <c r="E187" i="4"/>
  <c r="F187" i="4" s="1"/>
  <c r="J46" i="5" s="1"/>
  <c r="AA186" i="4"/>
  <c r="AB186" i="4" s="1"/>
  <c r="M45" i="5" s="1"/>
  <c r="T186" i="4"/>
  <c r="U186" i="4" s="1"/>
  <c r="L45" i="5" s="1"/>
  <c r="M186" i="4"/>
  <c r="N186" i="4" s="1"/>
  <c r="K45" i="5" s="1"/>
  <c r="E186" i="4"/>
  <c r="F186" i="4" s="1"/>
  <c r="J45" i="5" s="1"/>
  <c r="AA185" i="4"/>
  <c r="AB185" i="4" s="1"/>
  <c r="M44" i="5" s="1"/>
  <c r="T185" i="4"/>
  <c r="U185" i="4" s="1"/>
  <c r="L44" i="5" s="1"/>
  <c r="M185" i="4"/>
  <c r="N185" i="4" s="1"/>
  <c r="K44" i="5" s="1"/>
  <c r="E185" i="4"/>
  <c r="F185" i="4" s="1"/>
  <c r="J44" i="5" s="1"/>
  <c r="AA184" i="4"/>
  <c r="AB184" i="4" s="1"/>
  <c r="M43" i="5" s="1"/>
  <c r="T184" i="4"/>
  <c r="U184" i="4" s="1"/>
  <c r="L43" i="5" s="1"/>
  <c r="M184" i="4"/>
  <c r="N184" i="4" s="1"/>
  <c r="K43" i="5" s="1"/>
  <c r="E184" i="4"/>
  <c r="F184" i="4" s="1"/>
  <c r="J43" i="5" s="1"/>
  <c r="AA183" i="4"/>
  <c r="AB183" i="4" s="1"/>
  <c r="M42" i="5" s="1"/>
  <c r="T183" i="4"/>
  <c r="U183" i="4" s="1"/>
  <c r="L42" i="5" s="1"/>
  <c r="M183" i="4"/>
  <c r="N183" i="4" s="1"/>
  <c r="K42" i="5" s="1"/>
  <c r="E183" i="4"/>
  <c r="F183" i="4" s="1"/>
  <c r="J42" i="5" s="1"/>
  <c r="AA182" i="4"/>
  <c r="AB182" i="4" s="1"/>
  <c r="M41" i="5" s="1"/>
  <c r="T182" i="4"/>
  <c r="U182" i="4" s="1"/>
  <c r="L41" i="5" s="1"/>
  <c r="M182" i="4"/>
  <c r="N182" i="4" s="1"/>
  <c r="K41" i="5" s="1"/>
  <c r="E182" i="4"/>
  <c r="F182" i="4" s="1"/>
  <c r="J41" i="5" s="1"/>
  <c r="AA181" i="4"/>
  <c r="AB181" i="4" s="1"/>
  <c r="M40" i="5" s="1"/>
  <c r="T181" i="4"/>
  <c r="U181" i="4" s="1"/>
  <c r="L40" i="5" s="1"/>
  <c r="M181" i="4"/>
  <c r="N181" i="4" s="1"/>
  <c r="K40" i="5" s="1"/>
  <c r="E181" i="4"/>
  <c r="F181" i="4" s="1"/>
  <c r="J40" i="5" s="1"/>
  <c r="AA180" i="4"/>
  <c r="AB180" i="4" s="1"/>
  <c r="M39" i="5" s="1"/>
  <c r="T180" i="4"/>
  <c r="U180" i="4" s="1"/>
  <c r="L39" i="5" s="1"/>
  <c r="M180" i="4"/>
  <c r="N180" i="4" s="1"/>
  <c r="K39" i="5" s="1"/>
  <c r="E180" i="4"/>
  <c r="F180" i="4" s="1"/>
  <c r="J39" i="5" s="1"/>
  <c r="AA179" i="4"/>
  <c r="AB179" i="4" s="1"/>
  <c r="M38" i="5" s="1"/>
  <c r="T179" i="4"/>
  <c r="U179" i="4" s="1"/>
  <c r="L38" i="5" s="1"/>
  <c r="M179" i="4"/>
  <c r="N179" i="4" s="1"/>
  <c r="K38" i="5" s="1"/>
  <c r="E179" i="4"/>
  <c r="F179" i="4" s="1"/>
  <c r="J38" i="5" s="1"/>
  <c r="AA178" i="4"/>
  <c r="AB178" i="4" s="1"/>
  <c r="M37" i="5" s="1"/>
  <c r="T178" i="4"/>
  <c r="U178" i="4" s="1"/>
  <c r="L37" i="5" s="1"/>
  <c r="M178" i="4"/>
  <c r="N178" i="4" s="1"/>
  <c r="K37" i="5" s="1"/>
  <c r="E178" i="4"/>
  <c r="F178" i="4" s="1"/>
  <c r="J37" i="5" s="1"/>
  <c r="AA177" i="4"/>
  <c r="AB177" i="4" s="1"/>
  <c r="M36" i="5" s="1"/>
  <c r="T177" i="4"/>
  <c r="U177" i="4" s="1"/>
  <c r="L36" i="5" s="1"/>
  <c r="M177" i="4"/>
  <c r="N177" i="4" s="1"/>
  <c r="K36" i="5" s="1"/>
  <c r="E177" i="4"/>
  <c r="F177" i="4" s="1"/>
  <c r="J36" i="5" s="1"/>
  <c r="AA176" i="4"/>
  <c r="AB176" i="4" s="1"/>
  <c r="M35" i="5" s="1"/>
  <c r="T176" i="4"/>
  <c r="U176" i="4" s="1"/>
  <c r="L35" i="5" s="1"/>
  <c r="M176" i="4"/>
  <c r="N176" i="4" s="1"/>
  <c r="K35" i="5" s="1"/>
  <c r="E176" i="4"/>
  <c r="F176" i="4" s="1"/>
  <c r="J35" i="5" s="1"/>
  <c r="AA175" i="4"/>
  <c r="AB175" i="4" s="1"/>
  <c r="M34" i="5" s="1"/>
  <c r="T175" i="4"/>
  <c r="U175" i="4" s="1"/>
  <c r="L34" i="5" s="1"/>
  <c r="M175" i="4"/>
  <c r="N175" i="4" s="1"/>
  <c r="K34" i="5" s="1"/>
  <c r="E175" i="4"/>
  <c r="F175" i="4" s="1"/>
  <c r="J34" i="5" s="1"/>
  <c r="AA174" i="4"/>
  <c r="AB174" i="4" s="1"/>
  <c r="M33" i="5" s="1"/>
  <c r="T174" i="4"/>
  <c r="U174" i="4" s="1"/>
  <c r="L33" i="5" s="1"/>
  <c r="M174" i="4"/>
  <c r="N174" i="4" s="1"/>
  <c r="K33" i="5" s="1"/>
  <c r="E174" i="4"/>
  <c r="F174" i="4" s="1"/>
  <c r="J33" i="5" s="1"/>
  <c r="AA173" i="4"/>
  <c r="AB173" i="4" s="1"/>
  <c r="M32" i="5" s="1"/>
  <c r="T173" i="4"/>
  <c r="U173" i="4" s="1"/>
  <c r="L32" i="5" s="1"/>
  <c r="M173" i="4"/>
  <c r="N173" i="4" s="1"/>
  <c r="K32" i="5" s="1"/>
  <c r="E173" i="4"/>
  <c r="F173" i="4" s="1"/>
  <c r="J32" i="5" s="1"/>
  <c r="AA172" i="4"/>
  <c r="AB172" i="4" s="1"/>
  <c r="M31" i="5" s="1"/>
  <c r="T172" i="4"/>
  <c r="U172" i="4" s="1"/>
  <c r="L31" i="5" s="1"/>
  <c r="M172" i="4"/>
  <c r="N172" i="4" s="1"/>
  <c r="K31" i="5" s="1"/>
  <c r="E172" i="4"/>
  <c r="F172" i="4" s="1"/>
  <c r="J31" i="5" s="1"/>
  <c r="AA171" i="4"/>
  <c r="AB171" i="4" s="1"/>
  <c r="M30" i="5" s="1"/>
  <c r="T171" i="4"/>
  <c r="U171" i="4" s="1"/>
  <c r="L30" i="5" s="1"/>
  <c r="M171" i="4"/>
  <c r="N171" i="4" s="1"/>
  <c r="K30" i="5" s="1"/>
  <c r="E171" i="4"/>
  <c r="F171" i="4" s="1"/>
  <c r="J30" i="5" s="1"/>
  <c r="AA170" i="4"/>
  <c r="AB170" i="4" s="1"/>
  <c r="M29" i="5" s="1"/>
  <c r="T170" i="4"/>
  <c r="U170" i="4" s="1"/>
  <c r="L29" i="5" s="1"/>
  <c r="M170" i="4"/>
  <c r="N170" i="4" s="1"/>
  <c r="K29" i="5" s="1"/>
  <c r="E170" i="4"/>
  <c r="F170" i="4" s="1"/>
  <c r="J29" i="5" s="1"/>
  <c r="AA169" i="4"/>
  <c r="AB169" i="4" s="1"/>
  <c r="M28" i="5" s="1"/>
  <c r="T169" i="4"/>
  <c r="U169" i="4" s="1"/>
  <c r="L28" i="5" s="1"/>
  <c r="M169" i="4"/>
  <c r="N169" i="4" s="1"/>
  <c r="K28" i="5" s="1"/>
  <c r="E169" i="4"/>
  <c r="F169" i="4" s="1"/>
  <c r="J28" i="5" s="1"/>
  <c r="AA168" i="4"/>
  <c r="AB168" i="4" s="1"/>
  <c r="M27" i="5" s="1"/>
  <c r="T168" i="4"/>
  <c r="U168" i="4" s="1"/>
  <c r="L27" i="5" s="1"/>
  <c r="M168" i="4"/>
  <c r="N168" i="4" s="1"/>
  <c r="K27" i="5" s="1"/>
  <c r="E168" i="4"/>
  <c r="F168" i="4" s="1"/>
  <c r="J27" i="5" s="1"/>
  <c r="AA167" i="4"/>
  <c r="AB167" i="4" s="1"/>
  <c r="M26" i="5" s="1"/>
  <c r="T167" i="4"/>
  <c r="U167" i="4" s="1"/>
  <c r="L26" i="5" s="1"/>
  <c r="M167" i="4"/>
  <c r="N167" i="4" s="1"/>
  <c r="K26" i="5" s="1"/>
  <c r="E167" i="4"/>
  <c r="F167" i="4" s="1"/>
  <c r="J26" i="5" s="1"/>
  <c r="AA166" i="4"/>
  <c r="AB166" i="4" s="1"/>
  <c r="M25" i="5" s="1"/>
  <c r="T166" i="4"/>
  <c r="U166" i="4" s="1"/>
  <c r="L25" i="5" s="1"/>
  <c r="M166" i="4"/>
  <c r="N166" i="4" s="1"/>
  <c r="K25" i="5" s="1"/>
  <c r="E166" i="4"/>
  <c r="F166" i="4" s="1"/>
  <c r="J25" i="5" s="1"/>
  <c r="AA165" i="4"/>
  <c r="AB165" i="4" s="1"/>
  <c r="M24" i="5" s="1"/>
  <c r="T165" i="4"/>
  <c r="U165" i="4" s="1"/>
  <c r="L24" i="5" s="1"/>
  <c r="M165" i="4"/>
  <c r="N165" i="4" s="1"/>
  <c r="K24" i="5" s="1"/>
  <c r="E165" i="4"/>
  <c r="F165" i="4" s="1"/>
  <c r="J24" i="5" s="1"/>
  <c r="AA164" i="4"/>
  <c r="AB164" i="4" s="1"/>
  <c r="M23" i="5" s="1"/>
  <c r="T164" i="4"/>
  <c r="U164" i="4" s="1"/>
  <c r="L23" i="5" s="1"/>
  <c r="M164" i="4"/>
  <c r="N164" i="4" s="1"/>
  <c r="K23" i="5" s="1"/>
  <c r="E164" i="4"/>
  <c r="F164" i="4" s="1"/>
  <c r="J23" i="5" s="1"/>
  <c r="AA163" i="4"/>
  <c r="AB163" i="4" s="1"/>
  <c r="M22" i="5" s="1"/>
  <c r="T163" i="4"/>
  <c r="U163" i="4" s="1"/>
  <c r="L22" i="5" s="1"/>
  <c r="M163" i="4"/>
  <c r="N163" i="4" s="1"/>
  <c r="K22" i="5" s="1"/>
  <c r="E163" i="4"/>
  <c r="F163" i="4" s="1"/>
  <c r="J22" i="5" s="1"/>
  <c r="AA162" i="4"/>
  <c r="AB162" i="4" s="1"/>
  <c r="M21" i="5" s="1"/>
  <c r="T162" i="4"/>
  <c r="U162" i="4" s="1"/>
  <c r="L21" i="5" s="1"/>
  <c r="M162" i="4"/>
  <c r="N162" i="4" s="1"/>
  <c r="K21" i="5" s="1"/>
  <c r="E162" i="4"/>
  <c r="F162" i="4" s="1"/>
  <c r="J21" i="5" s="1"/>
  <c r="AA161" i="4"/>
  <c r="AB161" i="4" s="1"/>
  <c r="M20" i="5" s="1"/>
  <c r="T161" i="4"/>
  <c r="U161" i="4" s="1"/>
  <c r="L20" i="5" s="1"/>
  <c r="M161" i="4"/>
  <c r="N161" i="4" s="1"/>
  <c r="K20" i="5" s="1"/>
  <c r="E161" i="4"/>
  <c r="F161" i="4" s="1"/>
  <c r="J20" i="5" s="1"/>
  <c r="AA160" i="4"/>
  <c r="AB160" i="4" s="1"/>
  <c r="M19" i="5" s="1"/>
  <c r="T160" i="4"/>
  <c r="U160" i="4" s="1"/>
  <c r="L19" i="5" s="1"/>
  <c r="M160" i="4"/>
  <c r="N160" i="4" s="1"/>
  <c r="K19" i="5" s="1"/>
  <c r="E160" i="4"/>
  <c r="F160" i="4" s="1"/>
  <c r="J19" i="5" s="1"/>
  <c r="AA159" i="4"/>
  <c r="AB159" i="4" s="1"/>
  <c r="M18" i="5" s="1"/>
  <c r="T159" i="4"/>
  <c r="U159" i="4" s="1"/>
  <c r="L18" i="5" s="1"/>
  <c r="M159" i="4"/>
  <c r="N159" i="4" s="1"/>
  <c r="K18" i="5" s="1"/>
  <c r="E159" i="4"/>
  <c r="F159" i="4" s="1"/>
  <c r="J18" i="5" s="1"/>
  <c r="AA158" i="4"/>
  <c r="AB158" i="4" s="1"/>
  <c r="M17" i="5" s="1"/>
  <c r="X158" i="4"/>
  <c r="F14" i="7" s="1"/>
  <c r="T158" i="4"/>
  <c r="U158" i="4" s="1"/>
  <c r="L17" i="5" s="1"/>
  <c r="Q158" i="4"/>
  <c r="F13" i="7" s="1"/>
  <c r="M158" i="4"/>
  <c r="N158" i="4" s="1"/>
  <c r="K17" i="5" s="1"/>
  <c r="I158" i="4"/>
  <c r="F12" i="7" s="1"/>
  <c r="E158" i="4"/>
  <c r="F158" i="4" s="1"/>
  <c r="J17" i="5" s="1"/>
  <c r="B158" i="4"/>
  <c r="F11" i="7" s="1"/>
  <c r="AA157" i="4"/>
  <c r="AB157" i="4" s="1"/>
  <c r="M16" i="5" s="1"/>
  <c r="X157" i="4"/>
  <c r="E14" i="7" s="1"/>
  <c r="T157" i="4"/>
  <c r="U157" i="4" s="1"/>
  <c r="L16" i="5" s="1"/>
  <c r="Q157" i="4"/>
  <c r="E13" i="7" s="1"/>
  <c r="M157" i="4"/>
  <c r="N157" i="4" s="1"/>
  <c r="K16" i="5" s="1"/>
  <c r="I157" i="4"/>
  <c r="E12" i="7" s="1"/>
  <c r="E157" i="4"/>
  <c r="F157" i="4" s="1"/>
  <c r="J16" i="5" s="1"/>
  <c r="B157" i="4"/>
  <c r="E11" i="7" s="1"/>
  <c r="AA156" i="4"/>
  <c r="AB156" i="4" s="1"/>
  <c r="M15" i="5" s="1"/>
  <c r="X156" i="4"/>
  <c r="D14" i="7" s="1"/>
  <c r="T156" i="4"/>
  <c r="U156" i="4" s="1"/>
  <c r="L15" i="5" s="1"/>
  <c r="Q156" i="4"/>
  <c r="D13" i="7" s="1"/>
  <c r="M156" i="4"/>
  <c r="N156" i="4" s="1"/>
  <c r="K15" i="5" s="1"/>
  <c r="I156" i="4"/>
  <c r="D12" i="7" s="1"/>
  <c r="E156" i="4"/>
  <c r="F156" i="4" s="1"/>
  <c r="J15" i="5" s="1"/>
  <c r="B156" i="4"/>
  <c r="D11" i="7" s="1"/>
  <c r="AA155" i="4"/>
  <c r="AB155" i="4" s="1"/>
  <c r="M14" i="5" s="1"/>
  <c r="X155" i="4"/>
  <c r="C14" i="7" s="1"/>
  <c r="T155" i="4"/>
  <c r="U155" i="4" s="1"/>
  <c r="L14" i="5" s="1"/>
  <c r="Q155" i="4"/>
  <c r="C13" i="7" s="1"/>
  <c r="M155" i="4"/>
  <c r="N155" i="4" s="1"/>
  <c r="K14" i="5" s="1"/>
  <c r="I155" i="4"/>
  <c r="C12" i="7" s="1"/>
  <c r="E155" i="4"/>
  <c r="F155" i="4" s="1"/>
  <c r="J14" i="5" s="1"/>
  <c r="B155" i="4"/>
  <c r="C11" i="7" s="1"/>
  <c r="AA154" i="4"/>
  <c r="AB154" i="4" s="1"/>
  <c r="M13" i="5" s="1"/>
  <c r="X154" i="4"/>
  <c r="B14" i="7" s="1"/>
  <c r="T154" i="4"/>
  <c r="U154" i="4" s="1"/>
  <c r="L13" i="5" s="1"/>
  <c r="Q154" i="4"/>
  <c r="B13" i="7" s="1"/>
  <c r="M154" i="4"/>
  <c r="N154" i="4" s="1"/>
  <c r="K13" i="5" s="1"/>
  <c r="I154" i="4"/>
  <c r="B12" i="7" s="1"/>
  <c r="E154" i="4"/>
  <c r="F154" i="4" s="1"/>
  <c r="J13" i="5" s="1"/>
  <c r="B154" i="4"/>
  <c r="B11" i="7" s="1"/>
  <c r="AA153" i="4"/>
  <c r="AB153" i="4" s="1"/>
  <c r="M12" i="5" s="1"/>
  <c r="T153" i="4"/>
  <c r="U153" i="4" s="1"/>
  <c r="L12" i="5" s="1"/>
  <c r="M153" i="4"/>
  <c r="N153" i="4" s="1"/>
  <c r="K12" i="5" s="1"/>
  <c r="E153" i="4"/>
  <c r="F153" i="4" s="1"/>
  <c r="J12" i="5" s="1"/>
  <c r="AA152" i="4"/>
  <c r="AB152" i="4" s="1"/>
  <c r="M11" i="5" s="1"/>
  <c r="T152" i="4"/>
  <c r="U152" i="4" s="1"/>
  <c r="L11" i="5" s="1"/>
  <c r="M152" i="4"/>
  <c r="N152" i="4" s="1"/>
  <c r="K11" i="5" s="1"/>
  <c r="E152" i="4"/>
  <c r="F152" i="4" s="1"/>
  <c r="J11" i="5" s="1"/>
  <c r="AA151" i="4"/>
  <c r="AB151" i="4" s="1"/>
  <c r="M10" i="5" s="1"/>
  <c r="T151" i="4"/>
  <c r="U151" i="4" s="1"/>
  <c r="L10" i="5" s="1"/>
  <c r="M151" i="4"/>
  <c r="N151" i="4" s="1"/>
  <c r="K10" i="5" s="1"/>
  <c r="E151" i="4"/>
  <c r="F151" i="4" s="1"/>
  <c r="J10" i="5" s="1"/>
  <c r="AA150" i="4"/>
  <c r="AB150" i="4" s="1"/>
  <c r="M9" i="5" s="1"/>
  <c r="T150" i="4"/>
  <c r="U150" i="4" s="1"/>
  <c r="L9" i="5" s="1"/>
  <c r="M150" i="4"/>
  <c r="N150" i="4" s="1"/>
  <c r="K9" i="5" s="1"/>
  <c r="E150" i="4"/>
  <c r="F150" i="4" s="1"/>
  <c r="J9" i="5" s="1"/>
  <c r="AA149" i="4"/>
  <c r="AB149" i="4" s="1"/>
  <c r="M8" i="5" s="1"/>
  <c r="X149" i="4"/>
  <c r="L14" i="7" s="1"/>
  <c r="T149" i="4"/>
  <c r="U149" i="4" s="1"/>
  <c r="L8" i="5" s="1"/>
  <c r="Q149" i="4"/>
  <c r="M149" i="4"/>
  <c r="N149" i="4" s="1"/>
  <c r="K8" i="5" s="1"/>
  <c r="I149" i="4"/>
  <c r="E149" i="4"/>
  <c r="F149" i="4" s="1"/>
  <c r="J8" i="5" s="1"/>
  <c r="B149" i="4"/>
  <c r="L11" i="7" s="1"/>
  <c r="AA148" i="4"/>
  <c r="AB148" i="4" s="1"/>
  <c r="M7" i="5" s="1"/>
  <c r="X148" i="4"/>
  <c r="K14" i="7" s="1"/>
  <c r="T148" i="4"/>
  <c r="U148" i="4" s="1"/>
  <c r="L7" i="5" s="1"/>
  <c r="Q148" i="4"/>
  <c r="K13" i="7" s="1"/>
  <c r="M148" i="4"/>
  <c r="N148" i="4" s="1"/>
  <c r="K7" i="5" s="1"/>
  <c r="I148" i="4"/>
  <c r="K12" i="7" s="1"/>
  <c r="E148" i="4"/>
  <c r="F148" i="4" s="1"/>
  <c r="J7" i="5" s="1"/>
  <c r="B148" i="4"/>
  <c r="K11" i="7" s="1"/>
  <c r="AA147" i="4"/>
  <c r="AB147" i="4" s="1"/>
  <c r="M6" i="5" s="1"/>
  <c r="X147" i="4"/>
  <c r="J14" i="7" s="1"/>
  <c r="T147" i="4"/>
  <c r="U147" i="4" s="1"/>
  <c r="L6" i="5" s="1"/>
  <c r="Q147" i="4"/>
  <c r="J13" i="7" s="1"/>
  <c r="M147" i="4"/>
  <c r="N147" i="4" s="1"/>
  <c r="K6" i="5" s="1"/>
  <c r="I147" i="4"/>
  <c r="J12" i="7" s="1"/>
  <c r="E147" i="4"/>
  <c r="F147" i="4" s="1"/>
  <c r="J6" i="5" s="1"/>
  <c r="B147" i="4"/>
  <c r="J11" i="7" s="1"/>
  <c r="AA146" i="4"/>
  <c r="AB146" i="4" s="1"/>
  <c r="M5" i="5" s="1"/>
  <c r="X146" i="4"/>
  <c r="I14" i="7" s="1"/>
  <c r="T146" i="4"/>
  <c r="U146" i="4" s="1"/>
  <c r="L5" i="5" s="1"/>
  <c r="Q146" i="4"/>
  <c r="I13" i="7" s="1"/>
  <c r="M146" i="4"/>
  <c r="N146" i="4" s="1"/>
  <c r="K5" i="5" s="1"/>
  <c r="I146" i="4"/>
  <c r="I12" i="7" s="1"/>
  <c r="E146" i="4"/>
  <c r="F146" i="4" s="1"/>
  <c r="J5" i="5" s="1"/>
  <c r="B146" i="4"/>
  <c r="I11" i="7" s="1"/>
  <c r="AA145" i="4"/>
  <c r="AB145" i="4" s="1"/>
  <c r="M4" i="5" s="1"/>
  <c r="X145" i="4"/>
  <c r="H14" i="7" s="1"/>
  <c r="T145" i="4"/>
  <c r="U145" i="4" s="1"/>
  <c r="L4" i="5" s="1"/>
  <c r="Q145" i="4"/>
  <c r="H13" i="7" s="1"/>
  <c r="M145" i="4"/>
  <c r="N145" i="4" s="1"/>
  <c r="K4" i="5" s="1"/>
  <c r="I145" i="4"/>
  <c r="H12" i="7" s="1"/>
  <c r="E145" i="4"/>
  <c r="F145" i="4" s="1"/>
  <c r="J4" i="5" s="1"/>
  <c r="B145" i="4"/>
  <c r="H11" i="7" s="1"/>
  <c r="AA144" i="4"/>
  <c r="AB144" i="4" s="1"/>
  <c r="T144" i="4"/>
  <c r="U144" i="4" s="1"/>
  <c r="M144" i="4"/>
  <c r="N144" i="4" s="1"/>
  <c r="E144" i="4"/>
  <c r="F144" i="4" s="1"/>
  <c r="AA139" i="4"/>
  <c r="AB139" i="4" s="1"/>
  <c r="I69" i="5" s="1"/>
  <c r="T139" i="4"/>
  <c r="U139" i="4" s="1"/>
  <c r="H69" i="5" s="1"/>
  <c r="M139" i="4"/>
  <c r="N139" i="4" s="1"/>
  <c r="G69" i="5" s="1"/>
  <c r="E139" i="4"/>
  <c r="F139" i="4" s="1"/>
  <c r="F69" i="5" s="1"/>
  <c r="AA138" i="4"/>
  <c r="AB138" i="4" s="1"/>
  <c r="I68" i="5" s="1"/>
  <c r="T138" i="4"/>
  <c r="U138" i="4" s="1"/>
  <c r="H68" i="5" s="1"/>
  <c r="M138" i="4"/>
  <c r="N138" i="4" s="1"/>
  <c r="G68" i="5" s="1"/>
  <c r="E138" i="4"/>
  <c r="F138" i="4" s="1"/>
  <c r="F68" i="5" s="1"/>
  <c r="AA137" i="4"/>
  <c r="AB137" i="4" s="1"/>
  <c r="I67" i="5" s="1"/>
  <c r="T137" i="4"/>
  <c r="U137" i="4" s="1"/>
  <c r="H67" i="5" s="1"/>
  <c r="M137" i="4"/>
  <c r="N137" i="4" s="1"/>
  <c r="G67" i="5" s="1"/>
  <c r="E137" i="4"/>
  <c r="F137" i="4" s="1"/>
  <c r="F67" i="5" s="1"/>
  <c r="AA136" i="4"/>
  <c r="AB136" i="4" s="1"/>
  <c r="I66" i="5" s="1"/>
  <c r="T136" i="4"/>
  <c r="U136" i="4" s="1"/>
  <c r="H66" i="5" s="1"/>
  <c r="M136" i="4"/>
  <c r="N136" i="4" s="1"/>
  <c r="G66" i="5" s="1"/>
  <c r="E136" i="4"/>
  <c r="F136" i="4" s="1"/>
  <c r="F66" i="5" s="1"/>
  <c r="AA135" i="4"/>
  <c r="AB135" i="4" s="1"/>
  <c r="I65" i="5" s="1"/>
  <c r="T135" i="4"/>
  <c r="U135" i="4" s="1"/>
  <c r="H65" i="5" s="1"/>
  <c r="M135" i="4"/>
  <c r="N135" i="4" s="1"/>
  <c r="G65" i="5" s="1"/>
  <c r="E135" i="4"/>
  <c r="F135" i="4" s="1"/>
  <c r="F65" i="5" s="1"/>
  <c r="AA134" i="4"/>
  <c r="AB134" i="4" s="1"/>
  <c r="I64" i="5" s="1"/>
  <c r="T134" i="4"/>
  <c r="U134" i="4" s="1"/>
  <c r="H64" i="5" s="1"/>
  <c r="M134" i="4"/>
  <c r="N134" i="4" s="1"/>
  <c r="G64" i="5" s="1"/>
  <c r="E134" i="4"/>
  <c r="F134" i="4" s="1"/>
  <c r="F64" i="5" s="1"/>
  <c r="AA133" i="4"/>
  <c r="AB133" i="4" s="1"/>
  <c r="I63" i="5" s="1"/>
  <c r="T133" i="4"/>
  <c r="U133" i="4" s="1"/>
  <c r="H63" i="5" s="1"/>
  <c r="M133" i="4"/>
  <c r="N133" i="4" s="1"/>
  <c r="G63" i="5" s="1"/>
  <c r="E133" i="4"/>
  <c r="F133" i="4" s="1"/>
  <c r="F63" i="5" s="1"/>
  <c r="AA132" i="4"/>
  <c r="AB132" i="4" s="1"/>
  <c r="I62" i="5" s="1"/>
  <c r="T132" i="4"/>
  <c r="U132" i="4" s="1"/>
  <c r="H62" i="5" s="1"/>
  <c r="M132" i="4"/>
  <c r="N132" i="4" s="1"/>
  <c r="G62" i="5" s="1"/>
  <c r="E132" i="4"/>
  <c r="F132" i="4" s="1"/>
  <c r="F62" i="5" s="1"/>
  <c r="AA131" i="4"/>
  <c r="AB131" i="4" s="1"/>
  <c r="I61" i="5" s="1"/>
  <c r="T131" i="4"/>
  <c r="U131" i="4" s="1"/>
  <c r="H61" i="5" s="1"/>
  <c r="M131" i="4"/>
  <c r="N131" i="4" s="1"/>
  <c r="G61" i="5" s="1"/>
  <c r="E131" i="4"/>
  <c r="F131" i="4" s="1"/>
  <c r="F61" i="5" s="1"/>
  <c r="AA130" i="4"/>
  <c r="AB130" i="4" s="1"/>
  <c r="I60" i="5" s="1"/>
  <c r="T130" i="4"/>
  <c r="U130" i="4" s="1"/>
  <c r="H60" i="5" s="1"/>
  <c r="M130" i="4"/>
  <c r="N130" i="4" s="1"/>
  <c r="G60" i="5" s="1"/>
  <c r="E130" i="4"/>
  <c r="F130" i="4" s="1"/>
  <c r="F60" i="5" s="1"/>
  <c r="AA129" i="4"/>
  <c r="AB129" i="4" s="1"/>
  <c r="I59" i="5" s="1"/>
  <c r="T129" i="4"/>
  <c r="U129" i="4" s="1"/>
  <c r="H59" i="5" s="1"/>
  <c r="M129" i="4"/>
  <c r="N129" i="4" s="1"/>
  <c r="G59" i="5" s="1"/>
  <c r="E129" i="4"/>
  <c r="F129" i="4" s="1"/>
  <c r="F59" i="5" s="1"/>
  <c r="AA128" i="4"/>
  <c r="AB128" i="4" s="1"/>
  <c r="I58" i="5" s="1"/>
  <c r="T128" i="4"/>
  <c r="U128" i="4" s="1"/>
  <c r="H58" i="5" s="1"/>
  <c r="M128" i="4"/>
  <c r="N128" i="4" s="1"/>
  <c r="G58" i="5" s="1"/>
  <c r="E128" i="4"/>
  <c r="F128" i="4" s="1"/>
  <c r="F58" i="5" s="1"/>
  <c r="AA127" i="4"/>
  <c r="AB127" i="4" s="1"/>
  <c r="I57" i="5" s="1"/>
  <c r="T127" i="4"/>
  <c r="U127" i="4" s="1"/>
  <c r="H57" i="5" s="1"/>
  <c r="M127" i="4"/>
  <c r="N127" i="4" s="1"/>
  <c r="G57" i="5" s="1"/>
  <c r="E127" i="4"/>
  <c r="F127" i="4" s="1"/>
  <c r="F57" i="5" s="1"/>
  <c r="AA126" i="4"/>
  <c r="AB126" i="4" s="1"/>
  <c r="I56" i="5" s="1"/>
  <c r="T126" i="4"/>
  <c r="U126" i="4" s="1"/>
  <c r="H56" i="5" s="1"/>
  <c r="M126" i="4"/>
  <c r="N126" i="4" s="1"/>
  <c r="G56" i="5" s="1"/>
  <c r="E126" i="4"/>
  <c r="F126" i="4" s="1"/>
  <c r="F56" i="5" s="1"/>
  <c r="AA125" i="4"/>
  <c r="AB125" i="4" s="1"/>
  <c r="I55" i="5" s="1"/>
  <c r="T125" i="4"/>
  <c r="U125" i="4" s="1"/>
  <c r="H55" i="5" s="1"/>
  <c r="M125" i="4"/>
  <c r="N125" i="4" s="1"/>
  <c r="G55" i="5" s="1"/>
  <c r="E125" i="4"/>
  <c r="F125" i="4" s="1"/>
  <c r="F55" i="5" s="1"/>
  <c r="AA124" i="4"/>
  <c r="AB124" i="4" s="1"/>
  <c r="I54" i="5" s="1"/>
  <c r="T124" i="4"/>
  <c r="U124" i="4" s="1"/>
  <c r="H54" i="5" s="1"/>
  <c r="M124" i="4"/>
  <c r="N124" i="4" s="1"/>
  <c r="G54" i="5" s="1"/>
  <c r="E124" i="4"/>
  <c r="F124" i="4" s="1"/>
  <c r="F54" i="5" s="1"/>
  <c r="AA123" i="4"/>
  <c r="AB123" i="4" s="1"/>
  <c r="I53" i="5" s="1"/>
  <c r="T123" i="4"/>
  <c r="U123" i="4" s="1"/>
  <c r="H53" i="5" s="1"/>
  <c r="M123" i="4"/>
  <c r="N123" i="4" s="1"/>
  <c r="G53" i="5" s="1"/>
  <c r="E123" i="4"/>
  <c r="F123" i="4" s="1"/>
  <c r="F53" i="5" s="1"/>
  <c r="AA122" i="4"/>
  <c r="AB122" i="4" s="1"/>
  <c r="I52" i="5" s="1"/>
  <c r="T122" i="4"/>
  <c r="U122" i="4" s="1"/>
  <c r="H52" i="5" s="1"/>
  <c r="M122" i="4"/>
  <c r="N122" i="4" s="1"/>
  <c r="G52" i="5" s="1"/>
  <c r="E122" i="4"/>
  <c r="F122" i="4" s="1"/>
  <c r="F52" i="5" s="1"/>
  <c r="AA121" i="4"/>
  <c r="AB121" i="4" s="1"/>
  <c r="I51" i="5" s="1"/>
  <c r="T121" i="4"/>
  <c r="U121" i="4" s="1"/>
  <c r="H51" i="5" s="1"/>
  <c r="M121" i="4"/>
  <c r="N121" i="4" s="1"/>
  <c r="G51" i="5" s="1"/>
  <c r="E121" i="4"/>
  <c r="F121" i="4" s="1"/>
  <c r="F51" i="5" s="1"/>
  <c r="AA120" i="4"/>
  <c r="AB120" i="4" s="1"/>
  <c r="I50" i="5" s="1"/>
  <c r="T120" i="4"/>
  <c r="U120" i="4" s="1"/>
  <c r="H50" i="5" s="1"/>
  <c r="M120" i="4"/>
  <c r="N120" i="4" s="1"/>
  <c r="G50" i="5" s="1"/>
  <c r="E120" i="4"/>
  <c r="F120" i="4" s="1"/>
  <c r="F50" i="5" s="1"/>
  <c r="AA119" i="4"/>
  <c r="AB119" i="4" s="1"/>
  <c r="I49" i="5" s="1"/>
  <c r="T119" i="4"/>
  <c r="U119" i="4" s="1"/>
  <c r="H49" i="5" s="1"/>
  <c r="M119" i="4"/>
  <c r="N119" i="4" s="1"/>
  <c r="G49" i="5" s="1"/>
  <c r="E119" i="4"/>
  <c r="F119" i="4" s="1"/>
  <c r="F49" i="5" s="1"/>
  <c r="AA118" i="4"/>
  <c r="AB118" i="4" s="1"/>
  <c r="I48" i="5" s="1"/>
  <c r="T118" i="4"/>
  <c r="U118" i="4" s="1"/>
  <c r="H48" i="5" s="1"/>
  <c r="M118" i="4"/>
  <c r="N118" i="4" s="1"/>
  <c r="G48" i="5" s="1"/>
  <c r="E118" i="4"/>
  <c r="F118" i="4" s="1"/>
  <c r="F48" i="5" s="1"/>
  <c r="AA117" i="4"/>
  <c r="AB117" i="4" s="1"/>
  <c r="I47" i="5" s="1"/>
  <c r="T117" i="4"/>
  <c r="U117" i="4" s="1"/>
  <c r="H47" i="5" s="1"/>
  <c r="M117" i="4"/>
  <c r="N117" i="4" s="1"/>
  <c r="G47" i="5" s="1"/>
  <c r="E117" i="4"/>
  <c r="F117" i="4" s="1"/>
  <c r="F47" i="5" s="1"/>
  <c r="AA116" i="4"/>
  <c r="AB116" i="4" s="1"/>
  <c r="I46" i="5" s="1"/>
  <c r="T116" i="4"/>
  <c r="U116" i="4" s="1"/>
  <c r="H46" i="5" s="1"/>
  <c r="M116" i="4"/>
  <c r="N116" i="4" s="1"/>
  <c r="G46" i="5" s="1"/>
  <c r="E116" i="4"/>
  <c r="F116" i="4" s="1"/>
  <c r="F46" i="5" s="1"/>
  <c r="AA115" i="4"/>
  <c r="AB115" i="4" s="1"/>
  <c r="I45" i="5" s="1"/>
  <c r="T115" i="4"/>
  <c r="U115" i="4" s="1"/>
  <c r="H45" i="5" s="1"/>
  <c r="M115" i="4"/>
  <c r="N115" i="4" s="1"/>
  <c r="G45" i="5" s="1"/>
  <c r="E115" i="4"/>
  <c r="F115" i="4" s="1"/>
  <c r="F45" i="5" s="1"/>
  <c r="AA114" i="4"/>
  <c r="AB114" i="4" s="1"/>
  <c r="I44" i="5" s="1"/>
  <c r="T114" i="4"/>
  <c r="U114" i="4" s="1"/>
  <c r="H44" i="5" s="1"/>
  <c r="M114" i="4"/>
  <c r="N114" i="4" s="1"/>
  <c r="G44" i="5" s="1"/>
  <c r="E114" i="4"/>
  <c r="F114" i="4" s="1"/>
  <c r="F44" i="5" s="1"/>
  <c r="AA113" i="4"/>
  <c r="AB113" i="4" s="1"/>
  <c r="I43" i="5" s="1"/>
  <c r="T113" i="4"/>
  <c r="U113" i="4" s="1"/>
  <c r="H43" i="5" s="1"/>
  <c r="M113" i="4"/>
  <c r="N113" i="4" s="1"/>
  <c r="G43" i="5" s="1"/>
  <c r="E113" i="4"/>
  <c r="F113" i="4" s="1"/>
  <c r="F43" i="5" s="1"/>
  <c r="AA112" i="4"/>
  <c r="AB112" i="4" s="1"/>
  <c r="I42" i="5" s="1"/>
  <c r="T112" i="4"/>
  <c r="U112" i="4" s="1"/>
  <c r="H42" i="5" s="1"/>
  <c r="M112" i="4"/>
  <c r="N112" i="4" s="1"/>
  <c r="G42" i="5" s="1"/>
  <c r="E112" i="4"/>
  <c r="F112" i="4" s="1"/>
  <c r="F42" i="5" s="1"/>
  <c r="AA111" i="4"/>
  <c r="AB111" i="4" s="1"/>
  <c r="I41" i="5" s="1"/>
  <c r="T111" i="4"/>
  <c r="U111" i="4" s="1"/>
  <c r="H41" i="5" s="1"/>
  <c r="M111" i="4"/>
  <c r="N111" i="4" s="1"/>
  <c r="G41" i="5" s="1"/>
  <c r="E111" i="4"/>
  <c r="F111" i="4" s="1"/>
  <c r="F41" i="5" s="1"/>
  <c r="AA110" i="4"/>
  <c r="AB110" i="4" s="1"/>
  <c r="I40" i="5" s="1"/>
  <c r="T110" i="4"/>
  <c r="U110" i="4" s="1"/>
  <c r="H40" i="5" s="1"/>
  <c r="M110" i="4"/>
  <c r="N110" i="4" s="1"/>
  <c r="G40" i="5" s="1"/>
  <c r="E110" i="4"/>
  <c r="F110" i="4" s="1"/>
  <c r="F40" i="5" s="1"/>
  <c r="AA109" i="4"/>
  <c r="AB109" i="4" s="1"/>
  <c r="I39" i="5" s="1"/>
  <c r="T109" i="4"/>
  <c r="U109" i="4" s="1"/>
  <c r="H39" i="5" s="1"/>
  <c r="M109" i="4"/>
  <c r="N109" i="4" s="1"/>
  <c r="G39" i="5" s="1"/>
  <c r="E109" i="4"/>
  <c r="F109" i="4" s="1"/>
  <c r="F39" i="5" s="1"/>
  <c r="AA108" i="4"/>
  <c r="AB108" i="4" s="1"/>
  <c r="I38" i="5" s="1"/>
  <c r="T108" i="4"/>
  <c r="U108" i="4" s="1"/>
  <c r="H38" i="5" s="1"/>
  <c r="M108" i="4"/>
  <c r="N108" i="4" s="1"/>
  <c r="G38" i="5" s="1"/>
  <c r="E108" i="4"/>
  <c r="F108" i="4" s="1"/>
  <c r="F38" i="5" s="1"/>
  <c r="AA107" i="4"/>
  <c r="AB107" i="4" s="1"/>
  <c r="I37" i="5" s="1"/>
  <c r="T107" i="4"/>
  <c r="U107" i="4" s="1"/>
  <c r="H37" i="5" s="1"/>
  <c r="M107" i="4"/>
  <c r="N107" i="4" s="1"/>
  <c r="G37" i="5" s="1"/>
  <c r="E107" i="4"/>
  <c r="F107" i="4" s="1"/>
  <c r="F37" i="5" s="1"/>
  <c r="AA106" i="4"/>
  <c r="AB106" i="4" s="1"/>
  <c r="I36" i="5" s="1"/>
  <c r="T106" i="4"/>
  <c r="U106" i="4" s="1"/>
  <c r="H36" i="5" s="1"/>
  <c r="M106" i="4"/>
  <c r="N106" i="4" s="1"/>
  <c r="G36" i="5" s="1"/>
  <c r="E106" i="4"/>
  <c r="F106" i="4" s="1"/>
  <c r="F36" i="5" s="1"/>
  <c r="AA105" i="4"/>
  <c r="AB105" i="4" s="1"/>
  <c r="I35" i="5" s="1"/>
  <c r="T105" i="4"/>
  <c r="U105" i="4" s="1"/>
  <c r="H35" i="5" s="1"/>
  <c r="M105" i="4"/>
  <c r="N105" i="4" s="1"/>
  <c r="G35" i="5" s="1"/>
  <c r="E105" i="4"/>
  <c r="F105" i="4" s="1"/>
  <c r="F35" i="5" s="1"/>
  <c r="AA104" i="4"/>
  <c r="AB104" i="4" s="1"/>
  <c r="I34" i="5" s="1"/>
  <c r="T104" i="4"/>
  <c r="U104" i="4" s="1"/>
  <c r="H34" i="5" s="1"/>
  <c r="M104" i="4"/>
  <c r="N104" i="4" s="1"/>
  <c r="G34" i="5" s="1"/>
  <c r="E104" i="4"/>
  <c r="F104" i="4" s="1"/>
  <c r="F34" i="5" s="1"/>
  <c r="AA103" i="4"/>
  <c r="AB103" i="4" s="1"/>
  <c r="I33" i="5" s="1"/>
  <c r="T103" i="4"/>
  <c r="U103" i="4" s="1"/>
  <c r="H33" i="5" s="1"/>
  <c r="M103" i="4"/>
  <c r="N103" i="4" s="1"/>
  <c r="G33" i="5" s="1"/>
  <c r="E103" i="4"/>
  <c r="F103" i="4" s="1"/>
  <c r="F33" i="5" s="1"/>
  <c r="AA102" i="4"/>
  <c r="AB102" i="4" s="1"/>
  <c r="I32" i="5" s="1"/>
  <c r="T102" i="4"/>
  <c r="U102" i="4" s="1"/>
  <c r="H32" i="5" s="1"/>
  <c r="M102" i="4"/>
  <c r="N102" i="4" s="1"/>
  <c r="G32" i="5" s="1"/>
  <c r="E102" i="4"/>
  <c r="F102" i="4" s="1"/>
  <c r="F32" i="5" s="1"/>
  <c r="AA101" i="4"/>
  <c r="AB101" i="4" s="1"/>
  <c r="I31" i="5" s="1"/>
  <c r="T101" i="4"/>
  <c r="U101" i="4" s="1"/>
  <c r="H31" i="5" s="1"/>
  <c r="M101" i="4"/>
  <c r="N101" i="4" s="1"/>
  <c r="G31" i="5" s="1"/>
  <c r="E101" i="4"/>
  <c r="F101" i="4" s="1"/>
  <c r="F31" i="5" s="1"/>
  <c r="AA100" i="4"/>
  <c r="AB100" i="4" s="1"/>
  <c r="I30" i="5" s="1"/>
  <c r="T100" i="4"/>
  <c r="U100" i="4" s="1"/>
  <c r="H30" i="5" s="1"/>
  <c r="M100" i="4"/>
  <c r="N100" i="4" s="1"/>
  <c r="G30" i="5" s="1"/>
  <c r="E100" i="4"/>
  <c r="F100" i="4" s="1"/>
  <c r="F30" i="5" s="1"/>
  <c r="AA99" i="4"/>
  <c r="AB99" i="4" s="1"/>
  <c r="I29" i="5" s="1"/>
  <c r="T99" i="4"/>
  <c r="U99" i="4" s="1"/>
  <c r="H29" i="5" s="1"/>
  <c r="M99" i="4"/>
  <c r="N99" i="4" s="1"/>
  <c r="G29" i="5" s="1"/>
  <c r="E99" i="4"/>
  <c r="F99" i="4" s="1"/>
  <c r="F29" i="5" s="1"/>
  <c r="AA98" i="4"/>
  <c r="AB98" i="4" s="1"/>
  <c r="I28" i="5" s="1"/>
  <c r="T98" i="4"/>
  <c r="U98" i="4" s="1"/>
  <c r="H28" i="5" s="1"/>
  <c r="M98" i="4"/>
  <c r="N98" i="4" s="1"/>
  <c r="G28" i="5" s="1"/>
  <c r="E98" i="4"/>
  <c r="F98" i="4" s="1"/>
  <c r="F28" i="5" s="1"/>
  <c r="AA97" i="4"/>
  <c r="AB97" i="4" s="1"/>
  <c r="I27" i="5" s="1"/>
  <c r="T97" i="4"/>
  <c r="U97" i="4" s="1"/>
  <c r="H27" i="5" s="1"/>
  <c r="M97" i="4"/>
  <c r="N97" i="4" s="1"/>
  <c r="G27" i="5" s="1"/>
  <c r="E97" i="4"/>
  <c r="F97" i="4" s="1"/>
  <c r="F27" i="5" s="1"/>
  <c r="AA96" i="4"/>
  <c r="AB96" i="4" s="1"/>
  <c r="I26" i="5" s="1"/>
  <c r="T96" i="4"/>
  <c r="U96" i="4" s="1"/>
  <c r="H26" i="5" s="1"/>
  <c r="M96" i="4"/>
  <c r="N96" i="4" s="1"/>
  <c r="G26" i="5" s="1"/>
  <c r="E96" i="4"/>
  <c r="F96" i="4" s="1"/>
  <c r="F26" i="5" s="1"/>
  <c r="AA95" i="4"/>
  <c r="AB95" i="4" s="1"/>
  <c r="I25" i="5" s="1"/>
  <c r="T95" i="4"/>
  <c r="U95" i="4" s="1"/>
  <c r="H25" i="5" s="1"/>
  <c r="M95" i="4"/>
  <c r="N95" i="4" s="1"/>
  <c r="G25" i="5" s="1"/>
  <c r="E95" i="4"/>
  <c r="F95" i="4" s="1"/>
  <c r="F25" i="5" s="1"/>
  <c r="AA94" i="4"/>
  <c r="AB94" i="4" s="1"/>
  <c r="I24" i="5" s="1"/>
  <c r="T94" i="4"/>
  <c r="U94" i="4" s="1"/>
  <c r="H24" i="5" s="1"/>
  <c r="M94" i="4"/>
  <c r="N94" i="4" s="1"/>
  <c r="G24" i="5" s="1"/>
  <c r="E94" i="4"/>
  <c r="F94" i="4" s="1"/>
  <c r="F24" i="5" s="1"/>
  <c r="AA93" i="4"/>
  <c r="AB93" i="4" s="1"/>
  <c r="I23" i="5" s="1"/>
  <c r="T93" i="4"/>
  <c r="U93" i="4" s="1"/>
  <c r="H23" i="5" s="1"/>
  <c r="M93" i="4"/>
  <c r="N93" i="4" s="1"/>
  <c r="G23" i="5" s="1"/>
  <c r="E93" i="4"/>
  <c r="F93" i="4" s="1"/>
  <c r="F23" i="5" s="1"/>
  <c r="AA92" i="4"/>
  <c r="AB92" i="4" s="1"/>
  <c r="I22" i="5" s="1"/>
  <c r="T92" i="4"/>
  <c r="U92" i="4" s="1"/>
  <c r="H22" i="5" s="1"/>
  <c r="M92" i="4"/>
  <c r="N92" i="4" s="1"/>
  <c r="G22" i="5" s="1"/>
  <c r="E92" i="4"/>
  <c r="F92" i="4" s="1"/>
  <c r="F22" i="5" s="1"/>
  <c r="AA91" i="4"/>
  <c r="AB91" i="4" s="1"/>
  <c r="I21" i="5" s="1"/>
  <c r="T91" i="4"/>
  <c r="U91" i="4" s="1"/>
  <c r="H21" i="5" s="1"/>
  <c r="M91" i="4"/>
  <c r="N91" i="4" s="1"/>
  <c r="G21" i="5" s="1"/>
  <c r="E91" i="4"/>
  <c r="F91" i="4" s="1"/>
  <c r="F21" i="5" s="1"/>
  <c r="AA90" i="4"/>
  <c r="AB90" i="4" s="1"/>
  <c r="I20" i="5" s="1"/>
  <c r="T90" i="4"/>
  <c r="U90" i="4" s="1"/>
  <c r="H20" i="5" s="1"/>
  <c r="M90" i="4"/>
  <c r="N90" i="4" s="1"/>
  <c r="G20" i="5" s="1"/>
  <c r="E90" i="4"/>
  <c r="F90" i="4" s="1"/>
  <c r="F20" i="5" s="1"/>
  <c r="AA89" i="4"/>
  <c r="AB89" i="4" s="1"/>
  <c r="I19" i="5" s="1"/>
  <c r="T89" i="4"/>
  <c r="U89" i="4" s="1"/>
  <c r="H19" i="5" s="1"/>
  <c r="M89" i="4"/>
  <c r="N89" i="4" s="1"/>
  <c r="G19" i="5" s="1"/>
  <c r="E89" i="4"/>
  <c r="F89" i="4" s="1"/>
  <c r="F19" i="5" s="1"/>
  <c r="AA88" i="4"/>
  <c r="AB88" i="4" s="1"/>
  <c r="I18" i="5" s="1"/>
  <c r="T88" i="4"/>
  <c r="U88" i="4" s="1"/>
  <c r="H18" i="5" s="1"/>
  <c r="M88" i="4"/>
  <c r="N88" i="4" s="1"/>
  <c r="G18" i="5" s="1"/>
  <c r="E88" i="4"/>
  <c r="F88" i="4" s="1"/>
  <c r="F18" i="5" s="1"/>
  <c r="AA87" i="4"/>
  <c r="AB87" i="4" s="1"/>
  <c r="I17" i="5" s="1"/>
  <c r="X87" i="4"/>
  <c r="F10" i="7" s="1"/>
  <c r="T87" i="4"/>
  <c r="U87" i="4" s="1"/>
  <c r="H17" i="5" s="1"/>
  <c r="Q87" i="4"/>
  <c r="F9" i="7" s="1"/>
  <c r="M87" i="4"/>
  <c r="N87" i="4" s="1"/>
  <c r="G17" i="5" s="1"/>
  <c r="I87" i="4"/>
  <c r="F8" i="7" s="1"/>
  <c r="E87" i="4"/>
  <c r="F87" i="4" s="1"/>
  <c r="F17" i="5" s="1"/>
  <c r="B87" i="4"/>
  <c r="F7" i="7" s="1"/>
  <c r="AA86" i="4"/>
  <c r="AB86" i="4" s="1"/>
  <c r="I16" i="5" s="1"/>
  <c r="X86" i="4"/>
  <c r="E10" i="7" s="1"/>
  <c r="T86" i="4"/>
  <c r="U86" i="4" s="1"/>
  <c r="H16" i="5" s="1"/>
  <c r="Q86" i="4"/>
  <c r="E9" i="7" s="1"/>
  <c r="M86" i="4"/>
  <c r="N86" i="4" s="1"/>
  <c r="G16" i="5" s="1"/>
  <c r="I86" i="4"/>
  <c r="E8" i="7" s="1"/>
  <c r="E86" i="4"/>
  <c r="F86" i="4" s="1"/>
  <c r="F16" i="5" s="1"/>
  <c r="B86" i="4"/>
  <c r="E7" i="7" s="1"/>
  <c r="AA85" i="4"/>
  <c r="AB85" i="4" s="1"/>
  <c r="I15" i="5" s="1"/>
  <c r="X85" i="4"/>
  <c r="D10" i="7" s="1"/>
  <c r="T85" i="4"/>
  <c r="U85" i="4" s="1"/>
  <c r="H15" i="5" s="1"/>
  <c r="Q85" i="4"/>
  <c r="D9" i="7" s="1"/>
  <c r="M85" i="4"/>
  <c r="N85" i="4" s="1"/>
  <c r="G15" i="5" s="1"/>
  <c r="I85" i="4"/>
  <c r="D8" i="7" s="1"/>
  <c r="E85" i="4"/>
  <c r="F85" i="4" s="1"/>
  <c r="F15" i="5" s="1"/>
  <c r="B85" i="4"/>
  <c r="D7" i="7" s="1"/>
  <c r="AA84" i="4"/>
  <c r="AB84" i="4" s="1"/>
  <c r="I14" i="5" s="1"/>
  <c r="X84" i="4"/>
  <c r="C10" i="7" s="1"/>
  <c r="T84" i="4"/>
  <c r="U84" i="4" s="1"/>
  <c r="H14" i="5" s="1"/>
  <c r="Q84" i="4"/>
  <c r="C9" i="7" s="1"/>
  <c r="M84" i="4"/>
  <c r="N84" i="4" s="1"/>
  <c r="G14" i="5" s="1"/>
  <c r="I84" i="4"/>
  <c r="C8" i="7" s="1"/>
  <c r="E84" i="4"/>
  <c r="F84" i="4" s="1"/>
  <c r="F14" i="5" s="1"/>
  <c r="B84" i="4"/>
  <c r="C7" i="7" s="1"/>
  <c r="AA83" i="4"/>
  <c r="AB83" i="4" s="1"/>
  <c r="I13" i="5" s="1"/>
  <c r="X83" i="4"/>
  <c r="B10" i="7" s="1"/>
  <c r="T83" i="4"/>
  <c r="U83" i="4" s="1"/>
  <c r="H13" i="5" s="1"/>
  <c r="Q83" i="4"/>
  <c r="B9" i="7" s="1"/>
  <c r="M83" i="4"/>
  <c r="N83" i="4" s="1"/>
  <c r="G13" i="5" s="1"/>
  <c r="I83" i="4"/>
  <c r="B8" i="7" s="1"/>
  <c r="E83" i="4"/>
  <c r="F83" i="4" s="1"/>
  <c r="F13" i="5" s="1"/>
  <c r="B83" i="4"/>
  <c r="B7" i="7" s="1"/>
  <c r="AA82" i="4"/>
  <c r="AB82" i="4" s="1"/>
  <c r="I12" i="5" s="1"/>
  <c r="T82" i="4"/>
  <c r="U82" i="4" s="1"/>
  <c r="H12" i="5" s="1"/>
  <c r="M82" i="4"/>
  <c r="N82" i="4" s="1"/>
  <c r="G12" i="5" s="1"/>
  <c r="E82" i="4"/>
  <c r="F82" i="4" s="1"/>
  <c r="F12" i="5" s="1"/>
  <c r="AA81" i="4"/>
  <c r="AB81" i="4" s="1"/>
  <c r="I11" i="5" s="1"/>
  <c r="T81" i="4"/>
  <c r="U81" i="4" s="1"/>
  <c r="H11" i="5" s="1"/>
  <c r="M81" i="4"/>
  <c r="N81" i="4" s="1"/>
  <c r="G11" i="5" s="1"/>
  <c r="E81" i="4"/>
  <c r="F81" i="4" s="1"/>
  <c r="F11" i="5" s="1"/>
  <c r="AA80" i="4"/>
  <c r="AB80" i="4" s="1"/>
  <c r="I10" i="5" s="1"/>
  <c r="T80" i="4"/>
  <c r="U80" i="4" s="1"/>
  <c r="H10" i="5" s="1"/>
  <c r="M80" i="4"/>
  <c r="N80" i="4" s="1"/>
  <c r="G10" i="5" s="1"/>
  <c r="E80" i="4"/>
  <c r="F80" i="4" s="1"/>
  <c r="F10" i="5" s="1"/>
  <c r="AA79" i="4"/>
  <c r="AB79" i="4" s="1"/>
  <c r="I9" i="5" s="1"/>
  <c r="T79" i="4"/>
  <c r="U79" i="4" s="1"/>
  <c r="H9" i="5" s="1"/>
  <c r="M79" i="4"/>
  <c r="N79" i="4" s="1"/>
  <c r="G9" i="5" s="1"/>
  <c r="E79" i="4"/>
  <c r="F79" i="4" s="1"/>
  <c r="F9" i="5" s="1"/>
  <c r="AA78" i="4"/>
  <c r="AB78" i="4" s="1"/>
  <c r="I8" i="5" s="1"/>
  <c r="X78" i="4"/>
  <c r="L10" i="7" s="1"/>
  <c r="T78" i="4"/>
  <c r="U78" i="4" s="1"/>
  <c r="H8" i="5" s="1"/>
  <c r="Q78" i="4"/>
  <c r="L9" i="7" s="1"/>
  <c r="M78" i="4"/>
  <c r="N78" i="4" s="1"/>
  <c r="G8" i="5" s="1"/>
  <c r="I78" i="4"/>
  <c r="L8" i="7" s="1"/>
  <c r="E78" i="4"/>
  <c r="F78" i="4" s="1"/>
  <c r="F8" i="5" s="1"/>
  <c r="B78" i="4"/>
  <c r="L7" i="7" s="1"/>
  <c r="AA77" i="4"/>
  <c r="AB77" i="4" s="1"/>
  <c r="I7" i="5" s="1"/>
  <c r="X77" i="4"/>
  <c r="K10" i="7" s="1"/>
  <c r="T77" i="4"/>
  <c r="U77" i="4" s="1"/>
  <c r="H7" i="5" s="1"/>
  <c r="Q77" i="4"/>
  <c r="K9" i="7" s="1"/>
  <c r="M77" i="4"/>
  <c r="N77" i="4" s="1"/>
  <c r="G7" i="5" s="1"/>
  <c r="I77" i="4"/>
  <c r="K8" i="7" s="1"/>
  <c r="E77" i="4"/>
  <c r="F77" i="4" s="1"/>
  <c r="F7" i="5" s="1"/>
  <c r="B77" i="4"/>
  <c r="K7" i="7" s="1"/>
  <c r="AA76" i="4"/>
  <c r="AB76" i="4" s="1"/>
  <c r="I6" i="5" s="1"/>
  <c r="X76" i="4"/>
  <c r="J10" i="7" s="1"/>
  <c r="T76" i="4"/>
  <c r="U76" i="4" s="1"/>
  <c r="H6" i="5" s="1"/>
  <c r="Q76" i="4"/>
  <c r="J9" i="7" s="1"/>
  <c r="M76" i="4"/>
  <c r="N76" i="4" s="1"/>
  <c r="G6" i="5" s="1"/>
  <c r="I76" i="4"/>
  <c r="J8" i="7" s="1"/>
  <c r="E76" i="4"/>
  <c r="F76" i="4" s="1"/>
  <c r="F6" i="5" s="1"/>
  <c r="B76" i="4"/>
  <c r="J7" i="7" s="1"/>
  <c r="AA75" i="4"/>
  <c r="AB75" i="4" s="1"/>
  <c r="I5" i="5" s="1"/>
  <c r="X75" i="4"/>
  <c r="I10" i="7" s="1"/>
  <c r="T75" i="4"/>
  <c r="U75" i="4" s="1"/>
  <c r="H5" i="5" s="1"/>
  <c r="Q75" i="4"/>
  <c r="I9" i="7" s="1"/>
  <c r="M75" i="4"/>
  <c r="N75" i="4" s="1"/>
  <c r="G5" i="5" s="1"/>
  <c r="I75" i="4"/>
  <c r="I8" i="7" s="1"/>
  <c r="E75" i="4"/>
  <c r="F75" i="4" s="1"/>
  <c r="F5" i="5" s="1"/>
  <c r="B75" i="4"/>
  <c r="I7" i="7" s="1"/>
  <c r="AA74" i="4"/>
  <c r="AB74" i="4" s="1"/>
  <c r="I4" i="5" s="1"/>
  <c r="X74" i="4"/>
  <c r="H10" i="7" s="1"/>
  <c r="T74" i="4"/>
  <c r="U74" i="4" s="1"/>
  <c r="H4" i="5" s="1"/>
  <c r="Q74" i="4"/>
  <c r="H9" i="7" s="1"/>
  <c r="M74" i="4"/>
  <c r="N74" i="4" s="1"/>
  <c r="G4" i="5" s="1"/>
  <c r="I74" i="4"/>
  <c r="H8" i="7" s="1"/>
  <c r="E74" i="4"/>
  <c r="F74" i="4" s="1"/>
  <c r="F4" i="5" s="1"/>
  <c r="B74" i="4"/>
  <c r="H7" i="7" s="1"/>
  <c r="AA73" i="4"/>
  <c r="AB73" i="4" s="1"/>
  <c r="T73" i="4"/>
  <c r="U73" i="4" s="1"/>
  <c r="M73" i="4"/>
  <c r="N73" i="4" s="1"/>
  <c r="E73" i="4"/>
  <c r="F73" i="4" s="1"/>
  <c r="AA68" i="4"/>
  <c r="AB68" i="4" s="1"/>
  <c r="E69" i="5" s="1"/>
  <c r="T68" i="4"/>
  <c r="U68" i="4" s="1"/>
  <c r="D69" i="5" s="1"/>
  <c r="M68" i="4"/>
  <c r="N68" i="4" s="1"/>
  <c r="C69" i="5" s="1"/>
  <c r="E68" i="4"/>
  <c r="F68" i="4" s="1"/>
  <c r="B69" i="5" s="1"/>
  <c r="AA67" i="4"/>
  <c r="AB67" i="4" s="1"/>
  <c r="E68" i="5" s="1"/>
  <c r="T67" i="4"/>
  <c r="U67" i="4" s="1"/>
  <c r="D68" i="5" s="1"/>
  <c r="M67" i="4"/>
  <c r="N67" i="4" s="1"/>
  <c r="C68" i="5" s="1"/>
  <c r="E67" i="4"/>
  <c r="F67" i="4" s="1"/>
  <c r="B68" i="5" s="1"/>
  <c r="AA66" i="4"/>
  <c r="AB66" i="4" s="1"/>
  <c r="E67" i="5" s="1"/>
  <c r="T66" i="4"/>
  <c r="U66" i="4" s="1"/>
  <c r="D67" i="5" s="1"/>
  <c r="M66" i="4"/>
  <c r="N66" i="4" s="1"/>
  <c r="C67" i="5" s="1"/>
  <c r="D66" i="4"/>
  <c r="E66" i="4" s="1"/>
  <c r="F66" i="4" s="1"/>
  <c r="B67" i="5" s="1"/>
  <c r="AA65" i="4"/>
  <c r="AB65" i="4" s="1"/>
  <c r="E66" i="5" s="1"/>
  <c r="T65" i="4"/>
  <c r="U65" i="4" s="1"/>
  <c r="D66" i="5" s="1"/>
  <c r="M65" i="4"/>
  <c r="N65" i="4" s="1"/>
  <c r="C66" i="5" s="1"/>
  <c r="D65" i="4"/>
  <c r="E65" i="4" s="1"/>
  <c r="F65" i="4" s="1"/>
  <c r="B66" i="5" s="1"/>
  <c r="AA64" i="4"/>
  <c r="AB64" i="4" s="1"/>
  <c r="E65" i="5" s="1"/>
  <c r="T64" i="4"/>
  <c r="U64" i="4" s="1"/>
  <c r="D65" i="5" s="1"/>
  <c r="M64" i="4"/>
  <c r="N64" i="4" s="1"/>
  <c r="C65" i="5" s="1"/>
  <c r="D64" i="4"/>
  <c r="E64" i="4" s="1"/>
  <c r="F64" i="4" s="1"/>
  <c r="B65" i="5" s="1"/>
  <c r="AA63" i="4"/>
  <c r="AB63" i="4" s="1"/>
  <c r="E64" i="5" s="1"/>
  <c r="T63" i="4"/>
  <c r="U63" i="4" s="1"/>
  <c r="D64" i="5" s="1"/>
  <c r="M63" i="4"/>
  <c r="N63" i="4" s="1"/>
  <c r="C64" i="5" s="1"/>
  <c r="D63" i="4"/>
  <c r="E63" i="4" s="1"/>
  <c r="F63" i="4" s="1"/>
  <c r="B64" i="5" s="1"/>
  <c r="AA62" i="4"/>
  <c r="AB62" i="4" s="1"/>
  <c r="E63" i="5" s="1"/>
  <c r="T62" i="4"/>
  <c r="U62" i="4" s="1"/>
  <c r="D63" i="5" s="1"/>
  <c r="M62" i="4"/>
  <c r="N62" i="4" s="1"/>
  <c r="C63" i="5" s="1"/>
  <c r="D62" i="4"/>
  <c r="E62" i="4" s="1"/>
  <c r="F62" i="4" s="1"/>
  <c r="B63" i="5" s="1"/>
  <c r="AA61" i="4"/>
  <c r="AB61" i="4" s="1"/>
  <c r="E62" i="5" s="1"/>
  <c r="T61" i="4"/>
  <c r="U61" i="4" s="1"/>
  <c r="D62" i="5" s="1"/>
  <c r="M61" i="4"/>
  <c r="N61" i="4" s="1"/>
  <c r="C62" i="5" s="1"/>
  <c r="D61" i="4"/>
  <c r="E61" i="4" s="1"/>
  <c r="F61" i="4" s="1"/>
  <c r="B62" i="5" s="1"/>
  <c r="AA60" i="4"/>
  <c r="AB60" i="4" s="1"/>
  <c r="E61" i="5" s="1"/>
  <c r="T60" i="4"/>
  <c r="U60" i="4" s="1"/>
  <c r="D61" i="5" s="1"/>
  <c r="M60" i="4"/>
  <c r="N60" i="4" s="1"/>
  <c r="C61" i="5" s="1"/>
  <c r="D60" i="4"/>
  <c r="E60" i="4" s="1"/>
  <c r="F60" i="4" s="1"/>
  <c r="B61" i="5" s="1"/>
  <c r="AA59" i="4"/>
  <c r="AB59" i="4" s="1"/>
  <c r="E60" i="5" s="1"/>
  <c r="T59" i="4"/>
  <c r="U59" i="4" s="1"/>
  <c r="D60" i="5" s="1"/>
  <c r="M59" i="4"/>
  <c r="N59" i="4" s="1"/>
  <c r="C60" i="5" s="1"/>
  <c r="D59" i="4"/>
  <c r="E59" i="4" s="1"/>
  <c r="F59" i="4" s="1"/>
  <c r="B60" i="5" s="1"/>
  <c r="AA58" i="4"/>
  <c r="AB58" i="4" s="1"/>
  <c r="E59" i="5" s="1"/>
  <c r="T58" i="4"/>
  <c r="U58" i="4" s="1"/>
  <c r="D59" i="5" s="1"/>
  <c r="M58" i="4"/>
  <c r="N58" i="4" s="1"/>
  <c r="C59" i="5" s="1"/>
  <c r="D58" i="4"/>
  <c r="E58" i="4" s="1"/>
  <c r="F58" i="4" s="1"/>
  <c r="B59" i="5" s="1"/>
  <c r="AA57" i="4"/>
  <c r="AB57" i="4" s="1"/>
  <c r="E58" i="5" s="1"/>
  <c r="T57" i="4"/>
  <c r="U57" i="4" s="1"/>
  <c r="D58" i="5" s="1"/>
  <c r="M57" i="4"/>
  <c r="N57" i="4" s="1"/>
  <c r="C58" i="5" s="1"/>
  <c r="D57" i="4"/>
  <c r="E57" i="4" s="1"/>
  <c r="F57" i="4" s="1"/>
  <c r="B58" i="5" s="1"/>
  <c r="AA56" i="4"/>
  <c r="AB56" i="4" s="1"/>
  <c r="E57" i="5" s="1"/>
  <c r="T56" i="4"/>
  <c r="U56" i="4" s="1"/>
  <c r="D57" i="5" s="1"/>
  <c r="M56" i="4"/>
  <c r="N56" i="4" s="1"/>
  <c r="C57" i="5" s="1"/>
  <c r="D56" i="4"/>
  <c r="E56" i="4" s="1"/>
  <c r="F56" i="4" s="1"/>
  <c r="B57" i="5" s="1"/>
  <c r="AA55" i="4"/>
  <c r="AB55" i="4" s="1"/>
  <c r="E56" i="5" s="1"/>
  <c r="T55" i="4"/>
  <c r="U55" i="4" s="1"/>
  <c r="D56" i="5" s="1"/>
  <c r="M55" i="4"/>
  <c r="N55" i="4" s="1"/>
  <c r="C56" i="5" s="1"/>
  <c r="D55" i="4"/>
  <c r="E55" i="4" s="1"/>
  <c r="F55" i="4" s="1"/>
  <c r="B56" i="5" s="1"/>
  <c r="AA54" i="4"/>
  <c r="AB54" i="4" s="1"/>
  <c r="E55" i="5" s="1"/>
  <c r="T54" i="4"/>
  <c r="U54" i="4" s="1"/>
  <c r="D55" i="5" s="1"/>
  <c r="M54" i="4"/>
  <c r="N54" i="4" s="1"/>
  <c r="C55" i="5" s="1"/>
  <c r="D54" i="4"/>
  <c r="E54" i="4" s="1"/>
  <c r="F54" i="4" s="1"/>
  <c r="B55" i="5" s="1"/>
  <c r="AA53" i="4"/>
  <c r="AB53" i="4" s="1"/>
  <c r="E54" i="5" s="1"/>
  <c r="T53" i="4"/>
  <c r="U53" i="4" s="1"/>
  <c r="D54" i="5" s="1"/>
  <c r="M53" i="4"/>
  <c r="N53" i="4" s="1"/>
  <c r="C54" i="5" s="1"/>
  <c r="D53" i="4"/>
  <c r="E53" i="4" s="1"/>
  <c r="F53" i="4" s="1"/>
  <c r="B54" i="5" s="1"/>
  <c r="AA52" i="4"/>
  <c r="AB52" i="4" s="1"/>
  <c r="E53" i="5" s="1"/>
  <c r="T52" i="4"/>
  <c r="U52" i="4" s="1"/>
  <c r="D53" i="5" s="1"/>
  <c r="M52" i="4"/>
  <c r="N52" i="4" s="1"/>
  <c r="C53" i="5" s="1"/>
  <c r="D52" i="4"/>
  <c r="E52" i="4" s="1"/>
  <c r="F52" i="4" s="1"/>
  <c r="B53" i="5" s="1"/>
  <c r="AA51" i="4"/>
  <c r="AB51" i="4" s="1"/>
  <c r="E52" i="5" s="1"/>
  <c r="T51" i="4"/>
  <c r="U51" i="4" s="1"/>
  <c r="D52" i="5" s="1"/>
  <c r="M51" i="4"/>
  <c r="N51" i="4" s="1"/>
  <c r="C52" i="5" s="1"/>
  <c r="D51" i="4"/>
  <c r="E51" i="4" s="1"/>
  <c r="F51" i="4" s="1"/>
  <c r="B52" i="5" s="1"/>
  <c r="AA50" i="4"/>
  <c r="AB50" i="4" s="1"/>
  <c r="E51" i="5" s="1"/>
  <c r="T50" i="4"/>
  <c r="U50" i="4" s="1"/>
  <c r="D51" i="5" s="1"/>
  <c r="M50" i="4"/>
  <c r="N50" i="4" s="1"/>
  <c r="C51" i="5" s="1"/>
  <c r="D50" i="4"/>
  <c r="E50" i="4" s="1"/>
  <c r="F50" i="4" s="1"/>
  <c r="B51" i="5" s="1"/>
  <c r="AA49" i="4"/>
  <c r="AB49" i="4" s="1"/>
  <c r="E50" i="5" s="1"/>
  <c r="T49" i="4"/>
  <c r="U49" i="4" s="1"/>
  <c r="D50" i="5" s="1"/>
  <c r="M49" i="4"/>
  <c r="N49" i="4" s="1"/>
  <c r="C50" i="5" s="1"/>
  <c r="D49" i="4"/>
  <c r="E49" i="4" s="1"/>
  <c r="F49" i="4" s="1"/>
  <c r="B50" i="5" s="1"/>
  <c r="AA48" i="4"/>
  <c r="AB48" i="4" s="1"/>
  <c r="E49" i="5" s="1"/>
  <c r="T48" i="4"/>
  <c r="U48" i="4" s="1"/>
  <c r="D49" i="5" s="1"/>
  <c r="M48" i="4"/>
  <c r="N48" i="4" s="1"/>
  <c r="C49" i="5" s="1"/>
  <c r="D48" i="4"/>
  <c r="E48" i="4" s="1"/>
  <c r="F48" i="4" s="1"/>
  <c r="B49" i="5" s="1"/>
  <c r="AA47" i="4"/>
  <c r="AB47" i="4" s="1"/>
  <c r="E48" i="5" s="1"/>
  <c r="T47" i="4"/>
  <c r="U47" i="4" s="1"/>
  <c r="D48" i="5" s="1"/>
  <c r="M47" i="4"/>
  <c r="N47" i="4" s="1"/>
  <c r="C48" i="5" s="1"/>
  <c r="D47" i="4"/>
  <c r="E47" i="4" s="1"/>
  <c r="F47" i="4" s="1"/>
  <c r="B48" i="5" s="1"/>
  <c r="AA46" i="4"/>
  <c r="AB46" i="4" s="1"/>
  <c r="E47" i="5" s="1"/>
  <c r="T46" i="4"/>
  <c r="U46" i="4" s="1"/>
  <c r="D47" i="5" s="1"/>
  <c r="M46" i="4"/>
  <c r="N46" i="4" s="1"/>
  <c r="C47" i="5" s="1"/>
  <c r="D46" i="4"/>
  <c r="E46" i="4" s="1"/>
  <c r="F46" i="4" s="1"/>
  <c r="B47" i="5" s="1"/>
  <c r="AA45" i="4"/>
  <c r="AB45" i="4" s="1"/>
  <c r="E46" i="5" s="1"/>
  <c r="T45" i="4"/>
  <c r="U45" i="4" s="1"/>
  <c r="D46" i="5" s="1"/>
  <c r="M45" i="4"/>
  <c r="N45" i="4" s="1"/>
  <c r="C46" i="5" s="1"/>
  <c r="D45" i="4"/>
  <c r="E45" i="4" s="1"/>
  <c r="F45" i="4" s="1"/>
  <c r="B46" i="5" s="1"/>
  <c r="AA44" i="4"/>
  <c r="AB44" i="4" s="1"/>
  <c r="E45" i="5" s="1"/>
  <c r="T44" i="4"/>
  <c r="U44" i="4" s="1"/>
  <c r="D45" i="5" s="1"/>
  <c r="M44" i="4"/>
  <c r="N44" i="4" s="1"/>
  <c r="C45" i="5" s="1"/>
  <c r="D44" i="4"/>
  <c r="E44" i="4" s="1"/>
  <c r="F44" i="4" s="1"/>
  <c r="B45" i="5" s="1"/>
  <c r="AA43" i="4"/>
  <c r="AB43" i="4" s="1"/>
  <c r="E44" i="5" s="1"/>
  <c r="T43" i="4"/>
  <c r="U43" i="4" s="1"/>
  <c r="D44" i="5" s="1"/>
  <c r="M43" i="4"/>
  <c r="N43" i="4" s="1"/>
  <c r="C44" i="5" s="1"/>
  <c r="D43" i="4"/>
  <c r="E43" i="4" s="1"/>
  <c r="F43" i="4" s="1"/>
  <c r="B44" i="5" s="1"/>
  <c r="AA42" i="4"/>
  <c r="AB42" i="4" s="1"/>
  <c r="E43" i="5" s="1"/>
  <c r="T42" i="4"/>
  <c r="U42" i="4" s="1"/>
  <c r="D43" i="5" s="1"/>
  <c r="M42" i="4"/>
  <c r="N42" i="4" s="1"/>
  <c r="C43" i="5" s="1"/>
  <c r="D42" i="4"/>
  <c r="E42" i="4" s="1"/>
  <c r="F42" i="4" s="1"/>
  <c r="B43" i="5" s="1"/>
  <c r="AA41" i="4"/>
  <c r="AB41" i="4" s="1"/>
  <c r="E42" i="5" s="1"/>
  <c r="T41" i="4"/>
  <c r="U41" i="4" s="1"/>
  <c r="D42" i="5" s="1"/>
  <c r="M41" i="4"/>
  <c r="N41" i="4" s="1"/>
  <c r="C42" i="5" s="1"/>
  <c r="D41" i="4"/>
  <c r="E41" i="4" s="1"/>
  <c r="F41" i="4" s="1"/>
  <c r="B42" i="5" s="1"/>
  <c r="AA40" i="4"/>
  <c r="AB40" i="4" s="1"/>
  <c r="E41" i="5" s="1"/>
  <c r="T40" i="4"/>
  <c r="U40" i="4" s="1"/>
  <c r="D41" i="5" s="1"/>
  <c r="M40" i="4"/>
  <c r="N40" i="4" s="1"/>
  <c r="C41" i="5" s="1"/>
  <c r="D40" i="4"/>
  <c r="E40" i="4" s="1"/>
  <c r="F40" i="4" s="1"/>
  <c r="B41" i="5" s="1"/>
  <c r="AA39" i="4"/>
  <c r="AB39" i="4" s="1"/>
  <c r="E40" i="5" s="1"/>
  <c r="T39" i="4"/>
  <c r="U39" i="4" s="1"/>
  <c r="D40" i="5" s="1"/>
  <c r="M39" i="4"/>
  <c r="N39" i="4" s="1"/>
  <c r="C40" i="5" s="1"/>
  <c r="D39" i="4"/>
  <c r="E39" i="4" s="1"/>
  <c r="F39" i="4" s="1"/>
  <c r="B40" i="5" s="1"/>
  <c r="AA38" i="4"/>
  <c r="AB38" i="4" s="1"/>
  <c r="E39" i="5" s="1"/>
  <c r="T38" i="4"/>
  <c r="U38" i="4" s="1"/>
  <c r="D39" i="5" s="1"/>
  <c r="M38" i="4"/>
  <c r="N38" i="4" s="1"/>
  <c r="C39" i="5" s="1"/>
  <c r="D38" i="4"/>
  <c r="E38" i="4" s="1"/>
  <c r="F38" i="4" s="1"/>
  <c r="B39" i="5" s="1"/>
  <c r="AA37" i="4"/>
  <c r="AB37" i="4" s="1"/>
  <c r="E38" i="5" s="1"/>
  <c r="T37" i="4"/>
  <c r="U37" i="4" s="1"/>
  <c r="D38" i="5" s="1"/>
  <c r="M37" i="4"/>
  <c r="N37" i="4" s="1"/>
  <c r="C38" i="5" s="1"/>
  <c r="D37" i="4"/>
  <c r="E37" i="4" s="1"/>
  <c r="F37" i="4" s="1"/>
  <c r="B38" i="5" s="1"/>
  <c r="AA36" i="4"/>
  <c r="AB36" i="4" s="1"/>
  <c r="E37" i="5" s="1"/>
  <c r="T36" i="4"/>
  <c r="U36" i="4" s="1"/>
  <c r="D37" i="5" s="1"/>
  <c r="M36" i="4"/>
  <c r="N36" i="4" s="1"/>
  <c r="C37" i="5" s="1"/>
  <c r="D36" i="4"/>
  <c r="E36" i="4" s="1"/>
  <c r="F36" i="4" s="1"/>
  <c r="B37" i="5" s="1"/>
  <c r="AA35" i="4"/>
  <c r="AB35" i="4" s="1"/>
  <c r="E36" i="5" s="1"/>
  <c r="T35" i="4"/>
  <c r="U35" i="4" s="1"/>
  <c r="D36" i="5" s="1"/>
  <c r="M35" i="4"/>
  <c r="N35" i="4" s="1"/>
  <c r="C36" i="5" s="1"/>
  <c r="D35" i="4"/>
  <c r="E35" i="4" s="1"/>
  <c r="F35" i="4" s="1"/>
  <c r="B36" i="5" s="1"/>
  <c r="AA34" i="4"/>
  <c r="AB34" i="4" s="1"/>
  <c r="E35" i="5" s="1"/>
  <c r="T34" i="4"/>
  <c r="U34" i="4" s="1"/>
  <c r="D35" i="5" s="1"/>
  <c r="M34" i="4"/>
  <c r="N34" i="4" s="1"/>
  <c r="C35" i="5" s="1"/>
  <c r="D34" i="4"/>
  <c r="E34" i="4" s="1"/>
  <c r="F34" i="4" s="1"/>
  <c r="B35" i="5" s="1"/>
  <c r="AA33" i="4"/>
  <c r="AB33" i="4" s="1"/>
  <c r="E34" i="5" s="1"/>
  <c r="T33" i="4"/>
  <c r="U33" i="4" s="1"/>
  <c r="D34" i="5" s="1"/>
  <c r="M33" i="4"/>
  <c r="N33" i="4" s="1"/>
  <c r="C34" i="5" s="1"/>
  <c r="D33" i="4"/>
  <c r="E33" i="4" s="1"/>
  <c r="F33" i="4" s="1"/>
  <c r="B34" i="5" s="1"/>
  <c r="AA32" i="4"/>
  <c r="AB32" i="4" s="1"/>
  <c r="E33" i="5" s="1"/>
  <c r="T32" i="4"/>
  <c r="U32" i="4" s="1"/>
  <c r="D33" i="5" s="1"/>
  <c r="M32" i="4"/>
  <c r="N32" i="4" s="1"/>
  <c r="C33" i="5" s="1"/>
  <c r="D32" i="4"/>
  <c r="E32" i="4" s="1"/>
  <c r="F32" i="4" s="1"/>
  <c r="B33" i="5" s="1"/>
  <c r="AA31" i="4"/>
  <c r="AB31" i="4" s="1"/>
  <c r="E32" i="5" s="1"/>
  <c r="T31" i="4"/>
  <c r="U31" i="4" s="1"/>
  <c r="D32" i="5" s="1"/>
  <c r="M31" i="4"/>
  <c r="N31" i="4" s="1"/>
  <c r="C32" i="5" s="1"/>
  <c r="D31" i="4"/>
  <c r="E31" i="4" s="1"/>
  <c r="F31" i="4" s="1"/>
  <c r="B32" i="5" s="1"/>
  <c r="AA30" i="4"/>
  <c r="AB30" i="4" s="1"/>
  <c r="E31" i="5" s="1"/>
  <c r="T30" i="4"/>
  <c r="U30" i="4" s="1"/>
  <c r="D31" i="5" s="1"/>
  <c r="M30" i="4"/>
  <c r="N30" i="4" s="1"/>
  <c r="C31" i="5" s="1"/>
  <c r="D30" i="4"/>
  <c r="E30" i="4" s="1"/>
  <c r="F30" i="4" s="1"/>
  <c r="B31" i="5" s="1"/>
  <c r="AA29" i="4"/>
  <c r="AB29" i="4" s="1"/>
  <c r="E30" i="5" s="1"/>
  <c r="T29" i="4"/>
  <c r="U29" i="4" s="1"/>
  <c r="D30" i="5" s="1"/>
  <c r="M29" i="4"/>
  <c r="N29" i="4" s="1"/>
  <c r="C30" i="5" s="1"/>
  <c r="D29" i="4"/>
  <c r="E29" i="4" s="1"/>
  <c r="F29" i="4" s="1"/>
  <c r="B30" i="5" s="1"/>
  <c r="AA28" i="4"/>
  <c r="AB28" i="4" s="1"/>
  <c r="E29" i="5" s="1"/>
  <c r="T28" i="4"/>
  <c r="U28" i="4" s="1"/>
  <c r="D29" i="5" s="1"/>
  <c r="M28" i="4"/>
  <c r="N28" i="4" s="1"/>
  <c r="C29" i="5" s="1"/>
  <c r="D28" i="4"/>
  <c r="E28" i="4" s="1"/>
  <c r="F28" i="4" s="1"/>
  <c r="B29" i="5" s="1"/>
  <c r="AA27" i="4"/>
  <c r="AB27" i="4" s="1"/>
  <c r="E28" i="5" s="1"/>
  <c r="T27" i="4"/>
  <c r="U27" i="4" s="1"/>
  <c r="D28" i="5" s="1"/>
  <c r="M27" i="4"/>
  <c r="N27" i="4" s="1"/>
  <c r="C28" i="5" s="1"/>
  <c r="D27" i="4"/>
  <c r="E27" i="4" s="1"/>
  <c r="F27" i="4" s="1"/>
  <c r="B28" i="5" s="1"/>
  <c r="AA26" i="4"/>
  <c r="AB26" i="4" s="1"/>
  <c r="E27" i="5" s="1"/>
  <c r="T26" i="4"/>
  <c r="U26" i="4" s="1"/>
  <c r="D27" i="5" s="1"/>
  <c r="M26" i="4"/>
  <c r="N26" i="4" s="1"/>
  <c r="C27" i="5" s="1"/>
  <c r="D26" i="4"/>
  <c r="E26" i="4" s="1"/>
  <c r="F26" i="4" s="1"/>
  <c r="B27" i="5" s="1"/>
  <c r="AA25" i="4"/>
  <c r="AB25" i="4" s="1"/>
  <c r="E26" i="5" s="1"/>
  <c r="T25" i="4"/>
  <c r="U25" i="4" s="1"/>
  <c r="D26" i="5" s="1"/>
  <c r="M25" i="4"/>
  <c r="N25" i="4" s="1"/>
  <c r="C26" i="5" s="1"/>
  <c r="D25" i="4"/>
  <c r="E25" i="4" s="1"/>
  <c r="F25" i="4" s="1"/>
  <c r="B26" i="5" s="1"/>
  <c r="AA24" i="4"/>
  <c r="AB24" i="4" s="1"/>
  <c r="E25" i="5" s="1"/>
  <c r="T24" i="4"/>
  <c r="U24" i="4" s="1"/>
  <c r="D25" i="5" s="1"/>
  <c r="M24" i="4"/>
  <c r="N24" i="4" s="1"/>
  <c r="C25" i="5" s="1"/>
  <c r="D24" i="4"/>
  <c r="E24" i="4" s="1"/>
  <c r="F24" i="4" s="1"/>
  <c r="B25" i="5" s="1"/>
  <c r="AA23" i="4"/>
  <c r="AB23" i="4" s="1"/>
  <c r="E24" i="5" s="1"/>
  <c r="T23" i="4"/>
  <c r="U23" i="4" s="1"/>
  <c r="D24" i="5" s="1"/>
  <c r="M23" i="4"/>
  <c r="N23" i="4" s="1"/>
  <c r="C24" i="5" s="1"/>
  <c r="D23" i="4"/>
  <c r="E23" i="4" s="1"/>
  <c r="F23" i="4" s="1"/>
  <c r="B24" i="5" s="1"/>
  <c r="AA22" i="4"/>
  <c r="AB22" i="4" s="1"/>
  <c r="E23" i="5" s="1"/>
  <c r="T22" i="4"/>
  <c r="U22" i="4" s="1"/>
  <c r="D23" i="5" s="1"/>
  <c r="M22" i="4"/>
  <c r="N22" i="4" s="1"/>
  <c r="C23" i="5" s="1"/>
  <c r="D22" i="4"/>
  <c r="E22" i="4" s="1"/>
  <c r="F22" i="4" s="1"/>
  <c r="B23" i="5" s="1"/>
  <c r="AA21" i="4"/>
  <c r="AB21" i="4" s="1"/>
  <c r="E22" i="5" s="1"/>
  <c r="T21" i="4"/>
  <c r="U21" i="4" s="1"/>
  <c r="D22" i="5" s="1"/>
  <c r="M21" i="4"/>
  <c r="N21" i="4" s="1"/>
  <c r="C22" i="5" s="1"/>
  <c r="D21" i="4"/>
  <c r="E21" i="4" s="1"/>
  <c r="F21" i="4" s="1"/>
  <c r="B22" i="5" s="1"/>
  <c r="AA20" i="4"/>
  <c r="AB20" i="4" s="1"/>
  <c r="E21" i="5" s="1"/>
  <c r="T20" i="4"/>
  <c r="U20" i="4" s="1"/>
  <c r="D21" i="5" s="1"/>
  <c r="M20" i="4"/>
  <c r="N20" i="4" s="1"/>
  <c r="C21" i="5" s="1"/>
  <c r="D20" i="4"/>
  <c r="E20" i="4" s="1"/>
  <c r="F20" i="4" s="1"/>
  <c r="B21" i="5" s="1"/>
  <c r="AA19" i="4"/>
  <c r="AB19" i="4" s="1"/>
  <c r="E20" i="5" s="1"/>
  <c r="T19" i="4"/>
  <c r="U19" i="4" s="1"/>
  <c r="D20" i="5" s="1"/>
  <c r="M19" i="4"/>
  <c r="N19" i="4" s="1"/>
  <c r="C20" i="5" s="1"/>
  <c r="D19" i="4"/>
  <c r="E19" i="4" s="1"/>
  <c r="F19" i="4" s="1"/>
  <c r="B20" i="5" s="1"/>
  <c r="AA18" i="4"/>
  <c r="AB18" i="4" s="1"/>
  <c r="E19" i="5" s="1"/>
  <c r="T18" i="4"/>
  <c r="U18" i="4" s="1"/>
  <c r="D19" i="5" s="1"/>
  <c r="M18" i="4"/>
  <c r="N18" i="4" s="1"/>
  <c r="C19" i="5" s="1"/>
  <c r="D18" i="4"/>
  <c r="E18" i="4" s="1"/>
  <c r="F18" i="4" s="1"/>
  <c r="B19" i="5" s="1"/>
  <c r="AA17" i="4"/>
  <c r="AB17" i="4" s="1"/>
  <c r="E18" i="5" s="1"/>
  <c r="T17" i="4"/>
  <c r="U17" i="4" s="1"/>
  <c r="D18" i="5" s="1"/>
  <c r="M17" i="4"/>
  <c r="N17" i="4" s="1"/>
  <c r="C18" i="5" s="1"/>
  <c r="D17" i="4"/>
  <c r="E17" i="4" s="1"/>
  <c r="F17" i="4" s="1"/>
  <c r="B18" i="5" s="1"/>
  <c r="AA16" i="4"/>
  <c r="AB16" i="4" s="1"/>
  <c r="E17" i="5" s="1"/>
  <c r="X16" i="4"/>
  <c r="F6" i="7" s="1"/>
  <c r="T16" i="4"/>
  <c r="U16" i="4" s="1"/>
  <c r="D17" i="5" s="1"/>
  <c r="Q16" i="4"/>
  <c r="F5" i="7" s="1"/>
  <c r="M16" i="4"/>
  <c r="N16" i="4" s="1"/>
  <c r="C17" i="5" s="1"/>
  <c r="I16" i="4"/>
  <c r="F4" i="7" s="1"/>
  <c r="D16" i="4"/>
  <c r="E16" i="4" s="1"/>
  <c r="F16" i="4" s="1"/>
  <c r="B17" i="5" s="1"/>
  <c r="AA15" i="4"/>
  <c r="AB15" i="4" s="1"/>
  <c r="E16" i="5" s="1"/>
  <c r="X15" i="4"/>
  <c r="E6" i="7" s="1"/>
  <c r="T15" i="4"/>
  <c r="U15" i="4" s="1"/>
  <c r="D16" i="5" s="1"/>
  <c r="Q15" i="4"/>
  <c r="E5" i="7" s="1"/>
  <c r="M15" i="4"/>
  <c r="N15" i="4" s="1"/>
  <c r="C16" i="5" s="1"/>
  <c r="I15" i="4"/>
  <c r="E4" i="7" s="1"/>
  <c r="D15" i="4"/>
  <c r="E15" i="4" s="1"/>
  <c r="F15" i="4" s="1"/>
  <c r="B16" i="5" s="1"/>
  <c r="AA14" i="4"/>
  <c r="AB14" i="4" s="1"/>
  <c r="E15" i="5" s="1"/>
  <c r="X14" i="4"/>
  <c r="D6" i="7" s="1"/>
  <c r="T14" i="4"/>
  <c r="U14" i="4" s="1"/>
  <c r="D15" i="5" s="1"/>
  <c r="Q14" i="4"/>
  <c r="D5" i="7" s="1"/>
  <c r="M14" i="4"/>
  <c r="N14" i="4" s="1"/>
  <c r="C15" i="5" s="1"/>
  <c r="I14" i="4"/>
  <c r="D4" i="7" s="1"/>
  <c r="D14" i="4"/>
  <c r="E14" i="4" s="1"/>
  <c r="F14" i="4" s="1"/>
  <c r="B15" i="5" s="1"/>
  <c r="AA13" i="4"/>
  <c r="AB13" i="4" s="1"/>
  <c r="E14" i="5" s="1"/>
  <c r="X13" i="4"/>
  <c r="C6" i="7" s="1"/>
  <c r="T13" i="4"/>
  <c r="U13" i="4" s="1"/>
  <c r="D14" i="5" s="1"/>
  <c r="Q13" i="4"/>
  <c r="C5" i="7" s="1"/>
  <c r="M13" i="4"/>
  <c r="N13" i="4" s="1"/>
  <c r="C14" i="5" s="1"/>
  <c r="I13" i="4"/>
  <c r="C4" i="7" s="1"/>
  <c r="D13" i="4"/>
  <c r="E13" i="4" s="1"/>
  <c r="F13" i="4" s="1"/>
  <c r="B14" i="5" s="1"/>
  <c r="AA12" i="4"/>
  <c r="AB12" i="4" s="1"/>
  <c r="E13" i="5" s="1"/>
  <c r="X12" i="4"/>
  <c r="B6" i="7" s="1"/>
  <c r="T12" i="4"/>
  <c r="U12" i="4" s="1"/>
  <c r="D13" i="5" s="1"/>
  <c r="Q12" i="4"/>
  <c r="B5" i="7" s="1"/>
  <c r="M12" i="4"/>
  <c r="N12" i="4" s="1"/>
  <c r="C13" i="5" s="1"/>
  <c r="I12" i="4"/>
  <c r="B4" i="7" s="1"/>
  <c r="D12" i="4"/>
  <c r="E12" i="4" s="1"/>
  <c r="F12" i="4" s="1"/>
  <c r="B13" i="5" s="1"/>
  <c r="AA11" i="4"/>
  <c r="AB11" i="4" s="1"/>
  <c r="E12" i="5" s="1"/>
  <c r="T11" i="4"/>
  <c r="U11" i="4" s="1"/>
  <c r="D12" i="5" s="1"/>
  <c r="M11" i="4"/>
  <c r="N11" i="4" s="1"/>
  <c r="C12" i="5" s="1"/>
  <c r="D11" i="4"/>
  <c r="E11" i="4" s="1"/>
  <c r="F11" i="4" s="1"/>
  <c r="B12" i="5" s="1"/>
  <c r="AA10" i="4"/>
  <c r="AB10" i="4" s="1"/>
  <c r="E11" i="5" s="1"/>
  <c r="T10" i="4"/>
  <c r="U10" i="4" s="1"/>
  <c r="D11" i="5" s="1"/>
  <c r="M10" i="4"/>
  <c r="N10" i="4" s="1"/>
  <c r="C11" i="5" s="1"/>
  <c r="D10" i="4"/>
  <c r="E10" i="4" s="1"/>
  <c r="F10" i="4" s="1"/>
  <c r="B11" i="5" s="1"/>
  <c r="AA9" i="4"/>
  <c r="AB9" i="4" s="1"/>
  <c r="E10" i="5" s="1"/>
  <c r="T9" i="4"/>
  <c r="U9" i="4" s="1"/>
  <c r="D10" i="5" s="1"/>
  <c r="M9" i="4"/>
  <c r="N9" i="4" s="1"/>
  <c r="C10" i="5" s="1"/>
  <c r="D9" i="4"/>
  <c r="E9" i="4" s="1"/>
  <c r="F9" i="4" s="1"/>
  <c r="B10" i="5" s="1"/>
  <c r="AA8" i="4"/>
  <c r="AB8" i="4" s="1"/>
  <c r="E9" i="5" s="1"/>
  <c r="T8" i="4"/>
  <c r="U8" i="4" s="1"/>
  <c r="D9" i="5" s="1"/>
  <c r="M8" i="4"/>
  <c r="N8" i="4" s="1"/>
  <c r="C9" i="5" s="1"/>
  <c r="D8" i="4"/>
  <c r="E8" i="4" s="1"/>
  <c r="F8" i="4" s="1"/>
  <c r="B9" i="5" s="1"/>
  <c r="AA7" i="4"/>
  <c r="AB7" i="4" s="1"/>
  <c r="E8" i="5" s="1"/>
  <c r="X7" i="4"/>
  <c r="L6" i="7" s="1"/>
  <c r="T7" i="4"/>
  <c r="U7" i="4" s="1"/>
  <c r="D8" i="5" s="1"/>
  <c r="Q7" i="4"/>
  <c r="L5" i="7" s="1"/>
  <c r="M7" i="4"/>
  <c r="N7" i="4" s="1"/>
  <c r="C8" i="5" s="1"/>
  <c r="I7" i="4"/>
  <c r="L4" i="7" s="1"/>
  <c r="D7" i="4"/>
  <c r="E7" i="4" s="1"/>
  <c r="F7" i="4" s="1"/>
  <c r="B8" i="5" s="1"/>
  <c r="AA6" i="4"/>
  <c r="AB6" i="4" s="1"/>
  <c r="E7" i="5" s="1"/>
  <c r="X6" i="4"/>
  <c r="K6" i="7" s="1"/>
  <c r="T6" i="4"/>
  <c r="U6" i="4" s="1"/>
  <c r="D7" i="5" s="1"/>
  <c r="Q6" i="4"/>
  <c r="K5" i="7" s="1"/>
  <c r="M6" i="4"/>
  <c r="N6" i="4" s="1"/>
  <c r="C7" i="5" s="1"/>
  <c r="I6" i="4"/>
  <c r="K4" i="7" s="1"/>
  <c r="D6" i="4"/>
  <c r="E6" i="4" s="1"/>
  <c r="F6" i="4" s="1"/>
  <c r="B7" i="5" s="1"/>
  <c r="AA5" i="4"/>
  <c r="AB5" i="4" s="1"/>
  <c r="E6" i="5" s="1"/>
  <c r="X5" i="4"/>
  <c r="J6" i="7" s="1"/>
  <c r="T5" i="4"/>
  <c r="U5" i="4" s="1"/>
  <c r="D6" i="5" s="1"/>
  <c r="Q5" i="4"/>
  <c r="J5" i="7" s="1"/>
  <c r="M5" i="4"/>
  <c r="N5" i="4" s="1"/>
  <c r="C6" i="5" s="1"/>
  <c r="I5" i="4"/>
  <c r="J4" i="7" s="1"/>
  <c r="D5" i="4"/>
  <c r="E5" i="4" s="1"/>
  <c r="F5" i="4" s="1"/>
  <c r="B6" i="5" s="1"/>
  <c r="AA4" i="4"/>
  <c r="AB4" i="4" s="1"/>
  <c r="E5" i="5" s="1"/>
  <c r="X4" i="4"/>
  <c r="I6" i="7" s="1"/>
  <c r="T4" i="4"/>
  <c r="U4" i="4" s="1"/>
  <c r="D5" i="5" s="1"/>
  <c r="Q4" i="4"/>
  <c r="I5" i="7" s="1"/>
  <c r="M4" i="4"/>
  <c r="N4" i="4" s="1"/>
  <c r="C5" i="5" s="1"/>
  <c r="I4" i="4"/>
  <c r="I4" i="7" s="1"/>
  <c r="D4" i="4"/>
  <c r="E4" i="4" s="1"/>
  <c r="F4" i="4" s="1"/>
  <c r="B5" i="5" s="1"/>
  <c r="AA3" i="4"/>
  <c r="AB3" i="4" s="1"/>
  <c r="E4" i="5" s="1"/>
  <c r="X3" i="4"/>
  <c r="H6" i="7" s="1"/>
  <c r="T3" i="4"/>
  <c r="U3" i="4" s="1"/>
  <c r="D4" i="5" s="1"/>
  <c r="Q3" i="4"/>
  <c r="H5" i="7" s="1"/>
  <c r="M3" i="4"/>
  <c r="N3" i="4" s="1"/>
  <c r="C4" i="5" s="1"/>
  <c r="I3" i="4"/>
  <c r="H4" i="7" s="1"/>
  <c r="D3" i="4"/>
  <c r="E3" i="4" s="1"/>
  <c r="F3" i="4" s="1"/>
  <c r="B4" i="5" s="1"/>
  <c r="AA2" i="4"/>
  <c r="AB2" i="4" s="1"/>
  <c r="T2" i="4"/>
  <c r="U2" i="4" s="1"/>
  <c r="M2" i="4"/>
  <c r="N2" i="4" s="1"/>
  <c r="D2" i="4"/>
  <c r="E2" i="4" s="1"/>
  <c r="F2" i="4" s="1"/>
  <c r="W35" i="6" l="1"/>
  <c r="W39" i="6"/>
  <c r="W23" i="6"/>
  <c r="W27" i="6"/>
  <c r="W31" i="6"/>
  <c r="W2" i="6"/>
  <c r="W6" i="6"/>
  <c r="W10" i="6"/>
  <c r="W14" i="6"/>
  <c r="W18" i="6"/>
  <c r="W26" i="6"/>
  <c r="W30" i="6"/>
  <c r="W34" i="6"/>
  <c r="W38" i="6"/>
  <c r="W5" i="6"/>
  <c r="W9" i="6"/>
  <c r="W13" i="6"/>
  <c r="W17" i="6"/>
  <c r="W25" i="6"/>
  <c r="W29" i="6"/>
  <c r="W33" i="6"/>
  <c r="W37" i="6"/>
  <c r="G22" i="7"/>
  <c r="G10" i="7"/>
  <c r="M22" i="7"/>
  <c r="M23" i="7"/>
  <c r="M7" i="7"/>
  <c r="G11" i="7"/>
  <c r="G15" i="7"/>
  <c r="M8" i="7"/>
  <c r="M11" i="7"/>
  <c r="W91" i="4"/>
  <c r="W92" i="4" s="1"/>
  <c r="P20" i="4"/>
  <c r="P21" i="4" s="1"/>
  <c r="G12" i="7"/>
  <c r="M19" i="7"/>
  <c r="M9" i="7"/>
  <c r="G7" i="7"/>
  <c r="G13" i="7"/>
  <c r="M16" i="7"/>
  <c r="G20" i="7"/>
  <c r="G8" i="7"/>
  <c r="H91" i="4"/>
  <c r="H92" i="4" s="1"/>
  <c r="G9" i="7"/>
  <c r="M10" i="7"/>
  <c r="W24" i="6"/>
  <c r="W28" i="6"/>
  <c r="W32" i="6"/>
  <c r="W36" i="6"/>
  <c r="Z18" i="10"/>
  <c r="AR18" i="10" s="1"/>
  <c r="Z15" i="10"/>
  <c r="AA15" i="10" s="1"/>
  <c r="AB15" i="10" s="1"/>
  <c r="Z13" i="10"/>
  <c r="AA13" i="10" s="1"/>
  <c r="AB13" i="10" s="1"/>
  <c r="AI16" i="10"/>
  <c r="Z17" i="10"/>
  <c r="AA17" i="10" s="1"/>
  <c r="AB17" i="10" s="1"/>
  <c r="Z16" i="10"/>
  <c r="AP17" i="10"/>
  <c r="AP16" i="10"/>
  <c r="AP15" i="10"/>
  <c r="Z14" i="10"/>
  <c r="AA14" i="10" s="1"/>
  <c r="AB14" i="10" s="1"/>
  <c r="AW17" i="10"/>
  <c r="AI15" i="10"/>
  <c r="AI17" i="10"/>
  <c r="AT18" i="10"/>
  <c r="AV18" i="10"/>
  <c r="AD18" i="10"/>
  <c r="AA16" i="10"/>
  <c r="AB16" i="10" s="1"/>
  <c r="AR14" i="10"/>
  <c r="AT14" i="10"/>
  <c r="AV14" i="10"/>
  <c r="AD14" i="10"/>
  <c r="AF14" i="10"/>
  <c r="AH14" i="10"/>
  <c r="AK14" i="10"/>
  <c r="AM14" i="10"/>
  <c r="AO14" i="10"/>
  <c r="AR13" i="10"/>
  <c r="O35" i="5"/>
  <c r="N35" i="5"/>
  <c r="N50" i="5"/>
  <c r="O50" i="5"/>
  <c r="K375" i="4"/>
  <c r="S3" i="5"/>
  <c r="S70" i="5" s="1"/>
  <c r="B3" i="5"/>
  <c r="K358" i="4"/>
  <c r="C3" i="5"/>
  <c r="C70" i="5" s="1"/>
  <c r="K359" i="4"/>
  <c r="M3" i="5"/>
  <c r="M70" i="5" s="1"/>
  <c r="K369" i="4"/>
  <c r="N40" i="5"/>
  <c r="O40" i="5"/>
  <c r="N68" i="5"/>
  <c r="O68" i="5"/>
  <c r="Q3" i="5"/>
  <c r="Q70" i="5" s="1"/>
  <c r="K373" i="4"/>
  <c r="O23" i="5"/>
  <c r="N23" i="5"/>
  <c r="O53" i="5"/>
  <c r="N53" i="5"/>
  <c r="O58" i="5"/>
  <c r="N58" i="5"/>
  <c r="E3" i="5"/>
  <c r="E70" i="5" s="1"/>
  <c r="K361" i="4"/>
  <c r="N28" i="5"/>
  <c r="O28" i="5"/>
  <c r="N38" i="5"/>
  <c r="O38" i="5"/>
  <c r="N56" i="5"/>
  <c r="O56" i="5"/>
  <c r="D3" i="5"/>
  <c r="D70" i="5" s="1"/>
  <c r="K360" i="4"/>
  <c r="N26" i="5"/>
  <c r="O26" i="5"/>
  <c r="O41" i="5"/>
  <c r="N41" i="5"/>
  <c r="O46" i="5"/>
  <c r="N46" i="5"/>
  <c r="O59" i="5"/>
  <c r="N59" i="5"/>
  <c r="O29" i="5"/>
  <c r="N29" i="5"/>
  <c r="N64" i="5"/>
  <c r="O64" i="5"/>
  <c r="F3" i="5"/>
  <c r="F70" i="5" s="1"/>
  <c r="K362" i="4"/>
  <c r="N12" i="5"/>
  <c r="O12" i="5"/>
  <c r="O34" i="5"/>
  <c r="N34" i="5"/>
  <c r="N44" i="5"/>
  <c r="O44" i="5"/>
  <c r="N62" i="5"/>
  <c r="O62" i="5"/>
  <c r="G3" i="5"/>
  <c r="G70" i="5" s="1"/>
  <c r="K363" i="4"/>
  <c r="K366" i="4"/>
  <c r="J3" i="5"/>
  <c r="J70" i="5" s="1"/>
  <c r="K364" i="4"/>
  <c r="H3" i="5"/>
  <c r="H70" i="5" s="1"/>
  <c r="K3" i="5"/>
  <c r="K70" i="5" s="1"/>
  <c r="K367" i="4"/>
  <c r="N20" i="5"/>
  <c r="O20" i="5"/>
  <c r="O22" i="5"/>
  <c r="N22" i="5"/>
  <c r="N32" i="5"/>
  <c r="O32" i="5"/>
  <c r="O47" i="5"/>
  <c r="N47" i="5"/>
  <c r="N52" i="5"/>
  <c r="O52" i="5"/>
  <c r="I3" i="5"/>
  <c r="I70" i="5" s="1"/>
  <c r="K365" i="4"/>
  <c r="N65" i="5"/>
  <c r="O65" i="5"/>
  <c r="Q17" i="4"/>
  <c r="X150" i="4"/>
  <c r="K20" i="7"/>
  <c r="M20" i="7" s="1"/>
  <c r="H304" i="4"/>
  <c r="H305" i="4" s="1"/>
  <c r="M6" i="7"/>
  <c r="P162" i="4"/>
  <c r="P163" i="4" s="1"/>
  <c r="K370" i="4"/>
  <c r="K18" i="7"/>
  <c r="W233" i="4"/>
  <c r="W234" i="4" s="1"/>
  <c r="N16" i="5"/>
  <c r="O16" i="5"/>
  <c r="Q292" i="4"/>
  <c r="A304" i="4"/>
  <c r="A305" i="4" s="1"/>
  <c r="V3" i="5"/>
  <c r="V70" i="5" s="1"/>
  <c r="K378" i="4"/>
  <c r="X159" i="4"/>
  <c r="I79" i="4"/>
  <c r="I88" i="4"/>
  <c r="O15" i="5"/>
  <c r="N15" i="5"/>
  <c r="X230" i="4"/>
  <c r="O27" i="5"/>
  <c r="N27" i="5"/>
  <c r="O33" i="5"/>
  <c r="N33" i="5"/>
  <c r="O39" i="5"/>
  <c r="N39" i="5"/>
  <c r="O45" i="5"/>
  <c r="N45" i="5"/>
  <c r="O57" i="5"/>
  <c r="N57" i="5"/>
  <c r="O63" i="5"/>
  <c r="N63" i="5"/>
  <c r="O69" i="5"/>
  <c r="N69" i="5"/>
  <c r="N4" i="5"/>
  <c r="O4" i="5"/>
  <c r="O17" i="5"/>
  <c r="N17" i="5"/>
  <c r="Q8" i="4"/>
  <c r="A91" i="4"/>
  <c r="A92" i="4" s="1"/>
  <c r="B150" i="4"/>
  <c r="B159" i="4"/>
  <c r="O3" i="5"/>
  <c r="K371" i="4"/>
  <c r="N3" i="5"/>
  <c r="B221" i="4"/>
  <c r="B16" i="7"/>
  <c r="G16" i="7" s="1"/>
  <c r="I230" i="4"/>
  <c r="N14" i="5"/>
  <c r="O14" i="5"/>
  <c r="O31" i="5"/>
  <c r="N31" i="5"/>
  <c r="O37" i="5"/>
  <c r="N37" i="5"/>
  <c r="O43" i="5"/>
  <c r="N43" i="5"/>
  <c r="O49" i="5"/>
  <c r="N49" i="5"/>
  <c r="O55" i="5"/>
  <c r="N55" i="5"/>
  <c r="O61" i="5"/>
  <c r="N61" i="5"/>
  <c r="O67" i="5"/>
  <c r="N67" i="5"/>
  <c r="G21" i="7"/>
  <c r="N51" i="5"/>
  <c r="W51" i="5" s="1"/>
  <c r="L18" i="7"/>
  <c r="L17" i="7"/>
  <c r="M17" i="7" s="1"/>
  <c r="O11" i="5"/>
  <c r="N11" i="5"/>
  <c r="X17" i="4"/>
  <c r="G4" i="7"/>
  <c r="H20" i="4"/>
  <c r="H21" i="4" s="1"/>
  <c r="W162" i="4"/>
  <c r="W163" i="4" s="1"/>
  <c r="O13" i="5"/>
  <c r="N13" i="5"/>
  <c r="A233" i="4"/>
  <c r="A234" i="4" s="1"/>
  <c r="B301" i="4"/>
  <c r="G14" i="7"/>
  <c r="Q88" i="4"/>
  <c r="K372" i="4"/>
  <c r="P3" i="5"/>
  <c r="P70" i="5" s="1"/>
  <c r="O10" i="5"/>
  <c r="N10" i="5"/>
  <c r="G17" i="7"/>
  <c r="P304" i="4"/>
  <c r="P305" i="4" s="1"/>
  <c r="I8" i="4"/>
  <c r="Q79" i="4"/>
  <c r="X8" i="4"/>
  <c r="L13" i="7"/>
  <c r="M13" i="7" s="1"/>
  <c r="L12" i="7"/>
  <c r="M12" i="7" s="1"/>
  <c r="I150" i="4"/>
  <c r="I159" i="4"/>
  <c r="I221" i="4"/>
  <c r="O19" i="5"/>
  <c r="N19" i="5"/>
  <c r="M21" i="7"/>
  <c r="N25" i="5"/>
  <c r="W25" i="5" s="1"/>
  <c r="M14" i="7"/>
  <c r="A162" i="4"/>
  <c r="A163" i="4" s="1"/>
  <c r="O9" i="5"/>
  <c r="N9" i="5"/>
  <c r="B230" i="4"/>
  <c r="H233" i="4"/>
  <c r="H234" i="4" s="1"/>
  <c r="R3" i="5"/>
  <c r="R70" i="5" s="1"/>
  <c r="K374" i="4"/>
  <c r="B292" i="4"/>
  <c r="I301" i="4"/>
  <c r="M4" i="7"/>
  <c r="G5" i="7"/>
  <c r="X79" i="4"/>
  <c r="X88" i="4"/>
  <c r="M15" i="7"/>
  <c r="N8" i="5"/>
  <c r="O8" i="5"/>
  <c r="Q221" i="4"/>
  <c r="G18" i="7"/>
  <c r="N24" i="5"/>
  <c r="O24" i="5"/>
  <c r="O30" i="5"/>
  <c r="N30" i="5"/>
  <c r="N36" i="5"/>
  <c r="O36" i="5"/>
  <c r="O42" i="5"/>
  <c r="N42" i="5"/>
  <c r="N48" i="5"/>
  <c r="O48" i="5"/>
  <c r="O54" i="5"/>
  <c r="N54" i="5"/>
  <c r="N60" i="5"/>
  <c r="O60" i="5"/>
  <c r="O66" i="5"/>
  <c r="N66" i="5"/>
  <c r="Q150" i="4"/>
  <c r="Q159" i="4"/>
  <c r="O7" i="5"/>
  <c r="N7" i="5"/>
  <c r="O21" i="5"/>
  <c r="N21" i="5"/>
  <c r="G19" i="7"/>
  <c r="L3" i="5"/>
  <c r="L70" i="5" s="1"/>
  <c r="K368" i="4"/>
  <c r="I17" i="4"/>
  <c r="P91" i="4"/>
  <c r="P92" i="4" s="1"/>
  <c r="M5" i="7"/>
  <c r="G6" i="7"/>
  <c r="W20" i="4"/>
  <c r="W21" i="4" s="1"/>
  <c r="H162" i="4"/>
  <c r="H163" i="4" s="1"/>
  <c r="O6" i="5"/>
  <c r="N6" i="5"/>
  <c r="O18" i="5"/>
  <c r="N18" i="5"/>
  <c r="P233" i="4"/>
  <c r="P234" i="4" s="1"/>
  <c r="K376" i="4"/>
  <c r="T3" i="5"/>
  <c r="T70" i="5" s="1"/>
  <c r="I292" i="4"/>
  <c r="Q301" i="4"/>
  <c r="B79" i="4"/>
  <c r="B88" i="4"/>
  <c r="O5" i="5"/>
  <c r="N5" i="5"/>
  <c r="X221" i="4"/>
  <c r="Q230" i="4"/>
  <c r="U3" i="5"/>
  <c r="U70" i="5" s="1"/>
  <c r="K377" i="4"/>
  <c r="X292" i="4"/>
  <c r="X301" i="4"/>
  <c r="A375" i="4"/>
  <c r="A376" i="4" s="1"/>
  <c r="W304" i="4"/>
  <c r="W305" i="4" s="1"/>
  <c r="B372" i="4"/>
  <c r="W4" i="6"/>
  <c r="B363" i="4"/>
  <c r="G23" i="7"/>
  <c r="W22" i="6"/>
  <c r="W21" i="6"/>
  <c r="W8" i="6"/>
  <c r="W12" i="6"/>
  <c r="W16" i="6"/>
  <c r="W20" i="6"/>
  <c r="W3" i="6"/>
  <c r="W7" i="6"/>
  <c r="W11" i="6"/>
  <c r="W15" i="6"/>
  <c r="W19" i="6"/>
  <c r="W46" i="5" l="1"/>
  <c r="W28" i="5"/>
  <c r="W50" i="5"/>
  <c r="AT13" i="10"/>
  <c r="AO13" i="10"/>
  <c r="AM13" i="10"/>
  <c r="AV13" i="10"/>
  <c r="AK13" i="10"/>
  <c r="AH13" i="10"/>
  <c r="AI13" i="10" s="1"/>
  <c r="W43" i="5"/>
  <c r="W66" i="5"/>
  <c r="W30" i="5"/>
  <c r="W22" i="5"/>
  <c r="W29" i="5"/>
  <c r="W56" i="5"/>
  <c r="W23" i="5"/>
  <c r="W13" i="5"/>
  <c r="W39" i="5"/>
  <c r="W53" i="5"/>
  <c r="W68" i="5"/>
  <c r="W12" i="5"/>
  <c r="W40" i="5"/>
  <c r="W35" i="5"/>
  <c r="W10" i="5"/>
  <c r="W11" i="5"/>
  <c r="W69" i="5"/>
  <c r="W27" i="5"/>
  <c r="W32" i="5"/>
  <c r="W26" i="5"/>
  <c r="W9" i="5"/>
  <c r="W15" i="5"/>
  <c r="W41" i="5"/>
  <c r="W42" i="5"/>
  <c r="W37" i="5"/>
  <c r="W57" i="5"/>
  <c r="W52" i="5"/>
  <c r="W8" i="5"/>
  <c r="W61" i="5"/>
  <c r="W17" i="5"/>
  <c r="M18" i="7"/>
  <c r="W48" i="5"/>
  <c r="W44" i="5"/>
  <c r="W4" i="5"/>
  <c r="W62" i="5"/>
  <c r="W21" i="5"/>
  <c r="W49" i="5"/>
  <c r="W65" i="5"/>
  <c r="W64" i="5"/>
  <c r="W36" i="5"/>
  <c r="W67" i="5"/>
  <c r="W31" i="5"/>
  <c r="W19" i="5"/>
  <c r="W45" i="5"/>
  <c r="W34" i="5"/>
  <c r="W59" i="5"/>
  <c r="W60" i="5"/>
  <c r="W14" i="5"/>
  <c r="W47" i="5"/>
  <c r="W38" i="5"/>
  <c r="W24" i="5"/>
  <c r="W18" i="5"/>
  <c r="W54" i="5"/>
  <c r="W55" i="5"/>
  <c r="W33" i="5"/>
  <c r="W6" i="5"/>
  <c r="W5" i="5"/>
  <c r="W7" i="5"/>
  <c r="W16" i="5"/>
  <c r="W58" i="5"/>
  <c r="W63" i="5"/>
  <c r="W20" i="5"/>
  <c r="AK18" i="10"/>
  <c r="AH18" i="10"/>
  <c r="AF18" i="10"/>
  <c r="AO18" i="10"/>
  <c r="AM18" i="10"/>
  <c r="AA18" i="10"/>
  <c r="AB18" i="10" s="1"/>
  <c r="AX16" i="10"/>
  <c r="AY16" i="10" s="1"/>
  <c r="AZ16" i="10" s="1"/>
  <c r="BA16" i="10" s="1"/>
  <c r="AX15" i="10"/>
  <c r="AY15" i="10" s="1"/>
  <c r="AZ15" i="10" s="1"/>
  <c r="BA15" i="10" s="1"/>
  <c r="AP14" i="10"/>
  <c r="AI14" i="10"/>
  <c r="AX17" i="10"/>
  <c r="AY17" i="10" s="1"/>
  <c r="AZ17" i="10" s="1"/>
  <c r="BA17" i="10" s="1"/>
  <c r="AW14" i="10"/>
  <c r="AW18" i="10"/>
  <c r="N70" i="5"/>
  <c r="W3" i="5"/>
  <c r="B70" i="5"/>
  <c r="O70" i="5"/>
  <c r="B15" i="4"/>
  <c r="E3" i="7" s="1"/>
  <c r="AP13" i="10" l="1"/>
  <c r="AW13" i="10"/>
  <c r="AP18" i="10"/>
  <c r="AI18" i="10"/>
  <c r="AX18" i="10" s="1"/>
  <c r="AY18" i="10" s="1"/>
  <c r="AZ18" i="10" s="1"/>
  <c r="BA18" i="10" s="1"/>
  <c r="AX14" i="10"/>
  <c r="AY14" i="10" s="1"/>
  <c r="AZ14" i="10" s="1"/>
  <c r="BA14" i="10" s="1"/>
  <c r="E25" i="7"/>
  <c r="E24" i="7"/>
  <c r="B13" i="4"/>
  <c r="C3" i="7" s="1"/>
  <c r="B14" i="4"/>
  <c r="D3" i="7" s="1"/>
  <c r="B12" i="4"/>
  <c r="B16" i="4"/>
  <c r="F3" i="7" s="1"/>
  <c r="AX13" i="10" l="1"/>
  <c r="AY13" i="10" s="1"/>
  <c r="AZ13" i="10" s="1"/>
  <c r="BA13" i="10" s="1"/>
  <c r="F25" i="7"/>
  <c r="F24" i="7"/>
  <c r="B3" i="7"/>
  <c r="B17" i="4"/>
  <c r="C25" i="7"/>
  <c r="C24" i="7"/>
  <c r="D25" i="7"/>
  <c r="D24" i="7"/>
  <c r="B7" i="4"/>
  <c r="L3" i="7" s="1"/>
  <c r="B6" i="4"/>
  <c r="B5" i="4"/>
  <c r="J3" i="7" s="1"/>
  <c r="B4" i="4"/>
  <c r="I3" i="7" s="1"/>
  <c r="B3" i="4"/>
  <c r="J25" i="7" l="1"/>
  <c r="J24" i="7"/>
  <c r="K3" i="7"/>
  <c r="A20" i="4"/>
  <c r="A21" i="4" s="1"/>
  <c r="L25" i="7"/>
  <c r="L24" i="7"/>
  <c r="G3" i="7"/>
  <c r="G25" i="7" s="1"/>
  <c r="B25" i="7"/>
  <c r="B24" i="7"/>
  <c r="G24" i="7" s="1"/>
  <c r="H3" i="7"/>
  <c r="B8" i="4"/>
  <c r="I25" i="7"/>
  <c r="I24" i="7"/>
  <c r="H25" i="7" l="1"/>
  <c r="H24" i="7"/>
  <c r="M3" i="7"/>
  <c r="M25" i="7" s="1"/>
  <c r="K25" i="7"/>
  <c r="K24" i="7"/>
  <c r="M2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Smyrk Parra Bohorquez</author>
    <author>Smirk Parra</author>
    <author>francy</author>
  </authors>
  <commentList>
    <comment ref="F2" authorId="0" shapeId="0" xr:uid="{D15C3AE0-1031-4849-8932-9C1EFA42130D}">
      <text>
        <r>
          <rPr>
            <sz val="9"/>
            <color indexed="81"/>
            <rFont val="Tahoma"/>
            <family val="2"/>
          </rPr>
          <t xml:space="preserve">Identifique la fase de la actividad de acuerdo con lo establecido en el "Procedimiento para la identificación y evaluación de aspectos e impactos ambientales", las fases se dividen en:
</t>
        </r>
        <r>
          <rPr>
            <b/>
            <sz val="9"/>
            <color indexed="81"/>
            <rFont val="Tahoma"/>
            <family val="2"/>
          </rPr>
          <t>Antes:</t>
        </r>
        <r>
          <rPr>
            <sz val="9"/>
            <color indexed="81"/>
            <rFont val="Tahoma"/>
            <family val="2"/>
          </rPr>
          <t xml:space="preserve"> Hace referencia al proceso de adquisición y/o vinculación de los materiales, herramientas, insumos o servicios necesarios para que la entidad pueda desarrollar sus actividades de forma normal.
</t>
        </r>
        <r>
          <rPr>
            <b/>
            <sz val="9"/>
            <color indexed="81"/>
            <rFont val="Tahoma"/>
            <family val="2"/>
          </rPr>
          <t>Durante:</t>
        </r>
        <r>
          <rPr>
            <sz val="9"/>
            <color indexed="81"/>
            <rFont val="Tahoma"/>
            <family val="2"/>
          </rPr>
          <t xml:space="preserve"> Hace referencia al uso u operación de los diferentes materiales, herramientas, insumos o servicios adquiridos por la entidad.
</t>
        </r>
        <r>
          <rPr>
            <b/>
            <sz val="9"/>
            <color indexed="81"/>
            <rFont val="Tahoma"/>
            <family val="2"/>
          </rPr>
          <t>Después:</t>
        </r>
        <r>
          <rPr>
            <sz val="9"/>
            <color indexed="81"/>
            <rFont val="Tahoma"/>
            <family val="2"/>
          </rPr>
          <t xml:space="preserve"> En esta etapa es donde se pueden identificar las salidas y/o residuos de los diferentes materiales, herramientas, insumos o servicios utilizados por la entidad.</t>
        </r>
      </text>
    </comment>
    <comment ref="AP2" authorId="1" shapeId="0" xr:uid="{2DCAA520-F607-436C-AA15-624DB5E562CA}">
      <text>
        <r>
          <rPr>
            <sz val="9"/>
            <color indexed="81"/>
            <rFont val="Tahoma"/>
            <family val="2"/>
          </rPr>
          <t>Recuerde que se registrarán las condiciones ambientales únicamente de las sedes administrativas propias de la Unidad.</t>
        </r>
      </text>
    </comment>
    <comment ref="AQ2" authorId="1" shapeId="0" xr:uid="{C3375AB6-54FA-451B-B2F1-FB80E798961E}">
      <text>
        <r>
          <rPr>
            <sz val="9"/>
            <color indexed="81"/>
            <rFont val="Tahoma"/>
            <family val="2"/>
          </rPr>
          <t>De acuerdo con la Dirección Territorial seleccionada, por favor elija la ubicación de la sede administrativa dónde se presenta la condición ambiental que desea registrar.</t>
        </r>
      </text>
    </comment>
    <comment ref="AR2" authorId="0" shapeId="0" xr:uid="{083A4B0E-F2F3-4330-8FE4-9005C7071408}">
      <text>
        <r>
          <rPr>
            <b/>
            <sz val="9"/>
            <color indexed="81"/>
            <rFont val="Tahoma"/>
            <family val="2"/>
          </rPr>
          <t>Normal:</t>
        </r>
        <r>
          <rPr>
            <sz val="9"/>
            <color indexed="81"/>
            <rFont val="Tahoma"/>
            <family val="2"/>
          </rPr>
          <t xml:space="preserve"> Estado de operación de la actividad, equipo o proceso dentro de condiciones esperadas y sin alteraciones.
</t>
        </r>
        <r>
          <rPr>
            <b/>
            <sz val="9"/>
            <color indexed="81"/>
            <rFont val="Tahoma"/>
            <family val="2"/>
          </rPr>
          <t xml:space="preserve">Anormal: </t>
        </r>
        <r>
          <rPr>
            <sz val="9"/>
            <color indexed="81"/>
            <rFont val="Tahoma"/>
            <family val="2"/>
          </rPr>
          <t xml:space="preserve">Estado de operación de la actividad, equipo o proceso apartado de las condiciones esperadas y/o operación normal.
</t>
        </r>
        <r>
          <rPr>
            <b/>
            <sz val="9"/>
            <color indexed="81"/>
            <rFont val="Tahoma"/>
            <family val="2"/>
          </rPr>
          <t xml:space="preserve">Emergencia: </t>
        </r>
        <r>
          <rPr>
            <sz val="9"/>
            <color indexed="81"/>
            <rFont val="Tahoma"/>
            <family val="2"/>
          </rPr>
          <t>Suceso inesperado que interrumpe el funcionamiento normal de la actividad, equipo o proceso y que exige una rápida atención (incendios, derrames, fugas, suspensión de servicios públicos, inundaciones, proliferación de vectores, colapso almacenamiento de residuos, etc.).</t>
        </r>
      </text>
    </comment>
    <comment ref="AT2" authorId="0" shapeId="0" xr:uid="{2A838F77-3AD2-429F-A52A-C46B425F6FD0}">
      <text>
        <r>
          <rPr>
            <sz val="9"/>
            <color indexed="81"/>
            <rFont val="Tahoma"/>
            <family val="2"/>
          </rPr>
          <t>Partes de un ecosistema que definen su estructura y que tiene la potencialidad de ser afectados por agentes contaminantes o de deterioro ambiental.</t>
        </r>
      </text>
    </comment>
    <comment ref="AU2" authorId="0" shapeId="0" xr:uid="{6A3B3659-E919-4F88-8B3D-38F1CBE145B6}">
      <text>
        <r>
          <rPr>
            <sz val="9"/>
            <color indexed="81"/>
            <rFont val="Tahoma"/>
            <family val="2"/>
          </rPr>
          <t>Elemento de las actividades, productos o servicios de una organización que interactúa o puede interactuar con el medio ambiente.</t>
        </r>
      </text>
    </comment>
    <comment ref="AV2" authorId="0" shapeId="0" xr:uid="{F03185F6-C381-4A67-B9FD-49D6F24E28E2}">
      <text>
        <r>
          <rPr>
            <sz val="9"/>
            <color indexed="81"/>
            <rFont val="Tahoma"/>
            <family val="2"/>
          </rPr>
          <t>Cambio en el medio ambiente, ya sea adverso o beneficioso, como resultado total o parcial de los aspectos ambientales de una organización.</t>
        </r>
      </text>
    </comment>
    <comment ref="AW2" authorId="0" shapeId="0" xr:uid="{4580F8AF-DA89-4DE2-ADA7-186ABB5FDBF9}">
      <text>
        <r>
          <rPr>
            <b/>
            <sz val="9"/>
            <color indexed="81"/>
            <rFont val="Tahoma"/>
            <family val="2"/>
          </rPr>
          <t>POSITIVO:</t>
        </r>
        <r>
          <rPr>
            <sz val="9"/>
            <color indexed="81"/>
            <rFont val="Tahoma"/>
            <family val="2"/>
          </rPr>
          <t xml:space="preserve"> Cuando el impacto ambiental mejora el componente del medio ambiente en el que se presenta. 
</t>
        </r>
        <r>
          <rPr>
            <b/>
            <sz val="9"/>
            <color indexed="81"/>
            <rFont val="Tahoma"/>
            <family val="2"/>
          </rPr>
          <t xml:space="preserve">NEGATIVO: </t>
        </r>
        <r>
          <rPr>
            <sz val="9"/>
            <color indexed="81"/>
            <rFont val="Tahoma"/>
            <family val="2"/>
          </rPr>
          <t>Cuando el impacto ambiental es perjudicial para el componente del medio ambiente en el que se presenta.</t>
        </r>
      </text>
    </comment>
    <comment ref="AX2" authorId="0" shapeId="0" xr:uid="{CFFB7C08-4A9A-4BA6-811E-915F567F872E}">
      <text>
        <r>
          <rPr>
            <sz val="9"/>
            <color indexed="81"/>
            <rFont val="Tahoma"/>
            <family val="2"/>
          </rPr>
          <t>Son todos los elementos o acciones que pueden constituir un peligro para el cumplimiento de los objetivos de la Entidad.</t>
        </r>
      </text>
    </comment>
    <comment ref="AY2" authorId="0" shapeId="0" xr:uid="{FA5F1FD2-ACF4-4E52-919C-D3043E8C3F14}">
      <text>
        <r>
          <rPr>
            <sz val="9"/>
            <color indexed="81"/>
            <rFont val="Tahoma"/>
            <family val="2"/>
          </rPr>
          <t>Son los elementos del entorno que la entidad puede aprovechar para el logro efectivo de sus metas y objetivos.</t>
        </r>
      </text>
    </comment>
    <comment ref="AZ2" authorId="2" shapeId="0" xr:uid="{C98AB3A0-2994-47F8-AF41-5BECCDA96AAC}">
      <text>
        <r>
          <rPr>
            <b/>
            <sz val="9"/>
            <color indexed="81"/>
            <rFont val="Tahoma"/>
            <family val="2"/>
          </rPr>
          <t>Criterio Legal (C.L)</t>
        </r>
      </text>
    </comment>
    <comment ref="BA2" authorId="2" shapeId="0" xr:uid="{6DBC4C77-DDA6-4275-90E5-E84C2CB285CB}">
      <text>
        <r>
          <rPr>
            <b/>
            <sz val="9"/>
            <color indexed="81"/>
            <rFont val="Tahoma"/>
            <family val="2"/>
          </rPr>
          <t>Criterio Legal (C.L)</t>
        </r>
      </text>
    </comment>
    <comment ref="BB2" authorId="2" shapeId="0" xr:uid="{5A9823BC-8D2C-494B-A57D-6B034E27FF61}">
      <text>
        <r>
          <rPr>
            <b/>
            <sz val="9"/>
            <color indexed="81"/>
            <rFont val="Tahoma"/>
            <family val="2"/>
          </rPr>
          <t>Criterio Legal (C.L)</t>
        </r>
      </text>
    </comment>
    <comment ref="BC2" authorId="2" shapeId="0" xr:uid="{4B538EBF-7ED8-4FF6-B174-BB9E5C43B859}">
      <text>
        <r>
          <rPr>
            <b/>
            <sz val="9"/>
            <color indexed="81"/>
            <rFont val="Tahoma"/>
            <family val="2"/>
          </rPr>
          <t>Criterio Impacto Ambiental (C.I.A)</t>
        </r>
      </text>
    </comment>
    <comment ref="BD2" authorId="2" shapeId="0" xr:uid="{FF16A1FB-77C0-4AFD-86AA-F08060334117}">
      <text>
        <r>
          <rPr>
            <b/>
            <sz val="9"/>
            <color indexed="81"/>
            <rFont val="Tahoma"/>
            <family val="2"/>
          </rPr>
          <t>Criterio Impacto Ambiental (C.I.A)</t>
        </r>
      </text>
    </comment>
    <comment ref="BE2" authorId="2" shapeId="0" xr:uid="{E8F87B97-7288-4C6E-96AA-523C6AC97B35}">
      <text>
        <r>
          <rPr>
            <b/>
            <sz val="9"/>
            <color indexed="81"/>
            <rFont val="Tahoma"/>
            <family val="2"/>
          </rPr>
          <t>Criterio Impacto Ambiental (C.I.A)</t>
        </r>
      </text>
    </comment>
    <comment ref="BF2" authorId="2" shapeId="0" xr:uid="{D1AE18F4-EC65-4145-AC01-366ABE87E0CB}">
      <text>
        <r>
          <rPr>
            <b/>
            <sz val="9"/>
            <color indexed="81"/>
            <rFont val="Tahoma"/>
            <family val="2"/>
          </rPr>
          <t>Criterio Impacto Ambiental (C.I.A)</t>
        </r>
      </text>
    </comment>
    <comment ref="BG2" authorId="2" shapeId="0" xr:uid="{FA93AC57-3E33-4A32-BAC1-B6B76F93774A}">
      <text>
        <r>
          <rPr>
            <b/>
            <sz val="9"/>
            <color indexed="81"/>
            <rFont val="Tahoma"/>
            <family val="2"/>
          </rPr>
          <t>Criterio Partes Interesadas (C.P.I)</t>
        </r>
      </text>
    </comment>
    <comment ref="BH2" authorId="2" shapeId="0" xr:uid="{D74D5782-F696-4AB1-973F-DF5C0312A6C4}">
      <text>
        <r>
          <rPr>
            <b/>
            <sz val="9"/>
            <color indexed="81"/>
            <rFont val="Tahoma"/>
            <family val="2"/>
          </rPr>
          <t>Criterio Partes Interesadas (C.P.I)</t>
        </r>
      </text>
    </comment>
    <comment ref="BI2" authorId="2" shapeId="0" xr:uid="{DE6F1F74-B7AD-49CA-AA24-92D1EF5C29EB}">
      <text>
        <r>
          <rPr>
            <b/>
            <sz val="9"/>
            <color indexed="81"/>
            <rFont val="Tahoma"/>
            <family val="2"/>
          </rPr>
          <t>Criterio Partes Interesadas (C.P.I)</t>
        </r>
      </text>
    </comment>
    <comment ref="BM2" authorId="2" shapeId="0" xr:uid="{AA41619E-8821-4B82-B646-0371FDBBE920}">
      <text>
        <r>
          <rPr>
            <b/>
            <sz val="9"/>
            <color indexed="81"/>
            <rFont val="Tahoma"/>
            <family val="2"/>
          </rPr>
          <t>Control Administrativo (C.A)</t>
        </r>
      </text>
    </comment>
    <comment ref="BN2" authorId="2" shapeId="0" xr:uid="{69EBB819-75F3-4280-A547-1A79C1A81A02}">
      <text>
        <r>
          <rPr>
            <b/>
            <sz val="9"/>
            <color indexed="81"/>
            <rFont val="Tahoma"/>
            <family val="2"/>
          </rPr>
          <t>Control Administrativo (C.A)</t>
        </r>
      </text>
    </comment>
    <comment ref="BO2" authorId="2" shapeId="0" xr:uid="{DE9547DF-98E0-4F7C-9805-D9A180F79912}">
      <text>
        <r>
          <rPr>
            <b/>
            <sz val="9"/>
            <color indexed="81"/>
            <rFont val="Tahoma"/>
            <family val="2"/>
          </rPr>
          <t>Control Administrativo (C.A)</t>
        </r>
      </text>
    </comment>
    <comment ref="BP2" authorId="2" shapeId="0" xr:uid="{E4152EAB-A33B-4293-8859-13B9E6223A25}">
      <text>
        <r>
          <rPr>
            <b/>
            <sz val="9"/>
            <color indexed="81"/>
            <rFont val="Tahoma"/>
            <family val="2"/>
          </rPr>
          <t>Control Administrativo (C.A)</t>
        </r>
      </text>
    </comment>
    <comment ref="BQ2" authorId="2" shapeId="0" xr:uid="{D6C3A943-3ACB-4EBF-971F-423D1859EA60}">
      <text>
        <r>
          <rPr>
            <b/>
            <sz val="9"/>
            <color indexed="81"/>
            <rFont val="Tahoma"/>
            <family val="2"/>
          </rPr>
          <t>Control Operativo (C.O)</t>
        </r>
      </text>
    </comment>
    <comment ref="BR2" authorId="2" shapeId="0" xr:uid="{1B0D35E8-B06F-4D07-89D2-935570C09DE2}">
      <text>
        <r>
          <rPr>
            <b/>
            <sz val="9"/>
            <color indexed="81"/>
            <rFont val="Tahoma"/>
            <family val="2"/>
          </rPr>
          <t>Control Operativo (C.O)</t>
        </r>
      </text>
    </comment>
    <comment ref="BS2" authorId="2" shapeId="0" xr:uid="{7EC20E84-0C9F-4822-A2F3-6A259CD53392}">
      <text>
        <r>
          <rPr>
            <b/>
            <sz val="9"/>
            <color indexed="81"/>
            <rFont val="Tahoma"/>
            <family val="2"/>
          </rPr>
          <t>Control Operativo (C.O)</t>
        </r>
      </text>
    </comment>
    <comment ref="BT2" authorId="2" shapeId="0" xr:uid="{E16AD9DA-D31D-4C10-AC17-65308BFC6545}">
      <text>
        <r>
          <rPr>
            <b/>
            <sz val="9"/>
            <color indexed="81"/>
            <rFont val="Tahoma"/>
            <family val="2"/>
          </rPr>
          <t>Control Operativo (C.O)</t>
        </r>
      </text>
    </comment>
    <comment ref="BU2" authorId="2" shapeId="0" xr:uid="{07F8CC90-4191-4D1F-8F5D-0645BA2684E9}">
      <text>
        <r>
          <rPr>
            <b/>
            <sz val="9"/>
            <color indexed="81"/>
            <rFont val="Tahoma"/>
            <family val="2"/>
          </rPr>
          <t>Control Legal (C.L)</t>
        </r>
      </text>
    </comment>
    <comment ref="BV2" authorId="2" shapeId="0" xr:uid="{D527FD7A-431E-4854-8B5A-62301A1830AD}">
      <text>
        <r>
          <rPr>
            <b/>
            <sz val="9"/>
            <color indexed="81"/>
            <rFont val="Tahoma"/>
            <family val="2"/>
          </rPr>
          <t>Control Legal  (C.L)</t>
        </r>
      </text>
    </comment>
    <comment ref="BW2" authorId="2" shapeId="0" xr:uid="{499E875A-68D9-4F26-92E6-322FC804D96E}">
      <text>
        <r>
          <rPr>
            <b/>
            <sz val="9"/>
            <color indexed="81"/>
            <rFont val="Tahoma"/>
            <family val="2"/>
          </rPr>
          <t>Control Legal (C.L)</t>
        </r>
      </text>
    </comment>
    <comment ref="BX2" authorId="2" shapeId="0" xr:uid="{43755002-2847-4016-A2AB-36A7955E72D2}">
      <text>
        <r>
          <rPr>
            <b/>
            <sz val="9"/>
            <color indexed="81"/>
            <rFont val="Tahoma"/>
            <family val="2"/>
          </rPr>
          <t>Control Legal (C.L)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Smyrk Parra Bohorquez</author>
    <author>Smirk Parra</author>
  </authors>
  <commentList>
    <comment ref="P8" authorId="0" shapeId="0" xr:uid="{D071158F-65D0-4A67-A0E6-0E508E64E088}">
      <text>
        <r>
          <rPr>
            <sz val="9"/>
            <color indexed="81"/>
            <rFont val="Tahoma"/>
            <family val="2"/>
          </rPr>
          <t>Para realizar adecuadamente la calificación inicial del impacto ambiental, remítase al "Procedimiento para la identificación y evaluación de aspectos e impactos ambientales".</t>
        </r>
      </text>
    </comment>
    <comment ref="AC8" authorId="0" shapeId="0" xr:uid="{D49CCB21-73CD-4FD8-B5D8-B1378839ABFE}">
      <text>
        <r>
          <rPr>
            <sz val="9"/>
            <color indexed="81"/>
            <rFont val="Tahoma"/>
            <family val="2"/>
          </rPr>
          <t>Para realizar adecuadamente la calificación de los controles operacionales, remítase al "Procedimiento para la identificación y evaluación de aspectos e impactos ambientales"; recuerde que los controles se califican acuerdo con su aplicabilidad.</t>
        </r>
      </text>
    </comment>
    <comment ref="AY8" authorId="0" shapeId="0" xr:uid="{9017F563-C702-4ADF-8378-BAB2CF38C7C3}">
      <text>
        <r>
          <rPr>
            <sz val="9"/>
            <color indexed="81"/>
            <rFont val="Tahoma"/>
            <family val="2"/>
          </rPr>
          <t>Esta será la calificación final del impacto ambiental identificado, recuerde que este valor se obtiene luego de aplicar los controles operacionales a los impactos calificados como "Moderados" o "Alto".</t>
        </r>
      </text>
    </comment>
    <comment ref="D10" authorId="0" shapeId="0" xr:uid="{9224BAE4-6CDA-430C-8267-5BADDE0BBF06}">
      <text>
        <r>
          <rPr>
            <sz val="9"/>
            <color indexed="81"/>
            <rFont val="Tahoma"/>
            <family val="2"/>
          </rPr>
          <t xml:space="preserve">Identifique la fase de la actividad de acuerdo con lo establecido en el "Procedimiento para la identificación y evaluación de aspectos e impactos ambientales", las fases se dividen en:
</t>
        </r>
        <r>
          <rPr>
            <b/>
            <sz val="9"/>
            <color indexed="81"/>
            <rFont val="Tahoma"/>
            <family val="2"/>
          </rPr>
          <t>Antes:</t>
        </r>
        <r>
          <rPr>
            <sz val="9"/>
            <color indexed="81"/>
            <rFont val="Tahoma"/>
            <family val="2"/>
          </rPr>
          <t xml:space="preserve"> Hace referencia al proceso de adquisición y/o vinculación de los materiales, herramientas, insumos o servicios necesarios para que la entidad pueda desarrollar sus actividades de forma normal.
</t>
        </r>
        <r>
          <rPr>
            <b/>
            <sz val="9"/>
            <color indexed="81"/>
            <rFont val="Tahoma"/>
            <family val="2"/>
          </rPr>
          <t>Durante:</t>
        </r>
        <r>
          <rPr>
            <sz val="9"/>
            <color indexed="81"/>
            <rFont val="Tahoma"/>
            <family val="2"/>
          </rPr>
          <t xml:space="preserve"> Hace referencia al uso u operación de los diferentes materiales, herramientas, insumos o servicios adquiridos por la entidad.
</t>
        </r>
        <r>
          <rPr>
            <b/>
            <sz val="9"/>
            <color indexed="81"/>
            <rFont val="Tahoma"/>
            <family val="2"/>
          </rPr>
          <t>Después:</t>
        </r>
        <r>
          <rPr>
            <sz val="9"/>
            <color indexed="81"/>
            <rFont val="Tahoma"/>
            <family val="2"/>
          </rPr>
          <t xml:space="preserve"> En esta etapa es donde se pueden identificar las salidas y/o residuos de los diferentes materiales, herramientas, insumos o servicios utilizados por la entidad.</t>
        </r>
      </text>
    </comment>
    <comment ref="F10" authorId="1" shapeId="0" xr:uid="{EDD6815D-E442-436F-82B4-31AF1615F716}">
      <text>
        <r>
          <rPr>
            <sz val="9"/>
            <color indexed="81"/>
            <rFont val="Tahoma"/>
            <family val="2"/>
          </rPr>
          <t>Recuerde que se registrarán las condiciones ambientales únicamente de las sedes administrativas propias de la Unidad.</t>
        </r>
      </text>
    </comment>
    <comment ref="G10" authorId="1" shapeId="0" xr:uid="{70590A5D-4AF6-44DB-92A4-9878BA7B541E}">
      <text>
        <r>
          <rPr>
            <sz val="9"/>
            <color indexed="81"/>
            <rFont val="Tahoma"/>
            <family val="2"/>
          </rPr>
          <t>De acuerdo con la Dirección Territorial seleccionada, por favor elija la ubicación de la sede administrativa dónde se presenta la condición ambiental que desea registrar.</t>
        </r>
      </text>
    </comment>
    <comment ref="H10" authorId="0" shapeId="0" xr:uid="{D9181DAD-93FB-4AE3-A6E5-E0D1D9572C07}">
      <text>
        <r>
          <rPr>
            <b/>
            <sz val="9"/>
            <color indexed="81"/>
            <rFont val="Tahoma"/>
            <family val="2"/>
          </rPr>
          <t>Normal:</t>
        </r>
        <r>
          <rPr>
            <sz val="9"/>
            <color indexed="81"/>
            <rFont val="Tahoma"/>
            <family val="2"/>
          </rPr>
          <t xml:space="preserve"> Estado de operación de la actividad, equipo o proceso dentro de condiciones esperadas y sin alteraciones.
</t>
        </r>
        <r>
          <rPr>
            <b/>
            <sz val="9"/>
            <color indexed="81"/>
            <rFont val="Tahoma"/>
            <family val="2"/>
          </rPr>
          <t xml:space="preserve">Anormal: </t>
        </r>
        <r>
          <rPr>
            <sz val="9"/>
            <color indexed="81"/>
            <rFont val="Tahoma"/>
            <family val="2"/>
          </rPr>
          <t xml:space="preserve">Estado de operación de la actividad, equipo o proceso apartado de las condiciones esperadas y/o operación normal.
</t>
        </r>
        <r>
          <rPr>
            <b/>
            <sz val="9"/>
            <color indexed="81"/>
            <rFont val="Tahoma"/>
            <family val="2"/>
          </rPr>
          <t xml:space="preserve">Emergencia: </t>
        </r>
        <r>
          <rPr>
            <sz val="9"/>
            <color indexed="81"/>
            <rFont val="Tahoma"/>
            <family val="2"/>
          </rPr>
          <t>Suceso inesperado que interrumpe el funcionamiento normal de la actividad, equipo o proceso y que exige una rápida atención (incendios, derrames, fugas, suspensión de servicios públicos, inundaciones, proliferación de vectores, colapso almacenamiento de residuos, etc.).</t>
        </r>
      </text>
    </comment>
    <comment ref="J10" authorId="0" shapeId="0" xr:uid="{CAB79BF0-B34F-4CBB-8D6B-84D4E074F57A}">
      <text>
        <r>
          <rPr>
            <sz val="9"/>
            <color indexed="81"/>
            <rFont val="Tahoma"/>
            <family val="2"/>
          </rPr>
          <t>Partes de un ecosistema que definen su estructura y que tiene la potencialidad de ser afectados por agentes contaminantes o de deterioro ambiental.</t>
        </r>
      </text>
    </comment>
    <comment ref="K10" authorId="0" shapeId="0" xr:uid="{D5F607E5-7349-42A9-ADC9-8E004BEB7122}">
      <text>
        <r>
          <rPr>
            <sz val="9"/>
            <color indexed="81"/>
            <rFont val="Tahoma"/>
            <family val="2"/>
          </rPr>
          <t>Elemento de las actividades, productos o servicios de una organización que interactúa o puede interactuar con el medio ambiente.</t>
        </r>
      </text>
    </comment>
    <comment ref="L10" authorId="0" shapeId="0" xr:uid="{60AEC62E-14D2-4A02-9F7D-E0C1CDF9F863}">
      <text>
        <r>
          <rPr>
            <sz val="9"/>
            <color indexed="81"/>
            <rFont val="Tahoma"/>
            <family val="2"/>
          </rPr>
          <t>Cambio en el medio ambiente, ya sea adverso o beneficioso, como resultado total o parcial de los aspectos ambientales de una organización.</t>
        </r>
      </text>
    </comment>
    <comment ref="M10" authorId="0" shapeId="0" xr:uid="{B5C634E9-16B7-4805-88C2-1152CAAC56CB}">
      <text>
        <r>
          <rPr>
            <b/>
            <sz val="9"/>
            <color indexed="81"/>
            <rFont val="Tahoma"/>
            <family val="2"/>
          </rPr>
          <t>POSITIVO:</t>
        </r>
        <r>
          <rPr>
            <sz val="9"/>
            <color indexed="81"/>
            <rFont val="Tahoma"/>
            <family val="2"/>
          </rPr>
          <t xml:space="preserve"> Cuando el impacto ambiental mejora el componente del medio ambiente en el que se presenta. 
</t>
        </r>
        <r>
          <rPr>
            <b/>
            <sz val="9"/>
            <color indexed="81"/>
            <rFont val="Tahoma"/>
            <family val="2"/>
          </rPr>
          <t xml:space="preserve">NEGATIVO: </t>
        </r>
        <r>
          <rPr>
            <sz val="9"/>
            <color indexed="81"/>
            <rFont val="Tahoma"/>
            <family val="2"/>
          </rPr>
          <t>Cuando el impacto ambiental es perjudicial para el componente del medio ambiente en el que se presenta.</t>
        </r>
      </text>
    </comment>
    <comment ref="N10" authorId="0" shapeId="0" xr:uid="{78D269F6-F4BE-4A1F-A19A-1DDD177E10DE}">
      <text>
        <r>
          <rPr>
            <sz val="9"/>
            <color indexed="81"/>
            <rFont val="Tahoma"/>
            <family val="2"/>
          </rPr>
          <t>Son todos los elementos o acciones que pueden constituir un peligro para el cumplimiento de los objetivos de la Entidad.</t>
        </r>
      </text>
    </comment>
    <comment ref="O10" authorId="0" shapeId="0" xr:uid="{B9D40AF6-ACA7-418F-8FC3-2514CA680AB8}">
      <text>
        <r>
          <rPr>
            <sz val="9"/>
            <color indexed="81"/>
            <rFont val="Tahoma"/>
            <family val="2"/>
          </rPr>
          <t>Son los elementos del entorno que la entidad puede aprovechar para el logro efectivo de sus metas y objetivos.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Smyrk Parra Bohorquez</author>
  </authors>
  <commentList>
    <comment ref="P9" authorId="0" shapeId="0" xr:uid="{500BA5E2-1C43-4DA3-B7C4-4F4C997CAC6B}">
      <text>
        <r>
          <rPr>
            <sz val="9"/>
            <color indexed="81"/>
            <rFont val="Verdana"/>
            <family val="2"/>
          </rPr>
          <t>Para conocer el detalle de la metodología utilizada para determinar la significancia o calificación inicial de los impactos ambientales, por favor consulte la "Guía para la Identificación y Evaluación de Aspectos e Impactos Ambientales".</t>
        </r>
      </text>
    </comment>
    <comment ref="AC9" authorId="0" shapeId="0" xr:uid="{4135D64E-A057-4A28-A226-65459C44A3D1}">
      <text>
        <r>
          <rPr>
            <sz val="9"/>
            <color indexed="81"/>
            <rFont val="Verdana"/>
            <family val="2"/>
          </rPr>
          <t>Para realizar adecuadamente la calificación de los controles operacionales,, por favor consulte la "Guía para la Identificación y Evaluación de Aspectos e Impactos Ambientales".</t>
        </r>
      </text>
    </comment>
    <comment ref="AY9" authorId="0" shapeId="0" xr:uid="{88CA0BF9-4022-4190-8E4E-D6D01FA7AB3C}">
      <text>
        <r>
          <rPr>
            <sz val="9"/>
            <color indexed="81"/>
            <rFont val="Verdana"/>
            <family val="2"/>
          </rPr>
          <t>La significancia o calificación final del impacto ambiental identificado, se obtiene una vez se han aplicado los controles operacionales a los impactos calificados únicamente como "Moderados" o "Alto".</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08">
    <bk>
      <extLst>
        <ext uri="{3e2802c4-a4d2-4d8b-9148-e3be6c30e623}">
          <xlrd:rvb i="0"/>
        </ext>
      </extLst>
    </bk>
    <bk>
      <extLst>
        <ext uri="{3e2802c4-a4d2-4d8b-9148-e3be6c30e623}">
          <xlrd:rvb i="10"/>
        </ext>
      </extLst>
    </bk>
    <bk>
      <extLst>
        <ext uri="{3e2802c4-a4d2-4d8b-9148-e3be6c30e623}">
          <xlrd:rvb i="21"/>
        </ext>
      </extLst>
    </bk>
    <bk>
      <extLst>
        <ext uri="{3e2802c4-a4d2-4d8b-9148-e3be6c30e623}">
          <xlrd:rvb i="32"/>
        </ext>
      </extLst>
    </bk>
    <bk>
      <extLst>
        <ext uri="{3e2802c4-a4d2-4d8b-9148-e3be6c30e623}">
          <xlrd:rvb i="549"/>
        </ext>
      </extLst>
    </bk>
    <bk>
      <extLst>
        <ext uri="{3e2802c4-a4d2-4d8b-9148-e3be6c30e623}">
          <xlrd:rvb i="29"/>
        </ext>
      </extLst>
    </bk>
    <bk>
      <extLst>
        <ext uri="{3e2802c4-a4d2-4d8b-9148-e3be6c30e623}">
          <xlrd:rvb i="72"/>
        </ext>
      </extLst>
    </bk>
    <bk>
      <extLst>
        <ext uri="{3e2802c4-a4d2-4d8b-9148-e3be6c30e623}">
          <xlrd:rvb i="560"/>
        </ext>
      </extLst>
    </bk>
    <bk>
      <extLst>
        <ext uri="{3e2802c4-a4d2-4d8b-9148-e3be6c30e623}">
          <xlrd:rvb i="141"/>
        </ext>
      </extLst>
    </bk>
    <bk>
      <extLst>
        <ext uri="{3e2802c4-a4d2-4d8b-9148-e3be6c30e623}">
          <xlrd:rvb i="73"/>
        </ext>
      </extLst>
    </bk>
    <bk>
      <extLst>
        <ext uri="{3e2802c4-a4d2-4d8b-9148-e3be6c30e623}">
          <xlrd:rvb i="145"/>
        </ext>
      </extLst>
    </bk>
    <bk>
      <extLst>
        <ext uri="{3e2802c4-a4d2-4d8b-9148-e3be6c30e623}">
          <xlrd:rvb i="150"/>
        </ext>
      </extLst>
    </bk>
    <bk>
      <extLst>
        <ext uri="{3e2802c4-a4d2-4d8b-9148-e3be6c30e623}">
          <xlrd:rvb i="76"/>
        </ext>
      </extLst>
    </bk>
    <bk>
      <extLst>
        <ext uri="{3e2802c4-a4d2-4d8b-9148-e3be6c30e623}">
          <xlrd:rvb i="172"/>
        </ext>
      </extLst>
    </bk>
    <bk>
      <extLst>
        <ext uri="{3e2802c4-a4d2-4d8b-9148-e3be6c30e623}">
          <xlrd:rvb i="93"/>
        </ext>
      </extLst>
    </bk>
    <bk>
      <extLst>
        <ext uri="{3e2802c4-a4d2-4d8b-9148-e3be6c30e623}">
          <xlrd:rvb i="571"/>
        </ext>
      </extLst>
    </bk>
    <bk>
      <extLst>
        <ext uri="{3e2802c4-a4d2-4d8b-9148-e3be6c30e623}">
          <xlrd:rvb i="331"/>
        </ext>
      </extLst>
    </bk>
    <bk>
      <extLst>
        <ext uri="{3e2802c4-a4d2-4d8b-9148-e3be6c30e623}">
          <xlrd:rvb i="85"/>
        </ext>
      </extLst>
    </bk>
    <bk>
      <extLst>
        <ext uri="{3e2802c4-a4d2-4d8b-9148-e3be6c30e623}">
          <xlrd:rvb i="579"/>
        </ext>
      </extLst>
    </bk>
    <bk>
      <extLst>
        <ext uri="{3e2802c4-a4d2-4d8b-9148-e3be6c30e623}">
          <xlrd:rvb i="177"/>
        </ext>
      </extLst>
    </bk>
    <bk>
      <extLst>
        <ext uri="{3e2802c4-a4d2-4d8b-9148-e3be6c30e623}">
          <xlrd:rvb i="78"/>
        </ext>
      </extLst>
    </bk>
    <bk>
      <extLst>
        <ext uri="{3e2802c4-a4d2-4d8b-9148-e3be6c30e623}">
          <xlrd:rvb i="590"/>
        </ext>
      </extLst>
    </bk>
    <bk>
      <extLst>
        <ext uri="{3e2802c4-a4d2-4d8b-9148-e3be6c30e623}">
          <xlrd:rvb i="258"/>
        </ext>
      </extLst>
    </bk>
    <bk>
      <extLst>
        <ext uri="{3e2802c4-a4d2-4d8b-9148-e3be6c30e623}">
          <xlrd:rvb i="82"/>
        </ext>
      </extLst>
    </bk>
    <bk>
      <extLst>
        <ext uri="{3e2802c4-a4d2-4d8b-9148-e3be6c30e623}">
          <xlrd:rvb i="36"/>
        </ext>
      </extLst>
    </bk>
    <bk>
      <extLst>
        <ext uri="{3e2802c4-a4d2-4d8b-9148-e3be6c30e623}">
          <xlrd:rvb i="196"/>
        </ext>
      </extLst>
    </bk>
    <bk>
      <extLst>
        <ext uri="{3e2802c4-a4d2-4d8b-9148-e3be6c30e623}">
          <xlrd:rvb i="96"/>
        </ext>
      </extLst>
    </bk>
    <bk>
      <extLst>
        <ext uri="{3e2802c4-a4d2-4d8b-9148-e3be6c30e623}">
          <xlrd:rvb i="601"/>
        </ext>
      </extLst>
    </bk>
    <bk>
      <extLst>
        <ext uri="{3e2802c4-a4d2-4d8b-9148-e3be6c30e623}">
          <xlrd:rvb i="231"/>
        </ext>
      </extLst>
    </bk>
    <bk>
      <extLst>
        <ext uri="{3e2802c4-a4d2-4d8b-9148-e3be6c30e623}">
          <xlrd:rvb i="74"/>
        </ext>
      </extLst>
    </bk>
    <bk>
      <extLst>
        <ext uri="{3e2802c4-a4d2-4d8b-9148-e3be6c30e623}">
          <xlrd:rvb i="612"/>
        </ext>
      </extLst>
    </bk>
    <bk>
      <extLst>
        <ext uri="{3e2802c4-a4d2-4d8b-9148-e3be6c30e623}">
          <xlrd:rvb i="358"/>
        </ext>
      </extLst>
    </bk>
    <bk>
      <extLst>
        <ext uri="{3e2802c4-a4d2-4d8b-9148-e3be6c30e623}">
          <xlrd:rvb i="86"/>
        </ext>
      </extLst>
    </bk>
    <bk>
      <extLst>
        <ext uri="{3e2802c4-a4d2-4d8b-9148-e3be6c30e623}">
          <xlrd:rvb i="262"/>
        </ext>
      </extLst>
    </bk>
    <bk>
      <extLst>
        <ext uri="{3e2802c4-a4d2-4d8b-9148-e3be6c30e623}">
          <xlrd:rvb i="79"/>
        </ext>
      </extLst>
    </bk>
    <bk>
      <extLst>
        <ext uri="{3e2802c4-a4d2-4d8b-9148-e3be6c30e623}">
          <xlrd:rvb i="159"/>
        </ext>
      </extLst>
    </bk>
    <bk>
      <extLst>
        <ext uri="{3e2802c4-a4d2-4d8b-9148-e3be6c30e623}">
          <xlrd:rvb i="200"/>
        </ext>
      </extLst>
    </bk>
    <bk>
      <extLst>
        <ext uri="{3e2802c4-a4d2-4d8b-9148-e3be6c30e623}">
          <xlrd:rvb i="268"/>
        </ext>
      </extLst>
    </bk>
    <bk>
      <extLst>
        <ext uri="{3e2802c4-a4d2-4d8b-9148-e3be6c30e623}">
          <xlrd:rvb i="80"/>
        </ext>
      </extLst>
    </bk>
    <bk>
      <extLst>
        <ext uri="{3e2802c4-a4d2-4d8b-9148-e3be6c30e623}">
          <xlrd:rvb i="623"/>
        </ext>
      </extLst>
    </bk>
    <bk>
      <extLst>
        <ext uri="{3e2802c4-a4d2-4d8b-9148-e3be6c30e623}">
          <xlrd:rvb i="205"/>
        </ext>
      </extLst>
    </bk>
    <bk>
      <extLst>
        <ext uri="{3e2802c4-a4d2-4d8b-9148-e3be6c30e623}">
          <xlrd:rvb i="81"/>
        </ext>
      </extLst>
    </bk>
    <bk>
      <extLst>
        <ext uri="{3e2802c4-a4d2-4d8b-9148-e3be6c30e623}">
          <xlrd:rvb i="634"/>
        </ext>
      </extLst>
    </bk>
    <bk>
      <extLst>
        <ext uri="{3e2802c4-a4d2-4d8b-9148-e3be6c30e623}">
          <xlrd:rvb i="214"/>
        </ext>
      </extLst>
    </bk>
    <bk>
      <extLst>
        <ext uri="{3e2802c4-a4d2-4d8b-9148-e3be6c30e623}">
          <xlrd:rvb i="91"/>
        </ext>
      </extLst>
    </bk>
    <bk>
      <extLst>
        <ext uri="{3e2802c4-a4d2-4d8b-9148-e3be6c30e623}">
          <xlrd:rvb i="645"/>
        </ext>
      </extLst>
    </bk>
    <bk>
      <extLst>
        <ext uri="{3e2802c4-a4d2-4d8b-9148-e3be6c30e623}">
          <xlrd:rvb i="223"/>
        </ext>
      </extLst>
    </bk>
    <bk>
      <extLst>
        <ext uri="{3e2802c4-a4d2-4d8b-9148-e3be6c30e623}">
          <xlrd:rvb i="75"/>
        </ext>
      </extLst>
    </bk>
    <bk>
      <extLst>
        <ext uri="{3e2802c4-a4d2-4d8b-9148-e3be6c30e623}">
          <xlrd:rvb i="656"/>
        </ext>
      </extLst>
    </bk>
    <bk>
      <extLst>
        <ext uri="{3e2802c4-a4d2-4d8b-9148-e3be6c30e623}">
          <xlrd:rvb i="314"/>
        </ext>
      </extLst>
    </bk>
    <bk>
      <extLst>
        <ext uri="{3e2802c4-a4d2-4d8b-9148-e3be6c30e623}">
          <xlrd:rvb i="92"/>
        </ext>
      </extLst>
    </bk>
    <bk>
      <extLst>
        <ext uri="{3e2802c4-a4d2-4d8b-9148-e3be6c30e623}">
          <xlrd:rvb i="667"/>
        </ext>
      </extLst>
    </bk>
    <bk>
      <extLst>
        <ext uri="{3e2802c4-a4d2-4d8b-9148-e3be6c30e623}">
          <xlrd:rvb i="168"/>
        </ext>
      </extLst>
    </bk>
    <bk>
      <extLst>
        <ext uri="{3e2802c4-a4d2-4d8b-9148-e3be6c30e623}">
          <xlrd:rvb i="323"/>
        </ext>
      </extLst>
    </bk>
    <bk>
      <extLst>
        <ext uri="{3e2802c4-a4d2-4d8b-9148-e3be6c30e623}">
          <xlrd:rvb i="678"/>
        </ext>
      </extLst>
    </bk>
    <bk>
      <extLst>
        <ext uri="{3e2802c4-a4d2-4d8b-9148-e3be6c30e623}">
          <xlrd:rvb i="8"/>
        </ext>
      </extLst>
    </bk>
    <bk>
      <extLst>
        <ext uri="{3e2802c4-a4d2-4d8b-9148-e3be6c30e623}">
          <xlrd:rvb i="83"/>
        </ext>
      </extLst>
    </bk>
    <bk>
      <extLst>
        <ext uri="{3e2802c4-a4d2-4d8b-9148-e3be6c30e623}">
          <xlrd:rvb i="235"/>
        </ext>
      </extLst>
    </bk>
    <bk>
      <extLst>
        <ext uri="{3e2802c4-a4d2-4d8b-9148-e3be6c30e623}">
          <xlrd:rvb i="17"/>
        </ext>
      </extLst>
    </bk>
    <bk>
      <extLst>
        <ext uri="{3e2802c4-a4d2-4d8b-9148-e3be6c30e623}">
          <xlrd:rvb i="70"/>
        </ext>
      </extLst>
    </bk>
    <bk>
      <extLst>
        <ext uri="{3e2802c4-a4d2-4d8b-9148-e3be6c30e623}">
          <xlrd:rvb i="117"/>
        </ext>
      </extLst>
    </bk>
    <bk>
      <extLst>
        <ext uri="{3e2802c4-a4d2-4d8b-9148-e3be6c30e623}">
          <xlrd:rvb i="240"/>
        </ext>
      </extLst>
    </bk>
    <bk>
      <extLst>
        <ext uri="{3e2802c4-a4d2-4d8b-9148-e3be6c30e623}">
          <xlrd:rvb i="98"/>
        </ext>
      </extLst>
    </bk>
    <bk>
      <extLst>
        <ext uri="{3e2802c4-a4d2-4d8b-9148-e3be6c30e623}">
          <xlrd:rvb i="371"/>
        </ext>
      </extLst>
    </bk>
    <bk>
      <extLst>
        <ext uri="{3e2802c4-a4d2-4d8b-9148-e3be6c30e623}">
          <xlrd:rvb i="122"/>
        </ext>
      </extLst>
    </bk>
    <bk>
      <extLst>
        <ext uri="{3e2802c4-a4d2-4d8b-9148-e3be6c30e623}">
          <xlrd:rvb i="99"/>
        </ext>
      </extLst>
    </bk>
    <bk>
      <extLst>
        <ext uri="{3e2802c4-a4d2-4d8b-9148-e3be6c30e623}">
          <xlrd:rvb i="380"/>
        </ext>
      </extLst>
    </bk>
    <bk>
      <extLst>
        <ext uri="{3e2802c4-a4d2-4d8b-9148-e3be6c30e623}">
          <xlrd:rvb i="376"/>
        </ext>
      </extLst>
    </bk>
    <bk>
      <extLst>
        <ext uri="{3e2802c4-a4d2-4d8b-9148-e3be6c30e623}">
          <xlrd:rvb i="84"/>
        </ext>
      </extLst>
    </bk>
    <bk>
      <extLst>
        <ext uri="{3e2802c4-a4d2-4d8b-9148-e3be6c30e623}">
          <xlrd:rvb i="244"/>
        </ext>
      </extLst>
    </bk>
    <bk>
      <extLst>
        <ext uri="{3e2802c4-a4d2-4d8b-9148-e3be6c30e623}">
          <xlrd:rvb i="386"/>
        </ext>
      </extLst>
    </bk>
    <bk>
      <extLst>
        <ext uri="{3e2802c4-a4d2-4d8b-9148-e3be6c30e623}">
          <xlrd:rvb i="87"/>
        </ext>
      </extLst>
    </bk>
    <bk>
      <extLst>
        <ext uri="{3e2802c4-a4d2-4d8b-9148-e3be6c30e623}">
          <xlrd:rvb i="272"/>
        </ext>
      </extLst>
    </bk>
    <bk>
      <extLst>
        <ext uri="{3e2802c4-a4d2-4d8b-9148-e3be6c30e623}">
          <xlrd:rvb i="249"/>
        </ext>
      </extLst>
    </bk>
    <bk>
      <extLst>
        <ext uri="{3e2802c4-a4d2-4d8b-9148-e3be6c30e623}">
          <xlrd:rvb i="77"/>
        </ext>
      </extLst>
    </bk>
    <bk>
      <extLst>
        <ext uri="{3e2802c4-a4d2-4d8b-9148-e3be6c30e623}">
          <xlrd:rvb i="181"/>
        </ext>
      </extLst>
    </bk>
    <bk>
      <extLst>
        <ext uri="{3e2802c4-a4d2-4d8b-9148-e3be6c30e623}">
          <xlrd:rvb i="277"/>
        </ext>
      </extLst>
    </bk>
    <bk>
      <extLst>
        <ext uri="{3e2802c4-a4d2-4d8b-9148-e3be6c30e623}">
          <xlrd:rvb i="88"/>
        </ext>
      </extLst>
    </bk>
    <bk>
      <extLst>
        <ext uri="{3e2802c4-a4d2-4d8b-9148-e3be6c30e623}">
          <xlrd:rvb i="689"/>
        </ext>
      </extLst>
    </bk>
    <bk>
      <extLst>
        <ext uri="{3e2802c4-a4d2-4d8b-9148-e3be6c30e623}">
          <xlrd:rvb i="187"/>
        </ext>
      </extLst>
    </bk>
    <bk>
      <extLst>
        <ext uri="{3e2802c4-a4d2-4d8b-9148-e3be6c30e623}">
          <xlrd:rvb i="71"/>
        </ext>
      </extLst>
    </bk>
    <bk>
      <extLst>
        <ext uri="{3e2802c4-a4d2-4d8b-9148-e3be6c30e623}">
          <xlrd:rvb i="126"/>
        </ext>
      </extLst>
    </bk>
    <bk>
      <extLst>
        <ext uri="{3e2802c4-a4d2-4d8b-9148-e3be6c30e623}">
          <xlrd:rvb i="286"/>
        </ext>
      </extLst>
    </bk>
    <bk>
      <extLst>
        <ext uri="{3e2802c4-a4d2-4d8b-9148-e3be6c30e623}">
          <xlrd:rvb i="89"/>
        </ext>
      </extLst>
    </bk>
    <bk>
      <extLst>
        <ext uri="{3e2802c4-a4d2-4d8b-9148-e3be6c30e623}">
          <xlrd:rvb i="290"/>
        </ext>
      </extLst>
    </bk>
    <bk>
      <extLst>
        <ext uri="{3e2802c4-a4d2-4d8b-9148-e3be6c30e623}">
          <xlrd:rvb i="132"/>
        </ext>
      </extLst>
    </bk>
    <bk>
      <extLst>
        <ext uri="{3e2802c4-a4d2-4d8b-9148-e3be6c30e623}">
          <xlrd:rvb i="90"/>
        </ext>
      </extLst>
    </bk>
    <bk>
      <extLst>
        <ext uri="{3e2802c4-a4d2-4d8b-9148-e3be6c30e623}">
          <xlrd:rvb i="700"/>
        </ext>
      </extLst>
    </bk>
    <bk>
      <extLst>
        <ext uri="{3e2802c4-a4d2-4d8b-9148-e3be6c30e623}">
          <xlrd:rvb i="295"/>
        </ext>
      </extLst>
    </bk>
    <bk>
      <extLst>
        <ext uri="{3e2802c4-a4d2-4d8b-9148-e3be6c30e623}">
          <xlrd:rvb i="94"/>
        </ext>
      </extLst>
    </bk>
    <bk>
      <extLst>
        <ext uri="{3e2802c4-a4d2-4d8b-9148-e3be6c30e623}">
          <xlrd:rvb i="711"/>
        </ext>
      </extLst>
    </bk>
    <bk>
      <extLst>
        <ext uri="{3e2802c4-a4d2-4d8b-9148-e3be6c30e623}">
          <xlrd:rvb i="305"/>
        </ext>
      </extLst>
    </bk>
    <bk>
      <extLst>
        <ext uri="{3e2802c4-a4d2-4d8b-9148-e3be6c30e623}">
          <xlrd:rvb i="95"/>
        </ext>
      </extLst>
    </bk>
    <bk>
      <extLst>
        <ext uri="{3e2802c4-a4d2-4d8b-9148-e3be6c30e623}">
          <xlrd:rvb i="344"/>
        </ext>
      </extLst>
    </bk>
    <bk>
      <extLst>
        <ext uri="{3e2802c4-a4d2-4d8b-9148-e3be6c30e623}">
          <xlrd:rvb i="340"/>
        </ext>
      </extLst>
    </bk>
    <bk>
      <extLst>
        <ext uri="{3e2802c4-a4d2-4d8b-9148-e3be6c30e623}">
          <xlrd:rvb i="721"/>
        </ext>
      </extLst>
    </bk>
    <bk>
      <extLst>
        <ext uri="{3e2802c4-a4d2-4d8b-9148-e3be6c30e623}">
          <xlrd:rvb i="349"/>
        </ext>
      </extLst>
    </bk>
    <bk>
      <extLst>
        <ext uri="{3e2802c4-a4d2-4d8b-9148-e3be6c30e623}">
          <xlrd:rvb i="97"/>
        </ext>
      </extLst>
    </bk>
    <bk>
      <extLst>
        <ext uri="{3e2802c4-a4d2-4d8b-9148-e3be6c30e623}">
          <xlrd:rvb i="731"/>
        </ext>
      </extLst>
    </bk>
    <bk>
      <extLst>
        <ext uri="{3e2802c4-a4d2-4d8b-9148-e3be6c30e623}">
          <xlrd:rvb i="742"/>
        </ext>
      </extLst>
    </bk>
    <bk>
      <extLst>
        <ext uri="{3e2802c4-a4d2-4d8b-9148-e3be6c30e623}">
          <xlrd:rvb i="367"/>
        </ext>
      </extLst>
    </bk>
    <bk>
      <extLst>
        <ext uri="{3e2802c4-a4d2-4d8b-9148-e3be6c30e623}">
          <xlrd:rvb i="113"/>
        </ext>
      </extLst>
    </bk>
    <bk>
      <extLst>
        <ext uri="{3e2802c4-a4d2-4d8b-9148-e3be6c30e623}">
          <xlrd:rvb i="743"/>
        </ext>
      </extLst>
    </bk>
    <bk>
      <extLst>
        <ext uri="{3e2802c4-a4d2-4d8b-9148-e3be6c30e623}">
          <xlrd:rvb i="744"/>
        </ext>
      </extLst>
    </bk>
    <bk>
      <extLst>
        <ext uri="{3e2802c4-a4d2-4d8b-9148-e3be6c30e623}">
          <xlrd:rvb i="751"/>
        </ext>
      </extLst>
    </bk>
    <bk>
      <extLst>
        <ext uri="{3e2802c4-a4d2-4d8b-9148-e3be6c30e623}">
          <xlrd:rvb i="752"/>
        </ext>
      </extLst>
    </bk>
    <bk>
      <extLst>
        <ext uri="{3e2802c4-a4d2-4d8b-9148-e3be6c30e623}">
          <xlrd:rvb i="753"/>
        </ext>
      </extLst>
    </bk>
    <bk>
      <extLst>
        <ext uri="{3e2802c4-a4d2-4d8b-9148-e3be6c30e623}">
          <xlrd:rvb i="754"/>
        </ext>
      </extLst>
    </bk>
  </futureMetadata>
  <futureMetadata name="XLDAPR" count="1">
    <bk>
      <extLst>
        <ext uri="{bdbb8cdc-fa1e-496e-a857-3c3f30c029c3}">
          <xda:dynamicArrayProperties fDynamic="1" fCollapsed="0"/>
        </ext>
      </extLst>
    </bk>
  </futureMetadata>
  <cellMetadata count="1">
    <bk>
      <rc t="2" v="0"/>
    </bk>
  </cellMetadata>
  <valueMetadata count="10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valueMetadata>
</metadata>
</file>

<file path=xl/sharedStrings.xml><?xml version="1.0" encoding="utf-8"?>
<sst xmlns="http://schemas.openxmlformats.org/spreadsheetml/2006/main" count="3587" uniqueCount="931">
  <si>
    <t>Versión</t>
  </si>
  <si>
    <t>Descripción de la modificación</t>
  </si>
  <si>
    <r>
      <rPr>
        <b/>
        <sz val="9"/>
        <color rgb="FFFF0000"/>
        <rFont val="Verdana"/>
        <family val="2"/>
      </rPr>
      <t>Nota:</t>
    </r>
    <r>
      <rPr>
        <sz val="9"/>
        <color rgb="FFFF0000"/>
        <rFont val="Verdana"/>
        <family val="2"/>
      </rPr>
      <t xml:space="preserve"> Se debe registrar el control de cambios,pero esta hoja no se publica.</t>
    </r>
  </si>
  <si>
    <t>Fecha de Cambio</t>
  </si>
  <si>
    <t>IDENTIFICACIÓN DE LA ACTIVIDAD</t>
  </si>
  <si>
    <t>IDENTIFICACIÓN DE ASPECTOS E IMPACTOS AMBIENTALES</t>
  </si>
  <si>
    <t>SIGNIFICANCIA INICIAL DEL IMPACTO AMBIENTAL</t>
  </si>
  <si>
    <t>APLICACIÓN DE CONTROLES OPERACIONALES</t>
  </si>
  <si>
    <t>SIGNIFICANCIA FINAL DEL IMPACTO AMBIENTAL</t>
  </si>
  <si>
    <t>DOCUMENTACIÓN Y ACTIVIDADES</t>
  </si>
  <si>
    <t>OBSERVACIONES</t>
  </si>
  <si>
    <t>Dirección Territorial</t>
  </si>
  <si>
    <t>Proceso DT - NN / Condición ambiental</t>
  </si>
  <si>
    <t>Proceso / Condición ambiental</t>
  </si>
  <si>
    <t>Fase de actividad</t>
  </si>
  <si>
    <t>Actividad o Condición ambiental</t>
  </si>
  <si>
    <t>Sede actividad</t>
  </si>
  <si>
    <t>Ubicación de Condición Ambiental</t>
  </si>
  <si>
    <t>Condición de operación
(Normal, anormal o emergencia)</t>
  </si>
  <si>
    <t>Origen de actividad</t>
  </si>
  <si>
    <t>Componente</t>
  </si>
  <si>
    <t>Aspecto</t>
  </si>
  <si>
    <t>Impacto</t>
  </si>
  <si>
    <t>Carácter</t>
  </si>
  <si>
    <t>Amenaza</t>
  </si>
  <si>
    <t>Oportunidad</t>
  </si>
  <si>
    <t>Criterio legal</t>
  </si>
  <si>
    <t>Criterio impacto ambiental</t>
  </si>
  <si>
    <t>Criterio Partes interesadas</t>
  </si>
  <si>
    <t>TOTAL CRITERIOS</t>
  </si>
  <si>
    <t>Puntaje Inicial</t>
  </si>
  <si>
    <t>Significancia Inicial</t>
  </si>
  <si>
    <t>Control administrativo</t>
  </si>
  <si>
    <t>Control operativo</t>
  </si>
  <si>
    <t>Control legal</t>
  </si>
  <si>
    <t>Total controles</t>
  </si>
  <si>
    <t>Sub Total</t>
  </si>
  <si>
    <t>Puntaje final</t>
  </si>
  <si>
    <t>Significancia Final</t>
  </si>
  <si>
    <t>Documento</t>
  </si>
  <si>
    <t>Tipo de actividad</t>
  </si>
  <si>
    <t>Descripción</t>
  </si>
  <si>
    <t>Existencia</t>
  </si>
  <si>
    <t>Cumplimiento</t>
  </si>
  <si>
    <t>Total</t>
  </si>
  <si>
    <t>Frecuencia</t>
  </si>
  <si>
    <t>Severidad</t>
  </si>
  <si>
    <t>Alcance</t>
  </si>
  <si>
    <t>Exigencia</t>
  </si>
  <si>
    <t>Gestión</t>
  </si>
  <si>
    <t>Antes</t>
  </si>
  <si>
    <t>Durante</t>
  </si>
  <si>
    <t>Después</t>
  </si>
  <si>
    <t>Código: 710,18,15-16</t>
  </si>
  <si>
    <t>Versión: 09</t>
  </si>
  <si>
    <t>Fecha: 01/09/2022</t>
  </si>
  <si>
    <t>Paginas 1 de 1</t>
  </si>
  <si>
    <t>MATRIZ PARA LA IDENTIFICACIÓN Y EVALUACIÓN DE ASPECTOS E IMPACTOS AMBIENTALES</t>
  </si>
  <si>
    <t>PROCESO DE GESTIÓN ADMINISTRATIVA</t>
  </si>
  <si>
    <t>GUÍA PARA LA IDENTIFICACIÓN Y EVALUACIÓN DE ASPECTOS E IMPACTOS AMBIENTALES</t>
  </si>
  <si>
    <t>Negativo</t>
  </si>
  <si>
    <t>Positivo</t>
  </si>
  <si>
    <t>Actualización del instrumento, cambia el nombre del
documento y se incluyen textos y algunas fotografías
para dar más claridad en el desarrollo de la actividad</t>
  </si>
  <si>
    <t xml:space="preserve">Actualización del instrumento, creación de nuevos campos con opción de lista desplegable. </t>
  </si>
  <si>
    <t>Creación de documento</t>
  </si>
  <si>
    <t>Se agrega la columna, "EMERGENCIA"</t>
  </si>
  <si>
    <t>Se cambian las columnas "+" y "-" por la columna "CARÁCTER POSITIVO O NEGATIVO"</t>
  </si>
  <si>
    <t>Se agrega la columna, "NORMATIVIDAD AMBIENTAL RELACIONADA" y "CICLO DE VIDA"</t>
  </si>
  <si>
    <t>Actualización general de los aspectos e impactos ambientales asociados al proceso.</t>
  </si>
  <si>
    <t>Se agregan las columnas de "Condición Ambiental" y "Actividades de control operacional", adicionalmente se agregan dos listas despegables, se ajusta tamaño de las celdas en general, se estandariza el tipo de fuente y se modifica el nombre de la columna AR.</t>
  </si>
  <si>
    <t>Procesos_NN</t>
  </si>
  <si>
    <t>Procesos_DT</t>
  </si>
  <si>
    <t>C.L</t>
  </si>
  <si>
    <t>C.I.A_</t>
  </si>
  <si>
    <t>C.P.I_</t>
  </si>
  <si>
    <t>ProcesoNN</t>
  </si>
  <si>
    <t>ProcesoDT</t>
  </si>
  <si>
    <t>Condición_Ambiental</t>
  </si>
  <si>
    <t>Proceso_/
Condición_ambiental</t>
  </si>
  <si>
    <t>Todos_los_procesos_NN</t>
  </si>
  <si>
    <t>Control_Interno_Disciplinario_NN</t>
  </si>
  <si>
    <t>Comunicación_Estratégica_NN</t>
  </si>
  <si>
    <t>Direccionamiento_Estratégico_NN</t>
  </si>
  <si>
    <t>Evaluación_Independiente_NN</t>
  </si>
  <si>
    <t>Gestión_Administrativa_NN</t>
  </si>
  <si>
    <t>Gestión_Contractual_NN</t>
  </si>
  <si>
    <t>Gestión_de_la_Información_NN</t>
  </si>
  <si>
    <t>Gestión_de_Talento_Humano_NN</t>
  </si>
  <si>
    <t>Gestión_Documental_NN</t>
  </si>
  <si>
    <t>Gestión_Financiera_NN</t>
  </si>
  <si>
    <t>Gestión_Interinstitucional_NN</t>
  </si>
  <si>
    <t>Gestión_Jurídica_NN</t>
  </si>
  <si>
    <t>Gestión_para_la_Asistencia_NN</t>
  </si>
  <si>
    <t>Participación_y_Visibilización_NN</t>
  </si>
  <si>
    <t>Prevención_Urgente_y_Atención_en_la_Inmediatez_NN</t>
  </si>
  <si>
    <t>Registro_y_Valoración_NN</t>
  </si>
  <si>
    <t>Reparación_Integral_NN</t>
  </si>
  <si>
    <t>Relación_con_el_Ciudadano_NN</t>
  </si>
  <si>
    <t>Todos_los_procesos_DT</t>
  </si>
  <si>
    <t>Comunicación_Estratégica_DT</t>
  </si>
  <si>
    <t>Gestión_Administrativa_DT</t>
  </si>
  <si>
    <t>Gestión_Contractual_DT</t>
  </si>
  <si>
    <t>Gestión_de_Talento_Humano_DT</t>
  </si>
  <si>
    <t>Gestión_Documental_DT</t>
  </si>
  <si>
    <t>Gestión_Interinstitucional_DT</t>
  </si>
  <si>
    <t>Gestión_Jurídica_DT</t>
  </si>
  <si>
    <t>Gestión_para_la_Asistencia_DT</t>
  </si>
  <si>
    <t>Participación_y_Visibilización_DT</t>
  </si>
  <si>
    <t>Prevención_Urgente_y_Atención_en_la_Inmediatez_DT</t>
  </si>
  <si>
    <t>Registro_y_Valoración_DT</t>
  </si>
  <si>
    <t>Reparación_Integral_DT</t>
  </si>
  <si>
    <t>Relación_con_el_Ciudadano_DT</t>
  </si>
  <si>
    <t>Condición_ambiental_</t>
  </si>
  <si>
    <t>Actividad_o_Condición_ambiental</t>
  </si>
  <si>
    <t>Ubicación_de_Condición_Ambiental</t>
  </si>
  <si>
    <t>Condición de operación (Normal, anormal o emergencia)</t>
  </si>
  <si>
    <t>C.L Total</t>
  </si>
  <si>
    <t>C.I.A_Total</t>
  </si>
  <si>
    <t>C.P.I_Total</t>
  </si>
  <si>
    <t>TOTAL_CRITERIOS</t>
  </si>
  <si>
    <t>Puntaje_Inicial</t>
  </si>
  <si>
    <t>Significancia_Inicial</t>
  </si>
  <si>
    <t>C.A_Total</t>
  </si>
  <si>
    <t>C.O_Total</t>
  </si>
  <si>
    <t>C.L_Total</t>
  </si>
  <si>
    <t>Total_controles</t>
  </si>
  <si>
    <t>Sub_Total</t>
  </si>
  <si>
    <t>Puntaje_final</t>
  </si>
  <si>
    <t>Significancia_Final</t>
  </si>
  <si>
    <t>CAMBIOS REALIZADOS POR VIGENCIA</t>
  </si>
  <si>
    <t>Dirección_Territorial_Antioquia</t>
  </si>
  <si>
    <t>ANTES</t>
  </si>
  <si>
    <t>Aseo, limpieza y desinfección de las áreas de la sede.</t>
  </si>
  <si>
    <t>Adelantar las actuaciones Disciplinarias y Administrativas, contra los servidores y exservidores públicos de la entidad, originadas en la incursión de faltas disciplinarias.</t>
  </si>
  <si>
    <t>Difundir la gestión institucional y la ley de Víctimas a través de los diferentes medios de comunicación tanto internos como externos</t>
  </si>
  <si>
    <t>Asesorar y realizar seguimiento y control a las solicitudes de Gestión del Cambio.</t>
  </si>
  <si>
    <t>Ejecución de auditorias, informes (SIG, Sistema control interno y de ley), seguimientos a los planes de mejoramiento, monitoreo de riesgos, evaluación de controles operacionales para el  SIG, elementos control (SCI) y asesora técnica para el sistema de control interno.</t>
  </si>
  <si>
    <t>Administrar y actualizar el inventario de bienes</t>
  </si>
  <si>
    <t>Acompañamiento al proceso de liquidación de contratos y convenios.</t>
  </si>
  <si>
    <t>Alistar y disponer las fuentes y bases de datos de información de la población víctima de acuerdo con la necesidad, en las herramientas, aplicativos y visores utilizados por la SRNI.</t>
  </si>
  <si>
    <t>Ejecutar los Planes y programas de desarrollo del talento humano a través de las capacitaciones, jornadas de bienestar, cuidado emocional y coaching, a nivel nacional y territorial</t>
  </si>
  <si>
    <t>Ejecutar las actividades para la elaboración, producción, adopción y control de la información documentada del Sistema Integrado de Gestión -SIG.</t>
  </si>
  <si>
    <t>Analizar y comparar los saldos y movimientos bancarios de cuentas aperturadas por la Unidad y el Fondo de Reparación.</t>
  </si>
  <si>
    <t>Adelantar acciones necesarias de articulación y coordinación con las entidades que conforman el Sistema Nacional de Atención y Reparación Integral a las Víctimas para el fortalecimiento de la política pública de víctimas.</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</si>
  <si>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</si>
  <si>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Analizar, tramitar las solicitudes y realizar la colocación de recursos a los registros viables por concepto de Atención Humanitaria y Ayuda Humanitaria.</t>
  </si>
  <si>
    <t>Acompañar técnicamente el proceso de inscripción, elección e instalación de mesas de participación con las secretarias técnicas (Defensorías y Personería), en Coordinación con la Cancillería, entidades territoriales  cooperación internacional de acuerdo con las coyunturas sociopolíticas Eventos en el marco del asistencia. En el marco de la elección e instalación de la Mesa Nacional.</t>
  </si>
  <si>
    <t>Asistir y coordinar a las entidades del SNARIV en la formulación de los Planes Específicos de manera concertada con las Comunidades Negras, para la definición de medidas que den respuesta a las necesidades identificadas de prevención, protección, asistencia y atención de acuerdo con las condiciones socioculturales, regionales, geográficas, de impacto y afectación por el conflicto armado y desplazamiento forzado.</t>
  </si>
  <si>
    <t>Desarrollo de capacitaciones presenciales para nivel nacional y central, desarrolladas por el equipo de capacitaciones DRGI.</t>
  </si>
  <si>
    <t>Administrar los bienes muebles e inmuebles, de acuerdo con las condiciones y tipificación del bien.</t>
  </si>
  <si>
    <t>Notificar las Actuaciones Administrativas emitidas por la entidad a los ciudadanos, víctimas, presentantes, apoderados o, a las personas debidamente autorizadas.</t>
  </si>
  <si>
    <t>Actualización carteleras</t>
  </si>
  <si>
    <t>Apoyo a la implementación del Sistema de Gestión Ambiental</t>
  </si>
  <si>
    <t>Supervisión y/o apoyo a la supervisión de contratos</t>
  </si>
  <si>
    <t>Capacitación, inducción o reinducción de funcionarios y contratistas.</t>
  </si>
  <si>
    <t>Organización de archivo</t>
  </si>
  <si>
    <t>Adelantar gestiones para  la cooperación internacional y alianzas estratégicas en el territorio</t>
  </si>
  <si>
    <t xml:space="preserve">Consecución de insumos para dar trámite y respuesta a los requerimientos judiciales </t>
  </si>
  <si>
    <t>Apoyar proyectos agropecuarios de entidades territoriales, mediante la entrega de insumos, semillas y herramientas de uso agropecuario</t>
  </si>
  <si>
    <t xml:space="preserve">Capacitación a las mesas Municipales y Departamentales de Victimas </t>
  </si>
  <si>
    <t>Asistencia Técnica a Entes Territoriales.</t>
  </si>
  <si>
    <t>Capacitación a las enlaces de victimas en novedades de registro</t>
  </si>
  <si>
    <t>Acompañamiento a las víctimas y comunidades para el acceso a las medidas de satisfacción y rehabilitación mediante la intervención de las estrategias y protocolos de atención.</t>
  </si>
  <si>
    <t>Registrar las solicitudes e informar a la población victima, sobre los trámites y servicios de la unidad, a través de los canales de atención con el fin de lograr el acceso a la oferta institucional de la población victima</t>
  </si>
  <si>
    <t>Almacenamiento de basuras al aire libre.</t>
  </si>
  <si>
    <t>Administrativa</t>
  </si>
  <si>
    <t>Normal</t>
  </si>
  <si>
    <t>Externa</t>
  </si>
  <si>
    <t>Agua</t>
  </si>
  <si>
    <t>Almacenamiento inadecuado de productos alimenticios</t>
  </si>
  <si>
    <t>Afectación a fauna (-)</t>
  </si>
  <si>
    <t>Afectación de costumbres étnicas por desarrollo de actividades en territorio</t>
  </si>
  <si>
    <t>Adquisición de estantería y/o demás elementos que permitan un adecuado almacenamiento de residuos sólidos</t>
  </si>
  <si>
    <t>Negativo BAJO</t>
  </si>
  <si>
    <t>No se aplica</t>
  </si>
  <si>
    <t>Anexo guía para supervisión SGA</t>
  </si>
  <si>
    <t>Control</t>
  </si>
  <si>
    <t>ELIMINADOS</t>
  </si>
  <si>
    <t>Dirección_Territorial_Atlántico</t>
  </si>
  <si>
    <t>Control_Interno_Disciplinario_</t>
  </si>
  <si>
    <t>DURANTE</t>
  </si>
  <si>
    <t>Atención al público.</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</si>
  <si>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</si>
  <si>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Fortalecer la imagen de la Unidad con las diferentes partes interesadas</t>
  </si>
  <si>
    <t>Fortalecer los emprendimientos de las Víctimas.</t>
  </si>
  <si>
    <t>Formular y presentar el plan anual de auditorias, programas, instrumentos  de evaluación y informes de ley, para la evaluación independiente del SIG y el Sistema de control interno.</t>
  </si>
  <si>
    <t>Controlar y hacer seguimiento a la atención de los servicios necesarios para el buen funcionamiento de la entidad (papelería, vigilancia, seguros, transporte, aseo y cafetería)</t>
  </si>
  <si>
    <t>Realizar los procesos de contratación por medio de las minutas. De acuerdo, con la modalidad de contratación</t>
  </si>
  <si>
    <t>Gestionar el uso y apropiación de las TI en la Unidad.</t>
  </si>
  <si>
    <t>Implementar las actividades del  Sistema de Seguridad y Salud en el Trabajo, capacitaciones, jornadas en territorio, inspecciones de seguridad y salud en trabajo</t>
  </si>
  <si>
    <t xml:space="preserve">Establecer Lineamientos para la organización y conformación del Expediente Único de Víctimas. </t>
  </si>
  <si>
    <t>Analizar, ajustar y verificar los saldos de las cuentas de los estados contables.</t>
  </si>
  <si>
    <t>Asistencia técnica y seguimiento para el fortalecimiento de la política pública de víctimas.</t>
  </si>
  <si>
    <t>Dar respuesta a las acciones de tutela, requerimientos judiciales y/o avances de cumplimiento de los diferentes despachos judiciales o Entidades e instituciones del orden nacional y territorial.</t>
  </si>
  <si>
    <t>Ejecutar el cronograma y realizar el alistamiento para los fortalecimientos en las mesas de participación efectiva de las víctimas, y de las víctimas organizadas y no organizadas de acuerdo con las coyunturas socio-políticas. En cuanto a encuentros por hechos y enfoques diferenciales, coordinadores, PDET, actividades del plan de trabajo de la Mesa Nacional, actividades del plan de acción de la subdirección de participación, etc.</t>
  </si>
  <si>
    <t xml:space="preserve">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 </t>
  </si>
  <si>
    <t>Generación de oficios de comunicación al despacho en cumplimiento a la orden judicial directa.</t>
  </si>
  <si>
    <t>Establecer lineamientos que permitan la Administración, controles y seguimiento para el manejo adecuado a los Bienes con Actividades Agropecuarias o Forestales (BAAF).</t>
  </si>
  <si>
    <t>Realizar la gestión  para el desarrollo de las estrategias complementarias para la atención y orientación, en los municipios donde no se cuentan con puntos de atención ni centros regionales a los cuales se lleva la oferta institucional con entidades del orden nacional y territorial.</t>
  </si>
  <si>
    <t>Escribir notas para web y manejo de redes sociales, toma de fotografías</t>
  </si>
  <si>
    <t>Apoyo a la supervisión de los mantenimientos correctivos y preventivos de aparatos eléctricos y electrónicos.</t>
  </si>
  <si>
    <t>Realización de jornadas de bienestar</t>
  </si>
  <si>
    <t>Traslados documentales</t>
  </si>
  <si>
    <t>Asistencia técnica y acompañamiento a los EETT en los comités de justicia transicional para el cumplimiento de la PPV</t>
  </si>
  <si>
    <t>Representación jurídica de la entidad ante las instancias judiciales de los diferentes procesos</t>
  </si>
  <si>
    <t>Apoyar proyectos de infraestructura social y comunitaria de entidades territoriales, mediante la entrega de materiales para construcción y/o dotación mobiliaria.</t>
  </si>
  <si>
    <t>Socialización y divulgación de información a mesas municipales y departamentales.</t>
  </si>
  <si>
    <t>Apoyar proyectos agropecuarios de entidades territoriales, mediante la entrega de insumos, semillas y herramientas de uso agropecuario.</t>
  </si>
  <si>
    <t>Capacitación y orientación al ministerio público en temas de toma de declaración</t>
  </si>
  <si>
    <t xml:space="preserve">Ejecución de estrategias de fortaleciendo capacidades </t>
  </si>
  <si>
    <t>Tramitar y elaborar respuesta a peticiones, quejas, reclamos y consultas impuestas por los ciudadanos, victimas, entidades y organismos de control</t>
  </si>
  <si>
    <t>Almacenamiento en contacto directo con el suelo de baterías de plomo (ácido).</t>
  </si>
  <si>
    <t>Centro regional</t>
  </si>
  <si>
    <t>Anormal</t>
  </si>
  <si>
    <t>Propia</t>
  </si>
  <si>
    <t>Aire</t>
  </si>
  <si>
    <t>Aprovechamiento del suelo</t>
  </si>
  <si>
    <t>Afectación a flora (-)</t>
  </si>
  <si>
    <t>Afectación de costumbres étnicas y no étnicas por desarrollo de actividades en territorio</t>
  </si>
  <si>
    <t>Almacenamiento de residuos sólidos en contenedores adecuados para tal fin</t>
  </si>
  <si>
    <t>Negativo MODERADO</t>
  </si>
  <si>
    <t>Se aplica ocasionalmente</t>
  </si>
  <si>
    <t>Anexo guía para supervisión SGA, registro publicidad exterior visual</t>
  </si>
  <si>
    <t>Fomento</t>
  </si>
  <si>
    <t>ADICIONADOS</t>
  </si>
  <si>
    <t>Dirección_Territorial_Bolívar_y_San_Andrés</t>
  </si>
  <si>
    <t>DESPUÉS</t>
  </si>
  <si>
    <t>Cambio y/o uso de imagen institucional</t>
  </si>
  <si>
    <t>Realizar actividades de prevención, sensibilización y socialización en temas disciplinarios, dirigidas a los servidores públicos y colaboradores de la entidad.</t>
  </si>
  <si>
    <t>Gestionar apoyo técnico y/o financiero ante la sociedad y comunidad internacional para la implementación de la Ley de Víctimas.</t>
  </si>
  <si>
    <t>Ejecución del plan de mantenimiento</t>
  </si>
  <si>
    <t>Gestionar la arquitectura empresarial en el proceso.</t>
  </si>
  <si>
    <t xml:space="preserve">Diseñar y Ejecutar el Plan Estratégico de Talento Humano - PETH. </t>
  </si>
  <si>
    <t>Implementar cada uno de los programas y actividades detalladas en los instrumentos archivísticos.</t>
  </si>
  <si>
    <t>Aplicación y ejecución de las políticas, lineamientos, planes y programas establecidos desde los sistemas de gestión de la entidad.</t>
  </si>
  <si>
    <t>Gestionar y articular la Oferta Institucional provista por las Entidades del SNARIV.</t>
  </si>
  <si>
    <t>Ejercer la defensa técnica judicial y extrajudicial de la Entidad y realizar el recaudo de las obligaciones y acreencias a favor de la Entidad y Saneamiento de bienes que se encuentran bajo la administración del FRV.</t>
  </si>
  <si>
    <t>Brindar Ayuda Humanitaria Inmediata en subsidiaridad en los componentes de alimentación y/o alojamiento temporal a través de los mecanismos especie por evento y especie periódico.</t>
  </si>
  <si>
    <t>Generación de oficios de solicitud de información a entidades externas para la obtención de insumos en el proceso de presuntas irregularidades de ingreso al registro.</t>
  </si>
  <si>
    <t>Jornadas grupales / Reparación integral / Estrategias de Recuperación Emocionales Grupales / Estrategia fortaleciendo capacidades desde el enfoque de derechos.</t>
  </si>
  <si>
    <t>Grabación de audios para noticiero de radio y tv</t>
  </si>
  <si>
    <t>Apoyo a la supervisión de los mantenimientos locativos preventivos, correctivos y adecuación de puestos de trabajo.</t>
  </si>
  <si>
    <t>Mantenimiento de extintores.</t>
  </si>
  <si>
    <t xml:space="preserve">Radicacion de Entrada de Documentos </t>
  </si>
  <si>
    <t>Realizar reuniones de apoyo a las áreas misionales y a las entidades del SNARIV en todos los niveles de Gobierno, para socialización de la oferta, la formulación y presentación de proyectos orientados a la asistencia, atención y reparación integral a las víctimas, especialmente a los procesos de Retornos y Reubicaciones, Reparación Colectiva y SPAE.</t>
  </si>
  <si>
    <t>Seguimiento a los despachos judiciales en territorio</t>
  </si>
  <si>
    <t>Atención de emergencias humanitarias (tramite de solicitudes y  requerimientos, participación en jornadas de atención asistencia humanitaria)</t>
  </si>
  <si>
    <t>Depuración DATAQUALITY</t>
  </si>
  <si>
    <t>Implementar las fases del programa de Reparación Colectiva con los Sujetos de Reparación Colectiva étnicos y no étnicos.</t>
  </si>
  <si>
    <t>Registrar las solicitudes e informar a la población victima con enfoque diferencial, sobre los trámites y servicios de la unidad, a través de los canales de atención con el fin de lograr el acceso a la oferta institucional de la población victima con enfoque diferencial</t>
  </si>
  <si>
    <t>Almacenamiento en contacto directo con el suelo de sustancia químicas con características de peligrosidad.</t>
  </si>
  <si>
    <t>Punto de atención</t>
  </si>
  <si>
    <t>Emergencia</t>
  </si>
  <si>
    <t>Mixta</t>
  </si>
  <si>
    <t>Fauna</t>
  </si>
  <si>
    <t>Aprovechamiento forestal</t>
  </si>
  <si>
    <t>Afectación a la salud humana (-)</t>
  </si>
  <si>
    <t>N/A</t>
  </si>
  <si>
    <t>Atracción y/o presencia de vectores dentro de las instalaciones</t>
  </si>
  <si>
    <t>Aplicación de gestor normativo que permita la completa y adecuada identificación de requisitos legales ambientales</t>
  </si>
  <si>
    <t>POSITIVO</t>
  </si>
  <si>
    <t>Se aplica rutinariamente</t>
  </si>
  <si>
    <t>Anexo guía para supervisión SGA, registros de mantenimiento, medición y/o calibración de salida de gases</t>
  </si>
  <si>
    <t>Prevención</t>
  </si>
  <si>
    <t>Dirección_Territorial_Caquetá_Huila</t>
  </si>
  <si>
    <t>Direccionamiento_Estratégico</t>
  </si>
  <si>
    <t xml:space="preserve">Desarrollo de actividades administrativas </t>
  </si>
  <si>
    <t>Adelantar las actuaciones disciplinarias contra los servidores, exservidores públicos y aquellos particulares señalados en la Ley disciplinaria, originadas en conductas que puedan constituir falta disciplinaria.</t>
  </si>
  <si>
    <t>Gestionar recursos, solicitar y consolidar la información a los Procesos y Direcciones Territoriales para realizar la Revisión por Dirección y Rendición de Cuentas (Eventos enmarcados en el cumplimiento de la misionalidad institucional).</t>
  </si>
  <si>
    <t>Establecer los lineamientos para obtener un control efectivo en el ofrecimiento, recepción, planeación, organización, ingreso, aseguramiento y asignación en la gestión de donaciones de bienes en especie aceptados en calidad de donación por la Unidad para las Víctimas.</t>
  </si>
  <si>
    <t>Gestionar la Estrategia y Gobierno TI en la Unidad (Estrategia TI, Actualización del PETI, Ejecución y medición desempeño del Portafolio de proyectos y operaciones TI, Proyecto TI estructurado, ejecutado y cerrado conforme al modelo definido).</t>
  </si>
  <si>
    <t>Implementar la ISO 30301:2015</t>
  </si>
  <si>
    <t>Cierre contable y financiero, Razonabilidad de los Estados Financieros, Ejecución Presupuestal y Control Interno.</t>
  </si>
  <si>
    <t>Brindar Ayuda Humanitaria Inmediata en subsidiaridad en los componentes de alimentación y/o alojamiento temporal a través del mecanismo dinero.</t>
  </si>
  <si>
    <t>Gestión de formatos únicos de declaración FUD (Envió, archivo y traslado) y material físico documental allegado a gestión de la declaración.</t>
  </si>
  <si>
    <t>Operación logística de las jornadas de Reparación.</t>
  </si>
  <si>
    <t>Acompañamiento y cubrimiento de eventos a nivel municipal, departamental, y/o regional</t>
  </si>
  <si>
    <t>Aseo, limpieza y desinfección de tanques de almacenamiento de agua.</t>
  </si>
  <si>
    <t xml:space="preserve">Apoyo a las actividades de inspección. </t>
  </si>
  <si>
    <t>Participación en contínuas capacitaciones, reuniones y Comités de Justicia Transicional de manera virtual</t>
  </si>
  <si>
    <t>Representación judicial de la entidad ante las instancias jurídicas en los diferentes procesos</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</si>
  <si>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</si>
  <si>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Atención de emergencias humanitarias (trámite de solicitudes y requerimientos, participación en jornadas de atención y asistencia humanitaria).</t>
  </si>
  <si>
    <t>Seguimiento a devolución de declaraciones.</t>
  </si>
  <si>
    <t>Notificación de actos administrativos de indemnización</t>
  </si>
  <si>
    <t>Ferias de servicio o jornadas móviles de atención a víctimas</t>
  </si>
  <si>
    <t>Ausencia de contenedores para manejo interno de basuras.</t>
  </si>
  <si>
    <t>Todas las sedes</t>
  </si>
  <si>
    <t>Otra</t>
  </si>
  <si>
    <t>Flora</t>
  </si>
  <si>
    <t>Captación de aguas (superficiales - subterráneas)</t>
  </si>
  <si>
    <t>Afectación a las costumbres étnicas (-)</t>
  </si>
  <si>
    <t>Aumento de carga visual por inadecuado orden y/o disponibilidad de medios para organización de elementos</t>
  </si>
  <si>
    <t>Apoyo de la alta dirección de la UARIV para inclusión de requisitos en materia ambiental en procesos contractuales</t>
  </si>
  <si>
    <t>SIN IMPACTO</t>
  </si>
  <si>
    <t>Anexo guía para supervisión SGA, RTM y EC</t>
  </si>
  <si>
    <t>Dirección_Territorial_Cauca</t>
  </si>
  <si>
    <t>Evaluación_Independiente</t>
  </si>
  <si>
    <t>Manejo de archivo, publicaciones, impresión y fotocopiado de documentos, correspondencia en medio físico.</t>
  </si>
  <si>
    <t>Apoyo a los Sistemas (Ambiental, Seguridad y Salud en el Trabajo, Sistema Integrado de Gestión, Sistema de Seguridad de la Información) en determinar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</si>
  <si>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Gestionar y revisar los tramites presupuestales de la Unidad Actualizar y revisar técnicamente los proyectos de inversión.</t>
  </si>
  <si>
    <t>Implementación, mantenimiento y mejora del Sistema de Gestión Ambiental, bajo norma internacional ISO 14001:2015</t>
  </si>
  <si>
    <t>Gestionar la Información.</t>
  </si>
  <si>
    <t>Proporcionar el servicio de préstamos y consulta de expedientes que se encuentren bajo la administración del Archivo de la Entidad.</t>
  </si>
  <si>
    <t>Controlar, registrar operaciones contables y legalizar desembolsos, y rendimientos financieros producto de los convenios interadministrativos suscritos por la entidad.</t>
  </si>
  <si>
    <t>Coordinar la implementación, con las entidades competentes (nacionales y territoriales) y con las autoridades étnico-territoriales (de ser el caso), las acciones para brindar la atención oportuna e integral y realizar seguimiento a las emergencias humanitarias masivas: desplazamientos masivos, confinamientos y actos de terrorismo.</t>
  </si>
  <si>
    <t>Toma de declaración mediante la herramienta toma en línea.</t>
  </si>
  <si>
    <t>Proc. Implementación PIRC comunidades campesinas, barriales, organizaciones y grupos - pueblos y comunidades étnicas y no étnicas.</t>
  </si>
  <si>
    <t>Edición de videos para su difusión tanto interna como externa</t>
  </si>
  <si>
    <t>Labores de jardinería y mantenimiento de zonas verdes.</t>
  </si>
  <si>
    <t>Asistencia técnica presencial a las EET en la planeación e implementación de la PPV</t>
  </si>
  <si>
    <t>Seguimiento a los procesos judiciales en territorio</t>
  </si>
  <si>
    <t>Brindar ayuda y atención humanitaria inmediata en subsidiaridad en los componentes de alimentación y/o alojamiento temporal a través del mecanismo dinero.</t>
  </si>
  <si>
    <t>Asistencia técnica a entes territoriales (Caracterización, capacitación, usuarios VIVANTO, cruces y subcomités de sistemas de información).</t>
  </si>
  <si>
    <t>Orienta a las victimas en la inversión adecuada de los recursos, en sus cuatro líneas de inversión</t>
  </si>
  <si>
    <t>Ausencia de entrada de vehículos automotores hasta lugar de estadía de la sede.</t>
  </si>
  <si>
    <t>Sociedad</t>
  </si>
  <si>
    <t>Consumo de agua</t>
  </si>
  <si>
    <t>Agotamiento de los recursos naturales (-)</t>
  </si>
  <si>
    <t>Aumento de generación de emisiones por cambios en necesidades del proceso</t>
  </si>
  <si>
    <t>Búsqueda y actualización de Normograma y Matriz de verificación al cumplimiento legal</t>
  </si>
  <si>
    <t>Caracterización de vertimientos</t>
  </si>
  <si>
    <t>INQUIETUDES RESPECTO A LOS CAMBIOS</t>
  </si>
  <si>
    <t>Dirección_Territorial_Central</t>
  </si>
  <si>
    <t>Manejo integral de residuos.</t>
  </si>
  <si>
    <t>Orientar y coordinar la implementación y desarrollo del Sistema Integrado de Gestión Institucional" , esto por cuanto se considera pertinente que la actividad esté alineada con las funciones de la OAP de acuerdo con lo señalado en el Decreto 4802 de 2011 del DAFP "Por el cual se establece la estructura de la Unidad Administrativa Especial para la Atención y Reparación Integral a las Víctimas.</t>
  </si>
  <si>
    <t>Radicar, clasificar, distribuir la correspondencia de la Unidad tanto interna como externa.</t>
  </si>
  <si>
    <t>Gestionar la seguridad y privacidad de la información (Disposición del medio con control de cifrado para el almacenamiento de información, Ejecución de actividades orientadas a la protección de la información según incidente, Usuarios creados en sistemas de información según procedimiento)</t>
  </si>
  <si>
    <t>Radicar, clasificar y distribuir la correspondencia de la Unidad tanto interna como externa.</t>
  </si>
  <si>
    <t>Desembolsos o colocaciones requeridas por las dependencias, proveedores, contratistas, servicios públicos, anticipos por comisiones y gastos de desplazamiento, pagos a municipios y demás beneficiarios finales.</t>
  </si>
  <si>
    <t>Registrar la trazabilidad de las novedades o actualización y/o requerimientos en los aplicativos del RUV aplicadas en el Formato Trazabilidad de Cambios Novedades.</t>
  </si>
  <si>
    <t>Realizar la Comercialización de los bienes administrados por el FRV.</t>
  </si>
  <si>
    <t>Cambio de imágenes institucionales y actualización de información</t>
  </si>
  <si>
    <t>Manejo Integral de Plagas.</t>
  </si>
  <si>
    <t xml:space="preserve">Acompañamiento a la Direccion Territorial Antioquia en las reuniones, solicitudes y peticiones de las diferentes Entidades y Usuarios </t>
  </si>
  <si>
    <t>Retornos y reubicación individual y colectiva</t>
  </si>
  <si>
    <t>Ausencia de mantenimiento de redes eléctricas.</t>
  </si>
  <si>
    <t>Suelo</t>
  </si>
  <si>
    <t>Consumo de bolsas plásticas para almacenamiento de residuos</t>
  </si>
  <si>
    <t>Alteración al medio ambiente laboral (-)</t>
  </si>
  <si>
    <t>Aumento de generación de ondas electromagnéticas por cambios en necesidades del proceso</t>
  </si>
  <si>
    <t>Búsqueda y actualización de Normograma y matriz de Verificación al Cumplimiento Legal Ambiental</t>
  </si>
  <si>
    <t>Comunicación de suspensión del servicio público</t>
  </si>
  <si>
    <t>Cambios por redacción</t>
  </si>
  <si>
    <t>Dirección_Territorial_Cesar_y_Guajira</t>
  </si>
  <si>
    <t>Servicio de cafetería y consumo de alimentos dentro de la sede.</t>
  </si>
  <si>
    <t>Gestionar apoyo técnico y/o financiero ante la sociedad civil, sector privado y comunidad internacional para la implementación de la Ley de Víctimas</t>
  </si>
  <si>
    <t>Seguimiento al trámite de los pagos a proveedores, efectuar la verificación y aceptación de facturas y cuentas de cobro de los arrendamientos y servicios públicos de la UARIV</t>
  </si>
  <si>
    <t>Gestionar servicios e infraestructura TI ( Sistema de Información/Aplicación funcional, Sede dotada tecnológicamente, Validación de inventario de dotación tecnológica instalada, Usuario con dotación tecnológica puntual instalada, Soporte tecnológico ejecutado, Correo institucional creado/modificado o eliminado, Acceso a servidores y bases de datos otorgado, Servicios de telefonía y/o funcionalidades especiales atendidos).</t>
  </si>
  <si>
    <t>Realizar el acompañamiento y Asesoría a los colaboradores de la Unidad, para garantizar la adecuada organización de los archivos de la Entidad, en cumplimiento a los lineamientos formulados</t>
  </si>
  <si>
    <t>Expedir los certificados de disponibilidad presupuestal (CDP) y Registros Presupuestales (RP).</t>
  </si>
  <si>
    <t>Implementar y hacer seguimiento a las medidas de Prevención, Protección, Asistencia y Atención para Comunidades Negras protocolizadas en los Planes Específicos, con énfasis en el cumplimiento de las que correspondan a la Unidad para las Víctimas y sus diferentes Direcciones Misionales.</t>
  </si>
  <si>
    <t>Remitir el oficio de devolución en el que se relacionan las causales de devolución de la declaración FUD, a las oficinas de ministerio público y consulados (a través del grupo de atención a víctimas en el exterior).</t>
  </si>
  <si>
    <t>Realizar la liquidación y pago de indemnizaciones a víctimas por vía judicial en el desarrollo del proceso de Justicia y Paz.</t>
  </si>
  <si>
    <t>Participación en capacitaciones realizadas de manera virtual y/o al interior de la sede (comité)</t>
  </si>
  <si>
    <t>Identificar y verificar riesgos de violaciones de derechos humanos e infracciones al Derecho Internacional Humanitario a través del seguimiento diario a las situaciones de orden público relacionadas con el conflicto armado en el territorio nacional</t>
  </si>
  <si>
    <t>Cargue de soporte a la herramienta INDEMNIZA de actos administrativos  notificados o que con novedades</t>
  </si>
  <si>
    <t>Ausencia de servicio de acueducto de agua potable.</t>
  </si>
  <si>
    <t>Consumo de combustibles</t>
  </si>
  <si>
    <t>Aporte a la economía del país (+)</t>
  </si>
  <si>
    <t>Aumento de la generación de residuos sólidos por vuelta a la presencialidad</t>
  </si>
  <si>
    <t>Capacitación de posibles uso del recurso recolectado</t>
  </si>
  <si>
    <t>Descripción de necesidad de uso de agua lluvia</t>
  </si>
  <si>
    <t>Dirección_Territorial_Chocó</t>
  </si>
  <si>
    <t>Gestión_de_la_Información</t>
  </si>
  <si>
    <t>Controlar y hacer seguimiento a la administración y mantenimiento de los bienes muebles e inmuebles de la entidad</t>
  </si>
  <si>
    <t>Gestionar sistemas de información (Sistema de Información / Aplicación en producción).</t>
  </si>
  <si>
    <t>Realizar los traslados y transferencias documentales de acuerdo con los lineamientos técnicos y normativos.</t>
  </si>
  <si>
    <t>Garantizar que los recursos que no pudieron ser pagados sean depositados en el Tesorero Nacional para que estén disponibles.</t>
  </si>
  <si>
    <t>Participar en los escenarios interinstitucionales de coordinación para la prevención y la protección - CIPRAT, CERREM, GTER, CIPRUNNA, con el objetivo de aportar insumos para la toma de decisiones.</t>
  </si>
  <si>
    <t xml:space="preserve">Generar oficios de solicitud de información que aporte información en la solución de recursos que atiende la vía administrativa </t>
  </si>
  <si>
    <t>Todos los procedimientos de la Subdirección de Reparación Individual.</t>
  </si>
  <si>
    <t>Identificar y verificar riesgos de violaciones de derechos humanos e infracciones al Derecho Internacional Humanitario a través del seguimiento diario a las situaciones de orden público relacionadas con el conflicto armado en el territorio nacional.</t>
  </si>
  <si>
    <t xml:space="preserve">Orientación y Asesoria en la implementación para la Participación efectiva de las victimas </t>
  </si>
  <si>
    <t>Ausencia de servicio de recolección de basuras.</t>
  </si>
  <si>
    <t>Consumo de energía eléctrica</t>
  </si>
  <si>
    <t>Aumento de carga de rellenos sanitarios (-)</t>
  </si>
  <si>
    <t>Aumento del consumo de refrigerantes por inadecuadas prácticas ambientales y/o daños en equipos que hagan uso de este</t>
  </si>
  <si>
    <t>Comunicación de plan de actividades al grupo implementador del SGA con el fin de identificar requisitos legales en materia ambiental de acuerdo con aplicabilidad</t>
  </si>
  <si>
    <t>Estudio de medición</t>
  </si>
  <si>
    <t>Dirección_Territorial_Córdoba</t>
  </si>
  <si>
    <t>Uso de impresoras, fotocopiadoras, computadores, equipos de comunicación y en general equipos eléctricos y electrónicos y periféricos de computadores y uso de software y hardware</t>
  </si>
  <si>
    <t>Gestionar la cultura y apropiación de las TI en la Unidad</t>
  </si>
  <si>
    <t>Establecer Lineamientos para la organización y conformación de los Expedientes físicos y electrónicos de la UNIDAD</t>
  </si>
  <si>
    <t>Preparar el Programa Anual de Caja.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</si>
  <si>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 CTJT y/o los Subcomités de Prevención Protección y Garantías de No Repetición - SPPGNR de acuerdo con los eventos identificados.</t>
  </si>
  <si>
    <t xml:space="preserve">Generación de acta relacionado con las actualizaciones sustanciales que se realicen en el registro único de una víctima y que debe reposar como copia en el historial de víctimas de cada declaración. </t>
  </si>
  <si>
    <t xml:space="preserve">Seguimiento a la entrega de unidades de negocio, en el marco del procedimiento Esquemas Especiales de Acompañamiento Familiar - EEAF, a través de un operador. </t>
  </si>
  <si>
    <t>Dar trámite a las solicitudes o requerimientos de las partes interesadas relacionadas con la asistencia humanitaria (Atención y ayuda humanitaria).</t>
  </si>
  <si>
    <t>Baja frecuencia en la limpieza de equipos (aires acondicionados, hornos microondas, grecas, bombas hidráulicas, etc)</t>
  </si>
  <si>
    <t>Consumo de extintores</t>
  </si>
  <si>
    <t>Conservación de fauna (+)</t>
  </si>
  <si>
    <t>Aumento del consumo del recurso por cambios en necesidades del proceso</t>
  </si>
  <si>
    <t>Control operacional y/o supervisión durante ejecución de mantenimiento</t>
  </si>
  <si>
    <t>Estudios previos, anexo guía para supervisión SGA, normograma, matriz de verificación al cumplimiento legal</t>
  </si>
  <si>
    <t>Dirección_Territorial_Eje_Cafetero</t>
  </si>
  <si>
    <t xml:space="preserve">Uso de medios de transporte para desplazamiento de funcionarios y contratistas. </t>
  </si>
  <si>
    <t>Realización del Comité Técnico de Sostenibilidad del sistema contable.</t>
  </si>
  <si>
    <t>Viabilización de proyectos para entrega de unidades productivas, en el marco del procedimiento Esquemas Especiales de Acompañamiento Comunitario - EEAC, a través de un operador.</t>
  </si>
  <si>
    <t>Participar en espacios en los cuales se requiera abordar temas referentes al componente de asistencia humanitaria en el marco de la politica pública de víctimas.</t>
  </si>
  <si>
    <t>Atención de emergencias humanitarias.</t>
  </si>
  <si>
    <t>Cercanía a autopistas de alto flujo.</t>
  </si>
  <si>
    <t>Consumo de fertilizantes</t>
  </si>
  <si>
    <t>Conservación de flora (+)</t>
  </si>
  <si>
    <t>Aumento del consumo del recurso por incremento de necesidad de traslado de personal, materiales, mensajería, etc.</t>
  </si>
  <si>
    <t>Disminución de generación de residuos sólidos en sede con el fin de evitar colapso del cuarto de almacenamiento</t>
  </si>
  <si>
    <t>Estudios previos, anexo guía para supervisión SGA, normograma, matriz de verificación al cumplimiento legal, guía de buenas prácticas ambientales</t>
  </si>
  <si>
    <t>Dirección_Territorial_Magdalena</t>
  </si>
  <si>
    <t>Gestión_Financiera</t>
  </si>
  <si>
    <t>Uso de unidades sanitarias.</t>
  </si>
  <si>
    <t>Realizar los procesos de contratación por medio de las minutas, de acuerdo con la modalidad de contratación definida por la UARIV.</t>
  </si>
  <si>
    <t>Entrega de cartas de indemnización</t>
  </si>
  <si>
    <t>Realizar jornadas de atención y orientación a las víctimas</t>
  </si>
  <si>
    <t>Atención de emergencias humanitarias y coordinar la implementación con las entidades competentes (nacionales y territoriales) y con las autoridades étnico-territoriales (de ser el caso), las acciones para brindar la atención inmediata e integral y realizar seguimiento en desplazamientos, confinamientos y actos de terrorismo</t>
  </si>
  <si>
    <t>Cercanía a lugares de alto flujo peatonal del cuál se genere ruido alto y constante.</t>
  </si>
  <si>
    <t xml:space="preserve">Consumo de insumos comestibles de cafetería </t>
  </si>
  <si>
    <t>Conservación de las costumbres étnicas (+)</t>
  </si>
  <si>
    <t>Aumento del consumo del recurso por malas prácticas ambientales y/o cambios en los procesos</t>
  </si>
  <si>
    <t>Divulgación del Procedimiento Operativo Normalizado relacionado dentro del plan de emergencia</t>
  </si>
  <si>
    <t>Fichas técnicas de productos</t>
  </si>
  <si>
    <t>Dirección_Territorial_Magdalena_Medio</t>
  </si>
  <si>
    <t>Organizar y conformar los expedientes físicos y electronicos de acuerdo con las Tablas de Retención Documental - TRD</t>
  </si>
  <si>
    <t>Realizar Reuniones de Seguimiento al PAC para programar los desembolsos acordes con los pagos establecidos en los compromisos suscritos, y evaluar la ejecución de este, con el fin de evitar sanciones por cupos autorizados no utilizados.</t>
  </si>
  <si>
    <t>Identificar y verificar riesgos de violaciones de derechos humanos e infracciones al Derecho Internacional Humanitario a partir del reporte de bitácora diaria de eventos.</t>
  </si>
  <si>
    <t>Cercanía a rellenos sanitarios y/o lugares con alta presencia de basuras.</t>
  </si>
  <si>
    <t xml:space="preserve">Consumo de insumos no comestibles de cafetería </t>
  </si>
  <si>
    <t>Contaminación de cuerpos hídricos (-)</t>
  </si>
  <si>
    <t>Aumento del consumo del recurso por malas prácticas ambientales y/o daños en aparatos eléctricos y electrónicos</t>
  </si>
  <si>
    <t>Ejecución de actividades que permitan dar cumplimiento con los requisitos legales y otros requisitos asociados</t>
  </si>
  <si>
    <t>Fichas técnicas de productos y matriz de compatibilidad</t>
  </si>
  <si>
    <t>Dirección_Territorial_Meta_y_Llanos_Orientales</t>
  </si>
  <si>
    <t>Registrar operaciones contables que generan pago.</t>
  </si>
  <si>
    <t>Misiones de verificacion de Emergencias</t>
  </si>
  <si>
    <t>Cercanía a subestaciones eléctricas.</t>
  </si>
  <si>
    <t>Consumo de materiales de construcción</t>
  </si>
  <si>
    <t>Contaminación del aire (-)</t>
  </si>
  <si>
    <t>Aumento del consumo del recurso por malas prácticas ambientales y/o daños en red hídrica</t>
  </si>
  <si>
    <t>Elaboración de Procedimiento Operativo Normalizado relacionado con condición ambiental</t>
  </si>
  <si>
    <t>Fichas técnicas, Plan de Gestión Integral de Residuos Sólidos, certificado de disposición final, licencia ambiental</t>
  </si>
  <si>
    <t>Dirección_Territorial_Nariño</t>
  </si>
  <si>
    <t>Reportes de información exógena.</t>
  </si>
  <si>
    <t>Cercanía de obras y/o construcciones que generen emisiones nocivas o altos niveles de ruido.</t>
  </si>
  <si>
    <t>Consumo de papel</t>
  </si>
  <si>
    <t>Contaminación del suelo (-)</t>
  </si>
  <si>
    <t>Aumento del consumo del recurso por vuelta a la presencialidad</t>
  </si>
  <si>
    <t>Establecimiento de actividades que permitan la conservación de las costumbres étnicas</t>
  </si>
  <si>
    <t>Guía de buenas prácticas ambientales, calendario ambiental, SUMA, registros de capacitación</t>
  </si>
  <si>
    <t>Dirección_Territorial_Norte_de_Santander_Arauca</t>
  </si>
  <si>
    <t>Revisar, liquidar y registrar los trámites de pagos.</t>
  </si>
  <si>
    <t>Colapso de almacenamiento de residuos sólidos.</t>
  </si>
  <si>
    <t>Consumo de plaguicidas</t>
  </si>
  <si>
    <t>Contaminación visual (-)</t>
  </si>
  <si>
    <t>Ausencia de disponibilidad y/o personal entrenado para uso del equipo de atención de emergencia ambientales</t>
  </si>
  <si>
    <t>Establecimiento de actividades que permitan la conservación de las costumbres étnicas y no étnicas</t>
  </si>
  <si>
    <t>Guía de buenas prácticas ambientales, estudios previos, anexo guía para supervisión SGA, normograma, matriz de verificación al cumplimiento legal</t>
  </si>
  <si>
    <t>Dirección_Territorial_Putumayo</t>
  </si>
  <si>
    <t>Garantizar que los recursos no ejecutados, sean reintegrados a la Dirección del Tesoro Nacional</t>
  </si>
  <si>
    <t>Custodia u operación de animales en actividades internas o externas.</t>
  </si>
  <si>
    <t>Consumo de sustancias químicas</t>
  </si>
  <si>
    <t>Disminución de carga en los rellenos sanitarios (+)</t>
  </si>
  <si>
    <t>Ausencia de mantenimiento y/o revisiones periódicas de redes eléctricas</t>
  </si>
  <si>
    <t>Establecimiento de buenas prácticas ambientales asociadas al consumo del recurso</t>
  </si>
  <si>
    <t>Guía de buenas prácticas ambientales, matriz de seguimiento a programas, estudios previos, anexo guía para supervisión SGA, normograma, matriz de verificación al cumplimiento legal</t>
  </si>
  <si>
    <t>Dirección_Territorial_Santander</t>
  </si>
  <si>
    <t>Deficiencia de servicio de recolección de basuras (frecuencia y rutas de recolección).</t>
  </si>
  <si>
    <t>Consumo de tóner</t>
  </si>
  <si>
    <t>Disminución de consumo de agua (+)</t>
  </si>
  <si>
    <t>Ausencia de participación de funcionarios, contratistas y operadores en jornadas de fortalecimiento de cultura y/o conocimientos ambientales</t>
  </si>
  <si>
    <t>Establecimiento de lineamientos en materia ambiental en procesos contractuales buscando adquirir insumos amigables con el medio ambiente</t>
  </si>
  <si>
    <t>Guía de buenas prácticas ambientales, normograma, matriz de verificación al cumplimiento legal</t>
  </si>
  <si>
    <t>Dirección_Territorial_Sucre</t>
  </si>
  <si>
    <t>Derrames de sustancias químicas peligrosas (aceites, hidrocarburos, tintas, tóner, luminarias, sustancias vencidas, etc.).</t>
  </si>
  <si>
    <t>Conversión a medios tecnológicos</t>
  </si>
  <si>
    <t>Disminución de consumo de energía (+)</t>
  </si>
  <si>
    <t>Ausencia de participación y/o correcto desarrollo de la actividad programada</t>
  </si>
  <si>
    <t>Establecimiento de lineamientos en materia ambiental en procesos contractuales buscando mejora en eficiencia de consumo de combustibles</t>
  </si>
  <si>
    <t>Guía de buenas prácticas ambientales, Plan de Gestión Integral de Residuos Sólidos</t>
  </si>
  <si>
    <t>Dirección_Territorial_Urabá</t>
  </si>
  <si>
    <t>Emisiones nocivas (olores, polución, esmog, etc.) generadas por actividades y/o fuentes móviles al interior de la sede.</t>
  </si>
  <si>
    <t>Definición de criterios ambientales para adquisición de productos y/o servicios</t>
  </si>
  <si>
    <t>Disminución de consumo de papel (+)</t>
  </si>
  <si>
    <t>Ausencia y/o inadecuada identificación y almacenamiento de elementos</t>
  </si>
  <si>
    <t>Establecimiento de lineamientos en materia ambiental en procesos contractuales buscando reducir la generación de emisiones</t>
  </si>
  <si>
    <t>Instructivo de mantenimiento</t>
  </si>
  <si>
    <t>Dirección_Territorial_Valle_del_Cauca</t>
  </si>
  <si>
    <t>Emisiones nocivas (olores, polución, esmog, etc.) generadas por edificaciones vecinas.</t>
  </si>
  <si>
    <t>Desarrollo de actividades económicas.</t>
  </si>
  <si>
    <t>Disminución de contaminación al cuerpos hídricos (+)</t>
  </si>
  <si>
    <t>Contaminación del suelo e incumplimiento de requisitos legales en materia ambiental</t>
  </si>
  <si>
    <t>Fomento de ahorro y reutilización de materiales para reducir la cantidad de residuos generados</t>
  </si>
  <si>
    <t>Instructivo de mantenimiento, plan de mantenimiento, registros de mantenimiento</t>
  </si>
  <si>
    <t>Nivel_Nacional</t>
  </si>
  <si>
    <t>Estadía en terrenos con topografía de difícil acceso y/o tránsito.</t>
  </si>
  <si>
    <t>Educación ambiental</t>
  </si>
  <si>
    <t>Disminución de contaminación al suelo (+)</t>
  </si>
  <si>
    <t>Fallas y/o inadecuado funcionamiento del medio tecnológico</t>
  </si>
  <si>
    <t>Fortalecimiento de conocimiento y cultura ambiental asociada con el manejo integral de residuos líquidos</t>
  </si>
  <si>
    <t>Matriz de seguimiento a programas, guía de buenas prácticas ambientales, estudios previos</t>
  </si>
  <si>
    <t>Estadía en una zona con alto nivel de delincuencia.</t>
  </si>
  <si>
    <t>Emisiones de olores ofensivos</t>
  </si>
  <si>
    <t>Disminución de huella de carbono (+)</t>
  </si>
  <si>
    <t>Generación de impactos ambientales adicionales por realización de malas prácticas ambientales</t>
  </si>
  <si>
    <t>Fortalecimiento de conocimiento y cultura ambiental asociada con el manejo integral de residuos sólidos</t>
  </si>
  <si>
    <t>Estadía en una zona con presencia de grupos u organizaciones al margen de la ley.</t>
  </si>
  <si>
    <t>Generación de carga visual</t>
  </si>
  <si>
    <t>Disminución de vectores que ocasionan enfermedades para el ser humanos (+)</t>
  </si>
  <si>
    <t>Inadecuada segregación del residuo sólido generado</t>
  </si>
  <si>
    <t>Fortalecimiento de cultura ambiental de personas que hagan uso del recurso y/o establecimiento de recomendaciones ambientales en cambios de procesos</t>
  </si>
  <si>
    <t>Normograma, matriz de verificación al cumplimiento legal, anexo guía para supervisión SGA</t>
  </si>
  <si>
    <t>Estadía en una zona usada generalmente como punto de encuentro o paso de manifestaciones, marchas, protestas y demás.</t>
  </si>
  <si>
    <t>Generación de emisiones atmosféricas fuentes fijas</t>
  </si>
  <si>
    <t>Emisión de gases efecto invernadero (-)</t>
  </si>
  <si>
    <t>Inadecuado manejo integral del residuo líquido generado</t>
  </si>
  <si>
    <t>Fortalecimiento de cultura ambiental de personas que hagan uso del recurso y/o revisiones periódicas de los equipos eléctricos y electrónicos</t>
  </si>
  <si>
    <t>Normograma, matriz de verificación al cumplimiento legal, estudio de medición de ruido</t>
  </si>
  <si>
    <t>Estadía en zona con fuertes corrientes de vientos.</t>
  </si>
  <si>
    <t>Generación de emisiones atmosféricas fuentes móviles</t>
  </si>
  <si>
    <t>Fomento de buenas prácticas ambientales (+)</t>
  </si>
  <si>
    <t>Inadecuado manejo integral del residuo sólido generado</t>
  </si>
  <si>
    <t>Fortalecimiento de cultura ambiental de personas que hagan uso del recurso y/o revisiones periódicas de los equipos que usen este recurso</t>
  </si>
  <si>
    <t>Otro</t>
  </si>
  <si>
    <t>Estadía en zona de altos niveles de precipitación.</t>
  </si>
  <si>
    <t>Generación de ondas electromagnéticas</t>
  </si>
  <si>
    <t>Generación / Fomento de educación  y conciencia ambiental (+)</t>
  </si>
  <si>
    <t>Inadecuado uso y/o disposición de residuos peligrosos generados</t>
  </si>
  <si>
    <t>Fortalecimiento de cultura ambiental de personas que hagan uso del recurso y/o revisiones periódicas de los equipos y puntos hídricos</t>
  </si>
  <si>
    <t>Plan de emergencias</t>
  </si>
  <si>
    <t>Estadía en zona de riesgo de derrumbe.</t>
  </si>
  <si>
    <t>Generación de residuos aprovechables (CARTÓN)</t>
  </si>
  <si>
    <t>Generación de empleo (+)</t>
  </si>
  <si>
    <t>Incompleta identificación de requisitos legales ambientales vigentes aplicables</t>
  </si>
  <si>
    <t>Identificación de fuente de vibraciones y corrección de las mismas</t>
  </si>
  <si>
    <t>Plan de Gestión Integral de Residuos Sólidos - PGIRS</t>
  </si>
  <si>
    <t>Estadía en zonas con altas temperaturas constantes.</t>
  </si>
  <si>
    <t>Generación de residuos aprovechables (METAL)</t>
  </si>
  <si>
    <t>Manejo integral de residuos sólidos (+)</t>
  </si>
  <si>
    <t>Incumplimiento de requisitos legales aplicables por desconocimiento y/o insuficiencia de recursos</t>
  </si>
  <si>
    <t>Identificación de fuente del olor ofensivo y corrección del mismo</t>
  </si>
  <si>
    <t>Plan de Gestión Integral de residuos sólidos, matriz de seguimiento a programas</t>
  </si>
  <si>
    <t>Estadía en zonas con bajas temperaturas constantes.</t>
  </si>
  <si>
    <t>Generación de residuos aprovechables (OTRO)</t>
  </si>
  <si>
    <t>Incumplimiento de requisitos legales asociados con la generación y descarga de vertimientos</t>
  </si>
  <si>
    <t>Identificación de fuente del ruido excesivo y corrección del mismo</t>
  </si>
  <si>
    <t>Plan de Gestión Integral de residuos sólidos, matriz de seguimiento a programas, certificados de aprovechamiento</t>
  </si>
  <si>
    <t>Estadía en zonas con cuerpos de agua con riesgo de desbordamiento.</t>
  </si>
  <si>
    <t>Generación de residuos aprovechables (PAPEL)</t>
  </si>
  <si>
    <t>Incumplimiento de requisitos legales en materia ambiental</t>
  </si>
  <si>
    <t>Identificación temprana de la suspensión y racionalización del uso del recurso</t>
  </si>
  <si>
    <t>Plan de Gestión Integral de residuos sólidos, matriz de seguimiento a programas, certificados de disposición final, licencia ambiental</t>
  </si>
  <si>
    <t>Estadía en zonas con cuerpos de agua que representen riesgo de inundación.</t>
  </si>
  <si>
    <t>Generación de residuos aprovechables (PLÁSTICO)</t>
  </si>
  <si>
    <t>Preservación de áreas protegidas (+)</t>
  </si>
  <si>
    <t>Incumplimiento del requisito legal por desconocimiento y/o no tramite del mismo</t>
  </si>
  <si>
    <t>Identificación y seguimiento de equipos sujetos a mantenimiento periódico presentes en sede</t>
  </si>
  <si>
    <t>Plan de Manejo Ambiental - PMA</t>
  </si>
  <si>
    <t>Estadía en zonas con dificultades de acceso al recurso.</t>
  </si>
  <si>
    <t>Generación de residuos aprovechables (VIDRIO)</t>
  </si>
  <si>
    <t>Preservación de la calidad del aire (+)</t>
  </si>
  <si>
    <t>Incumplimiento del requsiitolegal por desconocimiento y/o no tramité del mismo</t>
  </si>
  <si>
    <t>Implementación de check list en actividades de revisión y/o aprobación de proceso contractual con el fin de evitar ocurrencia de condición ambiental</t>
  </si>
  <si>
    <t>Plan de trabajo, descripción de actividades</t>
  </si>
  <si>
    <t>Estadía en zonas de riesgo sísmico.</t>
  </si>
  <si>
    <t>Generación de residuos de manejo especial  (LUMINARIAS)</t>
  </si>
  <si>
    <t>Reducción de afectación al medio ambiente (+)</t>
  </si>
  <si>
    <t>Manipulación inadecuada en la cadena de distribución y entrega de productos alimenticios</t>
  </si>
  <si>
    <t>Inclusión de responsabilidad de participación en actividades convocadas desde el SGA en matriz de roles, responsabilidades, autoridades y competencias</t>
  </si>
  <si>
    <t>Planificación de actividades a desarrollar</t>
  </si>
  <si>
    <t>Existencia de aires acondicionados.</t>
  </si>
  <si>
    <t>Generación de residuos de manejo especial (LLANTAS USADAS)</t>
  </si>
  <si>
    <t>Incremento  de la demanda de bienes y servicios (+)</t>
  </si>
  <si>
    <t>Materialización de la emergencia ambiental por aumento de generación de residuos sólidos</t>
  </si>
  <si>
    <t>Minimización de generación de residuos sólidos y solicitud de restablecimiento del servicio público</t>
  </si>
  <si>
    <t>Proceso contractual de arrendamiento de sede</t>
  </si>
  <si>
    <t>Existencia de almacén de sustancias químicas.</t>
  </si>
  <si>
    <t>Generación de residuos de manejo especial (MEDICAMENTOS VENCIDOS)</t>
  </si>
  <si>
    <t>Aumento en los niveles de ruido (-)</t>
  </si>
  <si>
    <t>Materialización de la emergencia ambiental por daños en redes hidráulicas</t>
  </si>
  <si>
    <t>Registro de publicidad exterior visual</t>
  </si>
  <si>
    <t>Existencia de ascensores.</t>
  </si>
  <si>
    <t>Generación de residuos de manejo especial (PILAS O BATERÍAS)</t>
  </si>
  <si>
    <t>Incremento de la concentración de material particulado (-)</t>
  </si>
  <si>
    <t>Materialización de la emergencia ambiental por inadecuado manejo integral de residuos sólidos peligrosos</t>
  </si>
  <si>
    <t>Soportes de RTM y EC</t>
  </si>
  <si>
    <t>Existencia de calderas.</t>
  </si>
  <si>
    <t>Generación de residuos de manejo especial (RAEE´S)</t>
  </si>
  <si>
    <t>Incremento de la oferta hídrica para consumo humano (-)</t>
  </si>
  <si>
    <t>Materialización de riesgos asociados con la condición ambiental</t>
  </si>
  <si>
    <t>Realización de actividad de mantenimiento y/o revisión con el fin de evitar ocurrencia de condición ambiental</t>
  </si>
  <si>
    <t>Existencia de contenedores en mal estado y/o desactualizados.</t>
  </si>
  <si>
    <t>Generación de residuos de manejo especial (RCD´S)</t>
  </si>
  <si>
    <t>Incremento de la huella de carbono (-)</t>
  </si>
  <si>
    <t>Realización de prácticas que permitan disminuir la generación de ondas electromagnéticas</t>
  </si>
  <si>
    <t>Existencia de equipos ahorradores al interior de las sedes.</t>
  </si>
  <si>
    <t>Generación de residuos ordinarios</t>
  </si>
  <si>
    <t>No especificación de necesidades de acceso de personal y vehículos a sede en proceso contractual</t>
  </si>
  <si>
    <t>Realizar jornadas enfocadas a mejorar la carga visual del espacio en donde se presente</t>
  </si>
  <si>
    <t>Existencia de equipos de bombeo de agua.</t>
  </si>
  <si>
    <t>Generación de residuos orgánicos</t>
  </si>
  <si>
    <t>No especificación de necesidades de climatización de sede en proceso contractual</t>
  </si>
  <si>
    <t>Realizar mantenimientos y/o revisiones de funcionamiento periódicas del medio tecnológico empleado</t>
  </si>
  <si>
    <t>Existencia de humedad al interior de las sedes.</t>
  </si>
  <si>
    <t>Generación de residuos peligrosos (ACEITES USADOS)</t>
  </si>
  <si>
    <t>No especificación de necesidades de estado de redes hidráulicas en sede en proceso contractual</t>
  </si>
  <si>
    <t>Realizar revisiones y/o mantenimientos de la red sanitaria existente</t>
  </si>
  <si>
    <t>Existencia de iluminación con potencial de causar fatiga visual.</t>
  </si>
  <si>
    <t>Generación de residuos peligrosos (EXTINTORES)</t>
  </si>
  <si>
    <t>No especificación de necesidades de existencia de paneles eléctricos en sede en proceso contractual</t>
  </si>
  <si>
    <t>Realizar un manejo integral de plagas con la periodicidad adecuada para evitar presencia de vectores dentro de las instalaciones</t>
  </si>
  <si>
    <t>Existencia de Kit de derrames.</t>
  </si>
  <si>
    <t>Generación de residuos peligrosos (PLAGUICIDAS)</t>
  </si>
  <si>
    <t>No especificación de necesidades de existencia de redes de alcantarillado en sede en proceso contractual</t>
  </si>
  <si>
    <t>Solicitud de extensión de invitación de participación a enlaces SIG y adecuada planificación del desarrollo de actividades</t>
  </si>
  <si>
    <t>Existencia de maquinaria (Prensas, tornos, equipos de presurización, excavadoras).</t>
  </si>
  <si>
    <t>Generación de residuos peligrosos (RESIDUOS CON PINTURA)</t>
  </si>
  <si>
    <t>No especificación de necesidades de manejo de fauna de sede en proceso contractual</t>
  </si>
  <si>
    <t>Solicitud de permiso de uso de suelo y/o licencias de construcción de la edificación</t>
  </si>
  <si>
    <t>Existencia de procesos o actividades que generen excesivas cantidades de basuras.</t>
  </si>
  <si>
    <t>Generación de residuos peligrosos (RESIDUOS CON TINTA)</t>
  </si>
  <si>
    <t>No especificación de necesidades de recolección de residuos sólidos en sede en proceso contractual</t>
  </si>
  <si>
    <t>Solicitud de restablecimiento del servicio público</t>
  </si>
  <si>
    <t>Existencia de red contra incendios.</t>
  </si>
  <si>
    <t>Generación de residuos peligrosos (RESIDUOS DE ATENCIÓN MÉDICA)</t>
  </si>
  <si>
    <t>No especificación de necesidades de redes de alcantarillado de sede en proceso contractual</t>
  </si>
  <si>
    <t>Uso de generadores eléctricos y solicitud de restablecimiento del servicio público</t>
  </si>
  <si>
    <t>Existencia de redes hidráulicas expuestas.</t>
  </si>
  <si>
    <t>Generación de residuos peligrosos (RESIDUOS DE FERTILIZANTES)</t>
  </si>
  <si>
    <t>No especificación de necesidades de suministro de acueducto en sede en proceso contractual</t>
  </si>
  <si>
    <t>Verificación de existencia de equipo y entrenamiento de adecuado uso de este</t>
  </si>
  <si>
    <t>Existencia de tanques de almacenamiento de agua elevados o a nivel del suelo.</t>
  </si>
  <si>
    <t xml:space="preserve">Generación de residuos peligrosos (RESIDUOS QUÍMICOS) </t>
  </si>
  <si>
    <t>No especificación de necesidades de ubicación de sede en proceso contractual</t>
  </si>
  <si>
    <t>Verificación de identificación y correcto almacenamiento de elementos</t>
  </si>
  <si>
    <t>Existencia de tanques de almacenamiento de agua subterráneos.</t>
  </si>
  <si>
    <t xml:space="preserve">Generación de residuos peligrosos (TÓNERES) </t>
  </si>
  <si>
    <t>No especificación de necesidades de ubicación y/o estudios de sismo resistencia de sede en proceso contractual</t>
  </si>
  <si>
    <t>Verificación de las condiciones óptimas para el almacenamiento adecuado de los alimentos que se entreguen</t>
  </si>
  <si>
    <t>Existencia de vehículos de carga (Camiones, montacargas, etc.).</t>
  </si>
  <si>
    <t>Generación de ruido</t>
  </si>
  <si>
    <t>No inclusión de requisitos en materia ambiental en los procesos contractuales de la UARIV</t>
  </si>
  <si>
    <t>Cambio en la modalidad para el desarrollo de las actividades lo que permite la disminución del consumo de recursos</t>
  </si>
  <si>
    <t>Existencia de vehículos de transporte (Sedanes, camionetas, motocicletas, etc.).</t>
  </si>
  <si>
    <t>Generación de vibraciones</t>
  </si>
  <si>
    <t>No realización de mantenimiento de equipos de aire acondicionado</t>
  </si>
  <si>
    <t>Explotación de recursos naturales.</t>
  </si>
  <si>
    <t>Identificación de requisitos legales ambientales y otros requisitos</t>
  </si>
  <si>
    <t>No realización de mantenimiento de equipos de ascensores</t>
  </si>
  <si>
    <t>Frecuencia de recolección de basuras distantes.</t>
  </si>
  <si>
    <t>Intervención a comunidades étnicas y no étnicas</t>
  </si>
  <si>
    <t>No realización de mantenimiento de equipos de bombeo de agua</t>
  </si>
  <si>
    <t>Fugas y derrames de residuos peligrosos y/o sustancias peligrosas.</t>
  </si>
  <si>
    <t>Mantenimiento de aires acondicionados</t>
  </si>
  <si>
    <t>No realización de mantenimiento de equipos de calderas</t>
  </si>
  <si>
    <t>Generación de vertimientos de tipo industrial.</t>
  </si>
  <si>
    <t>Mantenimiento de aparatos eléctricos y/o electrónicos</t>
  </si>
  <si>
    <t>No realización de mantenimiento de equipos de red contra incendios</t>
  </si>
  <si>
    <t>Incumplimiento frente al uso del suelo.</t>
  </si>
  <si>
    <t>Mantenimiento de ascensores</t>
  </si>
  <si>
    <t>No realización de mantenimiento de maquinaria presente en sede</t>
  </si>
  <si>
    <t>Inexistencia de espacios para el acopio de residuos aprovechables, peligrosos y/o sustancias químicas.</t>
  </si>
  <si>
    <t>Mantenimiento de vehículos</t>
  </si>
  <si>
    <t>No realización de mantenimiento de plantas eléctricas y/o generadores de energía eléctrica</t>
  </si>
  <si>
    <t>Inexistencia de paneles de control.</t>
  </si>
  <si>
    <t>Mantenimiento locativo</t>
  </si>
  <si>
    <t>No realización de mantenimiento de redes de alta tensión</t>
  </si>
  <si>
    <t>Inexistencia de redes de alcantarillado público.</t>
  </si>
  <si>
    <t>No realización de mantenimiento de redes de media tensión</t>
  </si>
  <si>
    <t>Inundación por falla de infraestructura hidráulica.</t>
  </si>
  <si>
    <t>No realización de mantenimiento de tanque de agua elevados y/o a nivel de suelo</t>
  </si>
  <si>
    <t>Realización de actividades de compensación ambiental</t>
  </si>
  <si>
    <t>No realización de mantenimiento de tanque de agua subterráneos</t>
  </si>
  <si>
    <t>Presencia aledaña de zonas ambientales protegidas.</t>
  </si>
  <si>
    <t>Uso de publicidad exterior visual</t>
  </si>
  <si>
    <t>No realización de mantenimiento de vehículos, RTM y EC</t>
  </si>
  <si>
    <t>Presencia de cultivos ilícitos en zonas de desarrollo de actividades</t>
  </si>
  <si>
    <t>Uso de refrigerantes</t>
  </si>
  <si>
    <t>No realización de mantenimientos locativos a la infraestructura disponible para la Entidad.</t>
  </si>
  <si>
    <t>Presencia de especies con potencial riesgo de trasmisión de enfermedades dentro de instalaciones (mosquitos, roedores, iguanas, serpientes, etc.).</t>
  </si>
  <si>
    <t>Vertimiento de aguas residuales domésticas a sistemas de alcantarillado</t>
  </si>
  <si>
    <t>Presencia de especies de fauna protegidas en zonas de desarrollo de actividades.</t>
  </si>
  <si>
    <t>Vertimiento de aguas residuales domésticas al suelo</t>
  </si>
  <si>
    <t>Presencia de vectores por consumo y/o almacenamiento de comestibles de cafetería</t>
  </si>
  <si>
    <t>Presencia de especies de flora ornamentales y/o protegidas en zonas de desarrollo de actividades.</t>
  </si>
  <si>
    <t>Vertimiento de aguas residuales industriales a sistemas de alcantarillado</t>
  </si>
  <si>
    <t>Presencia extendida y/o permanente de altos niveles de ruido</t>
  </si>
  <si>
    <t>Presencia de fauna dentro de instalaciones.</t>
  </si>
  <si>
    <t>Vertimiento de aguas residuales industriales al suelo</t>
  </si>
  <si>
    <t>Presencia extendida y/o permanente de olores ofensivos</t>
  </si>
  <si>
    <t>Presencia de material particulado generado por vectores y/o fuentes móviles.</t>
  </si>
  <si>
    <t>Generación de enfermedades de interes en salud pública</t>
  </si>
  <si>
    <t>Presencia extendida y/o permanente de vibraciones</t>
  </si>
  <si>
    <t>Presencia de redes de alta tensión (torres metálicas).</t>
  </si>
  <si>
    <t>Generación de dotación con imagen institucional  desactualizada - RME</t>
  </si>
  <si>
    <t>Suspensión de actividades de la Unidad para las Víctimas</t>
  </si>
  <si>
    <t>Presencia de redes de media tensión (transformadores).</t>
  </si>
  <si>
    <t>Uso de agua lluvia para actividades de consumo humano</t>
  </si>
  <si>
    <t>Presencia de redes hidráulicas antiguas.</t>
  </si>
  <si>
    <t>Uso inadecuado del suelo y/o indisponibilidad de documentación de permiso de uso del suelo</t>
  </si>
  <si>
    <t>Presencia de suministro de agua no potable o apta para el consumo humano.</t>
  </si>
  <si>
    <t>Vertimiento directo a suelos por daños en red sanitaria</t>
  </si>
  <si>
    <t>Presencia de tanques sépticos.</t>
  </si>
  <si>
    <t>Ausencia de mantenimiento y/o revisiones periódicas de redes hidráulicas</t>
  </si>
  <si>
    <t>Presencia de vías de acceso en mal estado.</t>
  </si>
  <si>
    <t>Presencia de volcanes.</t>
  </si>
  <si>
    <t>Recolección y uso de aguas lluvias.</t>
  </si>
  <si>
    <t>Recolección y uso de aguas subterráneas</t>
  </si>
  <si>
    <t>Medellín</t>
  </si>
  <si>
    <t>Barranquilla</t>
  </si>
  <si>
    <t>Cartagena</t>
  </si>
  <si>
    <t>Florencia</t>
  </si>
  <si>
    <t>Popayán</t>
  </si>
  <si>
    <t>Bogotá</t>
  </si>
  <si>
    <t>Riohacha</t>
  </si>
  <si>
    <t>Quibdó</t>
  </si>
  <si>
    <t>Montería</t>
  </si>
  <si>
    <t>Armenia</t>
  </si>
  <si>
    <t>Santa_Marta</t>
  </si>
  <si>
    <t>Barrancabermeja</t>
  </si>
  <si>
    <t>Yopal</t>
  </si>
  <si>
    <t>Pasto</t>
  </si>
  <si>
    <t>Arauca</t>
  </si>
  <si>
    <t>Mocoa</t>
  </si>
  <si>
    <t>Bucaramanga</t>
  </si>
  <si>
    <t>Sincelejo</t>
  </si>
  <si>
    <t>Apartadó</t>
  </si>
  <si>
    <t>Cali</t>
  </si>
  <si>
    <t>San_Cayetano</t>
  </si>
  <si>
    <t>Riesgo de caída de árboles.</t>
  </si>
  <si>
    <t>Neiva</t>
  </si>
  <si>
    <t>Ibagué</t>
  </si>
  <si>
    <t>Valledupar</t>
  </si>
  <si>
    <t>Manizales</t>
  </si>
  <si>
    <t>Villavicencio</t>
  </si>
  <si>
    <t>Cúcuta</t>
  </si>
  <si>
    <t>Ruido generado por la incidencia externa y/o interna de equipos.</t>
  </si>
  <si>
    <t>Otros</t>
  </si>
  <si>
    <t>Tunja</t>
  </si>
  <si>
    <t>Pereira</t>
  </si>
  <si>
    <t>San_José_del_Guaviare</t>
  </si>
  <si>
    <t>Suspensión de servicio público de acueducto.</t>
  </si>
  <si>
    <t>Puerto_Carreño</t>
  </si>
  <si>
    <t>Suspensión de servicio público de aseo.</t>
  </si>
  <si>
    <t>Leticia</t>
  </si>
  <si>
    <t>Suspensión de servicio público de energía</t>
  </si>
  <si>
    <t>Mitú</t>
  </si>
  <si>
    <t>Uso de fertilizantes, plaguicidas, herbicidas, insecticidas y/o fungicidas.</t>
  </si>
  <si>
    <t>Inírida</t>
  </si>
  <si>
    <t>Uso de plantas eléctricas y/o generadores de energía.</t>
  </si>
  <si>
    <t>Vertimiento directo a cuerpos de agua.</t>
  </si>
  <si>
    <t>Vibraciones ocasionadas por el tránsito de personas al interior de la sede.</t>
  </si>
  <si>
    <t>Vibraciones ocasionas por el flujo de vehículos de carga pesada al interior de la sede.</t>
  </si>
  <si>
    <t>Suspensión constante o periódica del servicio público.</t>
  </si>
  <si>
    <t xml:space="preserve">Existencia de zonas con el potencial de ser Inundables </t>
  </si>
  <si>
    <t>Existencia de almacenamiento temporal de residuos aprovechables, orgánicos y ordinarios actualizados</t>
  </si>
  <si>
    <t>ANTIOQUIA</t>
  </si>
  <si>
    <t>ATLÁNTICO</t>
  </si>
  <si>
    <t>BOLÍVAR Y SAN ANDRÉS</t>
  </si>
  <si>
    <t>CAQUETÁ - HUILA</t>
  </si>
  <si>
    <t>FINAL</t>
  </si>
  <si>
    <t>SIN IMPACTO AMBIENTAL</t>
  </si>
  <si>
    <t>IMPACTO AMBIENTAL POSITIVO</t>
  </si>
  <si>
    <t>IMPACTO AMBIENTAL NEGATIVO BAJO</t>
  </si>
  <si>
    <t>IMPACTO AMBIENTAL NEGATIVO MODERADO</t>
  </si>
  <si>
    <t>IMPACTO AMBIENTAL NEGATIVO ALTO</t>
  </si>
  <si>
    <t>sumas iguales</t>
  </si>
  <si>
    <t>INICIAL</t>
  </si>
  <si>
    <t>EFICACIA</t>
  </si>
  <si>
    <t>CAUCA</t>
  </si>
  <si>
    <t>CENTRAL</t>
  </si>
  <si>
    <t>CÉSAR - GUAJIRA</t>
  </si>
  <si>
    <t>CHOCÓ</t>
  </si>
  <si>
    <t>CÓRDOBA</t>
  </si>
  <si>
    <t>EJE CAFETERO</t>
  </si>
  <si>
    <t>MAGDALENA</t>
  </si>
  <si>
    <t>MAGDALENA MEDIO</t>
  </si>
  <si>
    <t>META - LLANOS ORIENTALES</t>
  </si>
  <si>
    <t>NARIÑO</t>
  </si>
  <si>
    <t>NORTE DE SANTANDER</t>
  </si>
  <si>
    <t>PUTUMAYO</t>
  </si>
  <si>
    <t>SANTANDER</t>
  </si>
  <si>
    <t>SUCRE</t>
  </si>
  <si>
    <t>URABÁ</t>
  </si>
  <si>
    <t>VALLE</t>
  </si>
  <si>
    <t>NIVEL NACIONAL</t>
  </si>
  <si>
    <t>CANTIDAD DE ASPECTOS AMBIENTALES IDENTIFICADOS</t>
  </si>
  <si>
    <t>SEDE</t>
  </si>
  <si>
    <t>Antioquia</t>
  </si>
  <si>
    <t>Cambios</t>
  </si>
  <si>
    <t>Atlántico</t>
  </si>
  <si>
    <t>No cambios</t>
  </si>
  <si>
    <t>Bolívar y San Andrés</t>
  </si>
  <si>
    <t>Caquetá-Huila</t>
  </si>
  <si>
    <t>Cauca</t>
  </si>
  <si>
    <t>Central</t>
  </si>
  <si>
    <t>Cesar y Guajira</t>
  </si>
  <si>
    <t>Chocó</t>
  </si>
  <si>
    <t>Córdoba</t>
  </si>
  <si>
    <t>Eje Cafetero</t>
  </si>
  <si>
    <t>Magdalena</t>
  </si>
  <si>
    <t>Magdalena Medio</t>
  </si>
  <si>
    <t>Meta-Llanos Orientales</t>
  </si>
  <si>
    <t>Nariño</t>
  </si>
  <si>
    <t>Norte de Santander</t>
  </si>
  <si>
    <t>Putumayo</t>
  </si>
  <si>
    <t>Santander</t>
  </si>
  <si>
    <t>Sucre</t>
  </si>
  <si>
    <t>Urabá</t>
  </si>
  <si>
    <t>Valle</t>
  </si>
  <si>
    <t>Nivel Nacional</t>
  </si>
  <si>
    <t xml:space="preserve"> </t>
  </si>
  <si>
    <t>DT's</t>
  </si>
  <si>
    <t>Criterio</t>
  </si>
  <si>
    <t>Legal</t>
  </si>
  <si>
    <t>Impacto ambiental</t>
  </si>
  <si>
    <t>Partes interesadas</t>
  </si>
  <si>
    <t>SubTotal</t>
  </si>
  <si>
    <t>NOMBRE DEL FORMATO</t>
  </si>
  <si>
    <t>Código:</t>
  </si>
  <si>
    <t>NOMBRE DEL PROCESO</t>
  </si>
  <si>
    <t>Versión:</t>
  </si>
  <si>
    <t>NOMBRE DEL PROCEDIMIENTO</t>
  </si>
  <si>
    <t>Fecha: DD/MM/AA</t>
  </si>
  <si>
    <t>Paginas</t>
  </si>
  <si>
    <t>GUÍA PARA LA IDENTIFICACIÓN Y EVALUACIÓN DE ASPECTOS E IMPACTOS</t>
  </si>
  <si>
    <t>ESTRUCTURA REQUERIDA PARA FORMATO DE ACUERDO A LAS NECESIDADES DEL PROCESO</t>
  </si>
  <si>
    <t>DIRECCIÓN TERRITORIAL</t>
  </si>
  <si>
    <t>DEPARTAMENTO</t>
  </si>
  <si>
    <t>PAÍS</t>
  </si>
  <si>
    <t>13</t>
  </si>
  <si>
    <t>15</t>
  </si>
  <si>
    <t>17</t>
  </si>
  <si>
    <t>18</t>
  </si>
  <si>
    <t>19</t>
  </si>
  <si>
    <t>85</t>
  </si>
  <si>
    <t>20</t>
  </si>
  <si>
    <t>27</t>
  </si>
  <si>
    <t>23</t>
  </si>
  <si>
    <t>25</t>
  </si>
  <si>
    <t>94</t>
  </si>
  <si>
    <t>95</t>
  </si>
  <si>
    <t>41</t>
  </si>
  <si>
    <t>44</t>
  </si>
  <si>
    <t>47</t>
  </si>
  <si>
    <t>50</t>
  </si>
  <si>
    <t>52</t>
  </si>
  <si>
    <t>54</t>
  </si>
  <si>
    <t>86</t>
  </si>
  <si>
    <t>63</t>
  </si>
  <si>
    <t>66</t>
  </si>
  <si>
    <t>68</t>
  </si>
  <si>
    <t>70</t>
  </si>
  <si>
    <t>73</t>
  </si>
  <si>
    <t>76</t>
  </si>
  <si>
    <t>97</t>
  </si>
  <si>
    <t>99</t>
  </si>
  <si>
    <t>11001</t>
  </si>
  <si>
    <t>68081</t>
  </si>
  <si>
    <t>05045</t>
  </si>
  <si>
    <t>Etiquetas de fila</t>
  </si>
  <si>
    <t>Total general</t>
  </si>
  <si>
    <t>Caquetá Huila</t>
  </si>
  <si>
    <t>Meta y Llanos Orientales</t>
  </si>
  <si>
    <t>División de administración 1 (estado/provincia/otro)</t>
  </si>
  <si>
    <t>Capital/ciudad principal</t>
  </si>
  <si>
    <t>Departamento</t>
  </si>
  <si>
    <t>Cesar - La Guajira</t>
  </si>
  <si>
    <t>Norte de Santander y Arauca</t>
  </si>
  <si>
    <t>Urabá - Darién</t>
  </si>
  <si>
    <t>Nombre</t>
  </si>
  <si>
    <t>Población</t>
  </si>
  <si>
    <t>14</t>
  </si>
  <si>
    <t>Valle del Cauca</t>
  </si>
  <si>
    <t>Cartagena de Indias</t>
  </si>
  <si>
    <t>Santa Marta</t>
  </si>
  <si>
    <t>Puerto Carreño</t>
  </si>
  <si>
    <t>San José del Guaviare</t>
  </si>
  <si>
    <t>Turbo</t>
  </si>
  <si>
    <t>Chigorodó</t>
  </si>
  <si>
    <t>Carepa</t>
  </si>
  <si>
    <t>Necoclí</t>
  </si>
  <si>
    <t>Puerto Wilches</t>
  </si>
  <si>
    <t>Yondó</t>
  </si>
  <si>
    <t>Cimitarra</t>
  </si>
  <si>
    <t>Puerto Berrío</t>
  </si>
  <si>
    <t>Simití</t>
  </si>
  <si>
    <t>San Pablo</t>
  </si>
  <si>
    <t>San Martín</t>
  </si>
  <si>
    <t>El Banco</t>
  </si>
  <si>
    <t>Ariguaní</t>
  </si>
  <si>
    <t>Ciénaga</t>
  </si>
  <si>
    <t>Bogotá D.C.</t>
  </si>
  <si>
    <t>Bolívar</t>
  </si>
  <si>
    <t>Cesar</t>
  </si>
  <si>
    <t>Colombia</t>
  </si>
  <si>
    <t>Caquetá</t>
  </si>
  <si>
    <t>Huila</t>
  </si>
  <si>
    <t>Cundinamarca</t>
  </si>
  <si>
    <t>Tolima</t>
  </si>
  <si>
    <t>Boyacá</t>
  </si>
  <si>
    <t>La Guajira</t>
  </si>
  <si>
    <t>Quindío</t>
  </si>
  <si>
    <t>Caldas</t>
  </si>
  <si>
    <t>Risaralda</t>
  </si>
  <si>
    <t>Guainía</t>
  </si>
  <si>
    <t>Amazonas</t>
  </si>
  <si>
    <t>Vaupés</t>
  </si>
  <si>
    <t>Vichada</t>
  </si>
  <si>
    <t>Guaviare</t>
  </si>
  <si>
    <t>Meta</t>
  </si>
  <si>
    <t>Casanare</t>
  </si>
  <si>
    <t>11002</t>
  </si>
  <si>
    <t>Bogotá D.C. urbana</t>
  </si>
  <si>
    <t>FORMATO MATRIZ PARA LA IDENTIFICACIÓN Y EVALUACIÓN DE ASPECTOS E IMPACTOS AMBIENTALES</t>
  </si>
  <si>
    <t>SISTEMA DE GESTIÓN AMBIENTAL</t>
  </si>
  <si>
    <t>Paginas 1 de ___</t>
  </si>
  <si>
    <t>NOMBRE DE LA DIRECCIÓN TERRITORIAL O SEDE PRINCIPAL DE LA ENTIDAD</t>
  </si>
  <si>
    <t>Identificación de aspectos e impactos ambientales</t>
  </si>
  <si>
    <t>Evaluación de los impactos ambientales identificados</t>
  </si>
  <si>
    <t>Total Significancia Inicial</t>
  </si>
  <si>
    <t>Total Significancia Final</t>
  </si>
  <si>
    <t>Enfoque de atenciónde los impactos y documentación asociada</t>
  </si>
  <si>
    <t>Condición de operación
Normal
Anormal
Emergencia</t>
  </si>
  <si>
    <t>1. MATRIZ DE IDENTIFICACIÓN Y EVALUACIÓN DE ASPECTOS E IMPACTOS AMBIENTALES 
(Por favor hacer clic sobre las imágenes para acceder a la información)</t>
  </si>
  <si>
    <t>2. ANÁLISIS DETERMINACIÓN SIGNIFICANCIA INICIAL
(Por favor hacer clic sobre las imágenes para acceder a la información)</t>
  </si>
  <si>
    <t>3. ANÁLISIS DETERMINACIÓN SIGNIFICANCIA FINAL
(Por favor hacer clic sobre las imágenes para acceder a la información)</t>
  </si>
  <si>
    <t>4. ANÁLISIS IDENTIFICACIÓN DE ASPECTOS AMBIENTALES GENERADOS
(Por favor hacer clic sobre las imágenes para acceder a la información)</t>
  </si>
  <si>
    <t>DEPARTAMENTO2</t>
  </si>
  <si>
    <t>Código: 162,18,15-16</t>
  </si>
  <si>
    <t>Versión: 10</t>
  </si>
  <si>
    <t>Fecha: 03/07/2025</t>
  </si>
  <si>
    <t>Inclusión de nuevas columnas tipos de sede, riesgos, oportunidades y controles operacionales.
Se añaden columnas al formato, se modifica el encabezado del documento, se ajustan la lista despegable del formato para facilitar su diligenciamiento.</t>
  </si>
  <si>
    <t>* En la hoja "Mapa de inicio" se cambia la imagen del mapa de Colombia por el gráfico cloroplético y cambio de tamaño de fuente de la enumeración para se vea mas lúdico, ya que permite identificar la DT al hacer clic en el cuadro de color.
* En la hoja "Matriz DT-NN", se agrega el listado despegable de los ítems de  "Dirección Territorial", "Proceso DT - NN / Condición ambiental", "Proceso / Condición ambiental", "Fase de actividad", "Actividad o Condición ambiental", " Sede actividad", "Ubicación de Condición Ambiental", "Condición de operación (Normal, anormal o emergencia)", "Origen de actividad", "Componente", "Aspecto", "Impacto", "Carácter", "Amenaza", "Oportunidad", "Criterio legal", "Criterio impacto ambiental", "Criterio Partes interesadas", "Controles operacionales", "Significancia Inicial", "Significancia Final" y "Tipo de actividad"   en el cuerpo del formato para articularlo con la matriz que es socializada por vigencia.
* Actualización del proceso asociado y el documento que justifica el formato.
* Modificación de imágenes y estructura de forma de la hoja "C. DT-NN"; igualmente, se articula los vínculos tal que, se dirijan a la hoja deseada.
*Inclusión del encabezado "(Por favor hacer clic sobre las imágenes para acceder a la información)" y enumeración de cada ítem contenido en la hoja "C. DT-NN".
*Ajustes de forma de los gráficos correspondientes de las hojas "SI_DT-NN", "SF_DT-NN" y "AA_DT-NN".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</si>
</sst>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7" x14ac:knownFonts="1">
    <font>
      <sz val="8"/>
      <color theme="1"/>
      <name val="Calibri"/>
      <family val="2"/>
      <scheme val="minor"/>
    </font>
    <font>
      <sz val="11"/>
      <color theme="1"/>
      <name val="Calibri"/>
      <family val="2"/>
      <scheme val="minor"/>
    </font>
    <font>
      <sz val="11"/>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sz val="11"/>
      <color theme="1"/>
      <name val="Arial"/>
      <family val="2"/>
    </font>
    <font>
      <b/>
      <sz val="9"/>
      <color theme="0"/>
      <name val="Verdana"/>
      <family val="2"/>
    </font>
    <font>
      <sz val="9"/>
      <color indexed="81"/>
      <name val="Tahoma"/>
      <family val="2"/>
    </font>
    <font>
      <b/>
      <sz val="9"/>
      <color indexed="81"/>
      <name val="Tahoma"/>
      <family val="2"/>
    </font>
    <font>
      <sz val="9"/>
      <color theme="0"/>
      <name val="Verdana"/>
      <family val="2"/>
    </font>
    <font>
      <sz val="8"/>
      <color theme="1"/>
      <name val="Calibri"/>
      <family val="2"/>
      <scheme val="minor"/>
    </font>
    <font>
      <b/>
      <sz val="9"/>
      <name val="Verdana"/>
      <family val="2"/>
    </font>
    <font>
      <sz val="9"/>
      <name val="Verdana"/>
      <family val="2"/>
    </font>
    <font>
      <sz val="10"/>
      <name val="Verdana"/>
      <family val="2"/>
    </font>
    <font>
      <sz val="10"/>
      <color theme="1"/>
      <name val="Verdana"/>
      <family val="2"/>
    </font>
    <font>
      <b/>
      <sz val="10"/>
      <color theme="1"/>
      <name val="Verdana"/>
      <family val="2"/>
    </font>
    <font>
      <sz val="11"/>
      <name val="Arial"/>
      <family val="2"/>
    </font>
    <font>
      <sz val="10"/>
      <name val="Arial"/>
      <family val="2"/>
    </font>
    <font>
      <sz val="8"/>
      <color theme="1"/>
      <name val="Verdana"/>
      <family val="2"/>
    </font>
    <font>
      <sz val="9"/>
      <color rgb="FF000000"/>
      <name val="Verdana"/>
      <family val="2"/>
    </font>
    <font>
      <sz val="9"/>
      <color rgb="FF000000"/>
      <name val="Arial"/>
      <family val="2"/>
    </font>
    <font>
      <b/>
      <sz val="8"/>
      <color theme="0"/>
      <name val="Arial"/>
      <family val="2"/>
    </font>
    <font>
      <sz val="8"/>
      <color theme="1"/>
      <name val="Arial"/>
      <family val="2"/>
    </font>
    <font>
      <sz val="8"/>
      <name val="Arial"/>
      <family val="2"/>
    </font>
    <font>
      <sz val="8"/>
      <color theme="0"/>
      <name val="Arial"/>
      <family val="2"/>
    </font>
    <font>
      <b/>
      <sz val="10"/>
      <color theme="1"/>
      <name val="Arial"/>
      <family val="2"/>
    </font>
    <font>
      <sz val="10"/>
      <color theme="1"/>
      <name val="Arial"/>
      <family val="2"/>
    </font>
    <font>
      <b/>
      <sz val="11"/>
      <color theme="1"/>
      <name val="Arial"/>
      <family val="2"/>
    </font>
    <font>
      <b/>
      <sz val="8"/>
      <color theme="1"/>
      <name val="Arial"/>
      <family val="2"/>
    </font>
    <font>
      <sz val="11"/>
      <color theme="0"/>
      <name val="Arial"/>
      <family val="2"/>
    </font>
    <font>
      <b/>
      <sz val="11"/>
      <color theme="0"/>
      <name val="Arial"/>
      <family val="2"/>
    </font>
    <font>
      <b/>
      <sz val="9"/>
      <color theme="1"/>
      <name val="Arial"/>
      <family val="2"/>
    </font>
    <font>
      <b/>
      <sz val="11"/>
      <name val="Arial"/>
      <family val="2"/>
    </font>
    <font>
      <sz val="8"/>
      <name val="Calibri"/>
      <family val="2"/>
      <scheme val="minor"/>
    </font>
    <font>
      <b/>
      <sz val="10"/>
      <name val="Verdana"/>
      <family val="2"/>
    </font>
    <font>
      <sz val="9"/>
      <color theme="1"/>
      <name val="Calibri"/>
      <family val="2"/>
      <scheme val="minor"/>
    </font>
    <font>
      <sz val="9"/>
      <color rgb="FF808080"/>
      <name val="Verdana"/>
      <family val="2"/>
    </font>
    <font>
      <b/>
      <sz val="10"/>
      <color rgb="FF808080"/>
      <name val="Verdana"/>
      <family val="2"/>
    </font>
    <font>
      <sz val="10"/>
      <color rgb="FF808080"/>
      <name val="Verdana"/>
      <family val="2"/>
    </font>
    <font>
      <b/>
      <sz val="9"/>
      <color rgb="FF808080"/>
      <name val="Verdana"/>
      <family val="2"/>
    </font>
    <font>
      <sz val="8"/>
      <color rgb="FF808080"/>
      <name val="Calibri"/>
      <family val="2"/>
      <scheme val="minor"/>
    </font>
    <font>
      <sz val="10"/>
      <color rgb="FF808080"/>
      <name val="Calibri"/>
      <family val="2"/>
      <scheme val="minor"/>
    </font>
    <font>
      <sz val="14"/>
      <color theme="1"/>
      <name val="Verdana"/>
      <family val="2"/>
    </font>
    <font>
      <sz val="9"/>
      <color indexed="81"/>
      <name val="Verdana"/>
      <family val="2"/>
    </font>
    <font>
      <b/>
      <sz val="13"/>
      <color theme="0"/>
      <name val="Verdana"/>
      <family val="2"/>
    </font>
  </fonts>
  <fills count="52">
    <fill>
      <patternFill patternType="none"/>
    </fill>
    <fill>
      <patternFill patternType="gray125"/>
    </fill>
    <fill>
      <patternFill patternType="solid">
        <fgColor theme="0" tint="-0.34998626667073579"/>
        <bgColor indexed="64"/>
      </patternFill>
    </fill>
    <fill>
      <patternFill patternType="solid">
        <fgColor theme="3" tint="-0.249977111117893"/>
        <bgColor rgb="FFA7C4FF"/>
      </patternFill>
    </fill>
    <fill>
      <patternFill patternType="solid">
        <fgColor rgb="FF607796"/>
        <bgColor rgb="FFA7C4FF"/>
      </patternFill>
    </fill>
    <fill>
      <patternFill patternType="solid">
        <fgColor theme="9" tint="-0.249977111117893"/>
        <bgColor rgb="FFA7C4FF"/>
      </patternFill>
    </fill>
    <fill>
      <patternFill patternType="solid">
        <fgColor rgb="FF607796"/>
        <bgColor indexed="64"/>
      </patternFill>
    </fill>
    <fill>
      <patternFill patternType="solid">
        <fgColor theme="3" tint="-0.249977111117893"/>
        <bgColor indexed="64"/>
      </patternFill>
    </fill>
    <fill>
      <patternFill patternType="solid">
        <fgColor rgb="FFFFFF00"/>
        <bgColor indexed="64"/>
      </patternFill>
    </fill>
    <fill>
      <patternFill patternType="solid">
        <fgColor rgb="FFFFC000"/>
        <bgColor rgb="FFA7C4FF"/>
      </patternFill>
    </fill>
    <fill>
      <patternFill patternType="solid">
        <fgColor rgb="FF0E5A58"/>
        <bgColor rgb="FFA7C4FF"/>
      </patternFill>
    </fill>
    <fill>
      <patternFill patternType="solid">
        <fgColor rgb="FF106A59"/>
        <bgColor rgb="FFA7C4FF"/>
      </patternFill>
    </fill>
    <fill>
      <patternFill patternType="solid">
        <fgColor rgb="FFFFC0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9" tint="-0.499984740745262"/>
        <bgColor rgb="FFA7C4FF"/>
      </patternFill>
    </fill>
    <fill>
      <patternFill patternType="solid">
        <fgColor theme="9" tint="-0.499984740745262"/>
        <bgColor indexed="64"/>
      </patternFill>
    </fill>
    <fill>
      <patternFill patternType="solid">
        <fgColor theme="0"/>
        <bgColor indexed="64"/>
      </patternFill>
    </fill>
    <fill>
      <patternFill patternType="solid">
        <fgColor theme="4" tint="0.39997558519241921"/>
        <bgColor rgb="FFA7C4FF"/>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3" tint="0.39997558519241921"/>
        <bgColor rgb="FFA7C4FF"/>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0.14999847407452621"/>
        <bgColor theme="0" tint="-0.14999847407452621"/>
      </patternFill>
    </fill>
    <fill>
      <patternFill patternType="solid">
        <fgColor rgb="FFF4B084"/>
        <bgColor indexed="64"/>
      </patternFill>
    </fill>
    <fill>
      <patternFill patternType="solid">
        <fgColor theme="8" tint="0.59999389629810485"/>
        <bgColor indexed="64"/>
      </patternFill>
    </fill>
    <fill>
      <patternFill patternType="solid">
        <fgColor rgb="FFA9D08E"/>
        <bgColor indexed="64"/>
      </patternFill>
    </fill>
    <fill>
      <patternFill patternType="solid">
        <fgColor theme="9" tint="0.59999389629810485"/>
        <bgColor indexed="64"/>
      </patternFill>
    </fill>
    <fill>
      <patternFill patternType="solid">
        <fgColor rgb="FFFCB6C8"/>
        <bgColor indexed="64"/>
      </patternFill>
    </fill>
    <fill>
      <patternFill patternType="solid">
        <fgColor rgb="FF7BFDBF"/>
        <bgColor indexed="64"/>
      </patternFill>
    </fill>
    <fill>
      <patternFill patternType="solid">
        <fgColor theme="7" tint="0.59999389629810485"/>
        <bgColor indexed="64"/>
      </patternFill>
    </fill>
    <fill>
      <patternFill patternType="solid">
        <fgColor rgb="FF00B0F0"/>
        <bgColor indexed="64"/>
      </patternFill>
    </fill>
    <fill>
      <patternFill patternType="solid">
        <fgColor rgb="FF4472C4"/>
        <bgColor rgb="FF4472C4"/>
      </patternFill>
    </fill>
    <fill>
      <patternFill patternType="solid">
        <fgColor theme="4" tint="0.79998168889431442"/>
        <bgColor theme="4" tint="0.79998168889431442"/>
      </patternFill>
    </fill>
    <fill>
      <patternFill patternType="solid">
        <fgColor rgb="FFD9E1F2"/>
        <bgColor rgb="FFD9E1F2"/>
      </patternFill>
    </fill>
    <fill>
      <patternFill patternType="solid">
        <fgColor theme="0" tint="-0.34998626667073579"/>
        <bgColor rgb="FF8EAADB"/>
      </patternFill>
    </fill>
    <fill>
      <patternFill patternType="solid">
        <fgColor rgb="FFFFFF00"/>
        <bgColor rgb="FFFFFF00"/>
      </patternFill>
    </fill>
    <fill>
      <patternFill patternType="solid">
        <fgColor theme="0" tint="-0.499984740745262"/>
        <bgColor indexed="64"/>
      </patternFill>
    </fill>
    <fill>
      <patternFill patternType="solid">
        <fgColor rgb="FF808080"/>
        <bgColor indexed="64"/>
      </patternFill>
    </fill>
    <fill>
      <patternFill patternType="solid">
        <fgColor rgb="FF104D4C"/>
        <bgColor rgb="FFA7C4FF"/>
      </patternFill>
    </fill>
    <fill>
      <patternFill patternType="solid">
        <fgColor rgb="FF156563"/>
        <bgColor rgb="FFA7C4FF"/>
      </patternFill>
    </fill>
    <fill>
      <patternFill patternType="solid">
        <fgColor rgb="FF0C3A39"/>
        <bgColor indexed="64"/>
      </patternFill>
    </fill>
    <fill>
      <patternFill patternType="solid">
        <fgColor rgb="FF156D47"/>
        <bgColor indexed="64"/>
      </patternFill>
    </fill>
    <fill>
      <patternFill patternType="solid">
        <fgColor rgb="FF0E2C3A"/>
        <bgColor indexed="64"/>
      </patternFill>
    </fill>
    <fill>
      <patternFill patternType="solid">
        <fgColor rgb="FF154357"/>
        <bgColor indexed="64"/>
      </patternFill>
    </fill>
    <fill>
      <patternFill patternType="solid">
        <fgColor rgb="FF1E5F7C"/>
        <bgColor indexed="64"/>
      </patternFill>
    </fill>
    <fill>
      <patternFill patternType="solid">
        <fgColor rgb="FF156D47"/>
        <bgColor rgb="FFA7C4FF"/>
      </patternFill>
    </fill>
    <fill>
      <patternFill patternType="solid">
        <fgColor rgb="FF1B8D5C"/>
        <bgColor indexed="64"/>
      </patternFill>
    </fill>
    <fill>
      <patternFill patternType="solid">
        <fgColor rgb="FF115739"/>
        <bgColor indexed="64"/>
      </patternFill>
    </fill>
    <fill>
      <patternFill patternType="solid">
        <fgColor theme="1" tint="0.34998626667073579"/>
        <bgColor indexed="64"/>
      </patternFill>
    </fill>
  </fills>
  <borders count="8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bottom/>
      <diagonal/>
    </border>
    <border>
      <left style="thin">
        <color indexed="64"/>
      </left>
      <right style="thin">
        <color indexed="64"/>
      </right>
      <top/>
      <bottom/>
      <diagonal/>
    </border>
    <border>
      <left style="medium">
        <color indexed="64"/>
      </left>
      <right style="thin">
        <color auto="1"/>
      </right>
      <top style="thin">
        <color auto="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1"/>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indexed="64"/>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xf numFmtId="0" fontId="7" fillId="0" borderId="0"/>
    <xf numFmtId="0" fontId="2" fillId="0" borderId="0"/>
    <xf numFmtId="0" fontId="2" fillId="0" borderId="0"/>
    <xf numFmtId="0" fontId="2" fillId="0" borderId="0"/>
    <xf numFmtId="9" fontId="2" fillId="0" borderId="0" applyFont="0" applyFill="0" applyBorder="0" applyAlignment="0" applyProtection="0"/>
    <xf numFmtId="0" fontId="19" fillId="0" borderId="0"/>
    <xf numFmtId="0" fontId="2" fillId="0" borderId="0"/>
    <xf numFmtId="0" fontId="1" fillId="0" borderId="0"/>
  </cellStyleXfs>
  <cellXfs count="626">
    <xf numFmtId="0" fontId="0" fillId="0" borderId="0" xfId="0"/>
    <xf numFmtId="0" fontId="4" fillId="0" borderId="0" xfId="0" applyFont="1"/>
    <xf numFmtId="0" fontId="4" fillId="0" borderId="0" xfId="0" applyFont="1" applyAlignment="1">
      <alignment vertical="center"/>
    </xf>
    <xf numFmtId="0" fontId="5" fillId="0" borderId="0" xfId="0" applyFont="1" applyAlignment="1">
      <alignment vertical="center"/>
    </xf>
    <xf numFmtId="0" fontId="8" fillId="15" borderId="16" xfId="1" applyFont="1" applyFill="1" applyBorder="1" applyAlignment="1" applyProtection="1">
      <alignment horizontal="center" vertical="center" wrapText="1"/>
      <protection locked="0"/>
    </xf>
    <xf numFmtId="14" fontId="4" fillId="0" borderId="3" xfId="0" applyNumberFormat="1" applyFont="1" applyBorder="1" applyAlignment="1">
      <alignment horizontal="center" vertical="center"/>
    </xf>
    <xf numFmtId="14" fontId="16" fillId="0" borderId="3" xfId="1" applyNumberFormat="1" applyFont="1" applyBorder="1" applyAlignment="1">
      <alignment horizontal="center" vertical="center" wrapText="1"/>
    </xf>
    <xf numFmtId="0" fontId="15" fillId="0" borderId="3" xfId="3" applyFont="1" applyBorder="1" applyAlignment="1">
      <alignment horizontal="center" vertical="center" wrapText="1"/>
    </xf>
    <xf numFmtId="0" fontId="7" fillId="0" borderId="0" xfId="1"/>
    <xf numFmtId="14" fontId="15" fillId="0" borderId="3" xfId="3" applyNumberFormat="1" applyFont="1" applyBorder="1" applyAlignment="1">
      <alignment horizontal="center" vertical="center" wrapText="1"/>
    </xf>
    <xf numFmtId="0" fontId="16" fillId="0" borderId="3" xfId="1" applyFont="1" applyBorder="1" applyAlignment="1">
      <alignment horizontal="justify" vertical="center" wrapText="1"/>
    </xf>
    <xf numFmtId="0" fontId="15" fillId="0" borderId="3" xfId="3" applyFont="1" applyBorder="1" applyAlignment="1">
      <alignment horizontal="justify" vertical="center" wrapText="1"/>
    </xf>
    <xf numFmtId="0" fontId="4" fillId="0" borderId="3" xfId="0" applyFont="1" applyBorder="1" applyAlignment="1">
      <alignment horizontal="justify" vertical="center" wrapText="1"/>
    </xf>
    <xf numFmtId="0" fontId="4" fillId="0" borderId="0" xfId="1" applyFont="1" applyAlignment="1">
      <alignment horizontal="center" vertical="center" wrapText="1"/>
    </xf>
    <xf numFmtId="0" fontId="4" fillId="0" borderId="0" xfId="1" applyFont="1" applyAlignment="1">
      <alignment horizontal="center" vertical="center"/>
    </xf>
    <xf numFmtId="0" fontId="4" fillId="0" borderId="0" xfId="1" applyFont="1" applyAlignment="1">
      <alignment vertical="center"/>
    </xf>
    <xf numFmtId="0" fontId="8" fillId="3" borderId="0" xfId="1" applyFont="1" applyFill="1" applyAlignment="1" applyProtection="1">
      <alignment horizontal="center" vertical="center" wrapText="1"/>
      <protection locked="0"/>
    </xf>
    <xf numFmtId="0" fontId="13" fillId="18" borderId="0" xfId="1" applyFont="1" applyFill="1" applyAlignment="1" applyProtection="1">
      <alignment horizontal="center" vertical="center" wrapText="1"/>
      <protection locked="0"/>
    </xf>
    <xf numFmtId="0" fontId="13" fillId="19" borderId="0" xfId="1" applyFont="1" applyFill="1" applyAlignment="1" applyProtection="1">
      <alignment horizontal="center" vertical="center" wrapText="1"/>
      <protection locked="0"/>
    </xf>
    <xf numFmtId="0" fontId="13" fillId="20" borderId="0" xfId="1" applyFont="1" applyFill="1" applyAlignment="1">
      <alignment horizontal="center" vertical="center" wrapText="1"/>
    </xf>
    <xf numFmtId="0" fontId="13" fillId="19" borderId="0" xfId="1" applyFont="1" applyFill="1" applyAlignment="1">
      <alignment horizontal="center" vertical="center" wrapText="1"/>
    </xf>
    <xf numFmtId="0" fontId="13" fillId="21" borderId="0" xfId="1" applyFont="1" applyFill="1" applyAlignment="1">
      <alignment horizontal="center" vertical="center" wrapText="1"/>
    </xf>
    <xf numFmtId="0" fontId="13" fillId="21" borderId="73" xfId="1" applyFont="1" applyFill="1" applyBorder="1" applyAlignment="1">
      <alignment horizontal="center" vertical="center" wrapText="1"/>
    </xf>
    <xf numFmtId="0" fontId="13" fillId="21" borderId="40" xfId="1" applyFont="1" applyFill="1" applyBorder="1" applyAlignment="1">
      <alignment horizontal="center" vertical="center" wrapText="1"/>
    </xf>
    <xf numFmtId="0" fontId="13" fillId="22" borderId="0" xfId="1" applyFont="1" applyFill="1" applyAlignment="1" applyProtection="1">
      <alignment horizontal="center" vertical="center" wrapText="1"/>
      <protection locked="0"/>
    </xf>
    <xf numFmtId="0" fontId="8" fillId="4" borderId="0" xfId="1" applyFont="1" applyFill="1" applyAlignment="1" applyProtection="1">
      <alignment horizontal="center" vertical="center" wrapText="1"/>
      <protection locked="0"/>
    </xf>
    <xf numFmtId="0" fontId="8" fillId="5" borderId="0" xfId="1" applyFont="1" applyFill="1" applyAlignment="1" applyProtection="1">
      <alignment horizontal="center" vertical="center" wrapText="1"/>
      <protection locked="0"/>
    </xf>
    <xf numFmtId="0" fontId="8" fillId="3" borderId="74" xfId="1" applyFont="1" applyFill="1" applyBorder="1" applyAlignment="1" applyProtection="1">
      <alignment horizontal="center" vertical="center" wrapText="1"/>
      <protection locked="0"/>
    </xf>
    <xf numFmtId="0" fontId="8" fillId="3" borderId="74" xfId="1" applyFont="1" applyFill="1" applyBorder="1" applyAlignment="1" applyProtection="1">
      <alignment vertical="center" wrapText="1"/>
      <protection locked="0"/>
    </xf>
    <xf numFmtId="0" fontId="11" fillId="7" borderId="0" xfId="1" applyFont="1" applyFill="1" applyAlignment="1" applyProtection="1">
      <alignment horizontal="center" vertical="center" wrapText="1"/>
      <protection locked="0"/>
    </xf>
    <xf numFmtId="0" fontId="8" fillId="6" borderId="0" xfId="1" applyFont="1" applyFill="1" applyAlignment="1" applyProtection="1">
      <alignment horizontal="center" vertical="center" wrapText="1"/>
      <protection locked="0"/>
    </xf>
    <xf numFmtId="0" fontId="8" fillId="6" borderId="0" xfId="1" applyFont="1" applyFill="1" applyAlignment="1">
      <alignment horizontal="center" vertical="center" wrapText="1"/>
    </xf>
    <xf numFmtId="0" fontId="21" fillId="0" borderId="58" xfId="1" applyFont="1" applyBorder="1" applyAlignment="1">
      <alignment horizontal="center" vertical="center" wrapText="1"/>
    </xf>
    <xf numFmtId="0" fontId="21" fillId="0" borderId="58" xfId="1" applyFont="1" applyBorder="1" applyAlignment="1">
      <alignment horizontal="center" vertical="center"/>
    </xf>
    <xf numFmtId="0" fontId="4" fillId="0" borderId="58" xfId="1" applyFont="1" applyBorder="1" applyAlignment="1">
      <alignment horizontal="center" vertical="center"/>
    </xf>
    <xf numFmtId="0" fontId="4" fillId="0" borderId="58" xfId="1" applyFont="1" applyBorder="1" applyAlignment="1">
      <alignment horizontal="center" vertical="center" wrapText="1"/>
    </xf>
    <xf numFmtId="0" fontId="4" fillId="23" borderId="58" xfId="1" applyFont="1" applyFill="1" applyBorder="1" applyAlignment="1">
      <alignment horizontal="center" vertical="center" wrapText="1"/>
    </xf>
    <xf numFmtId="0" fontId="4" fillId="24" borderId="58" xfId="1" applyFont="1" applyFill="1" applyBorder="1" applyAlignment="1">
      <alignment horizontal="center" vertical="center" wrapText="1"/>
    </xf>
    <xf numFmtId="0" fontId="4" fillId="0" borderId="75" xfId="1" applyFont="1" applyBorder="1" applyAlignment="1">
      <alignment horizontal="center" vertical="center" wrapText="1"/>
    </xf>
    <xf numFmtId="0" fontId="4" fillId="0" borderId="57" xfId="1" applyFont="1" applyBorder="1" applyAlignment="1">
      <alignment horizontal="center" vertical="center" wrapText="1"/>
    </xf>
    <xf numFmtId="0" fontId="4" fillId="25" borderId="76" xfId="1" applyFont="1" applyFill="1" applyBorder="1" applyAlignment="1">
      <alignment horizontal="center" vertical="center" wrapText="1"/>
    </xf>
    <xf numFmtId="0" fontId="4" fillId="25" borderId="77" xfId="1" applyFont="1" applyFill="1" applyBorder="1" applyAlignment="1">
      <alignment horizontal="center" vertical="center" wrapText="1"/>
    </xf>
    <xf numFmtId="0" fontId="4" fillId="23" borderId="57" xfId="1" applyFont="1" applyFill="1" applyBorder="1" applyAlignment="1">
      <alignment horizontal="center" vertical="center" wrapText="1"/>
    </xf>
    <xf numFmtId="0" fontId="4" fillId="0" borderId="58" xfId="1" applyFont="1" applyBorder="1" applyAlignment="1">
      <alignment vertical="center"/>
    </xf>
    <xf numFmtId="0" fontId="22" fillId="0" borderId="58" xfId="1" applyFont="1" applyBorder="1" applyAlignment="1">
      <alignment horizontal="center" vertical="center"/>
    </xf>
    <xf numFmtId="0" fontId="22" fillId="0" borderId="58" xfId="1" applyFont="1" applyBorder="1" applyAlignment="1">
      <alignment horizontal="center" vertical="center" wrapText="1"/>
    </xf>
    <xf numFmtId="0" fontId="4" fillId="0" borderId="56" xfId="1" applyFont="1" applyBorder="1" applyAlignment="1">
      <alignment horizontal="center" vertical="center"/>
    </xf>
    <xf numFmtId="0" fontId="4" fillId="0" borderId="56" xfId="1" applyFont="1" applyBorder="1" applyAlignment="1">
      <alignment horizontal="center" vertical="center" wrapText="1"/>
    </xf>
    <xf numFmtId="0" fontId="4" fillId="0" borderId="55" xfId="1" applyFont="1" applyBorder="1" applyAlignment="1">
      <alignment horizontal="center" vertical="center"/>
    </xf>
    <xf numFmtId="0" fontId="4" fillId="0" borderId="57" xfId="1" applyFont="1" applyBorder="1" applyAlignment="1">
      <alignment horizontal="center" vertical="center"/>
    </xf>
    <xf numFmtId="0" fontId="4" fillId="0" borderId="75" xfId="1" applyFont="1" applyBorder="1" applyAlignment="1">
      <alignment horizontal="center" vertical="center"/>
    </xf>
    <xf numFmtId="0" fontId="20" fillId="26" borderId="3" xfId="1" applyFont="1" applyFill="1" applyBorder="1" applyAlignment="1">
      <alignment horizontal="center" vertical="center" wrapText="1"/>
    </xf>
    <xf numFmtId="0" fontId="4" fillId="27" borderId="58" xfId="1" applyFont="1" applyFill="1" applyBorder="1" applyAlignment="1">
      <alignment horizontal="center" vertical="center" wrapText="1"/>
    </xf>
    <xf numFmtId="0" fontId="4" fillId="0" borderId="76" xfId="1" applyFont="1" applyBorder="1" applyAlignment="1">
      <alignment horizontal="center" vertical="center" wrapText="1"/>
    </xf>
    <xf numFmtId="0" fontId="4" fillId="0" borderId="78" xfId="1" applyFont="1" applyBorder="1" applyAlignment="1">
      <alignment horizontal="center" vertical="center" wrapText="1"/>
    </xf>
    <xf numFmtId="0" fontId="4" fillId="21" borderId="57" xfId="1" applyFont="1" applyFill="1" applyBorder="1" applyAlignment="1">
      <alignment horizontal="center" vertical="center" wrapText="1"/>
    </xf>
    <xf numFmtId="0" fontId="4" fillId="0" borderId="75" xfId="1" applyFont="1" applyBorder="1" applyAlignment="1">
      <alignment vertical="center"/>
    </xf>
    <xf numFmtId="0" fontId="20" fillId="28" borderId="3" xfId="1" applyFont="1" applyFill="1" applyBorder="1" applyAlignment="1">
      <alignment horizontal="center" vertical="center" wrapText="1"/>
    </xf>
    <xf numFmtId="0" fontId="4" fillId="21" borderId="58" xfId="1" applyFont="1" applyFill="1" applyBorder="1" applyAlignment="1">
      <alignment horizontal="center" vertical="center" wrapText="1"/>
    </xf>
    <xf numFmtId="0" fontId="4" fillId="25" borderId="79" xfId="1" applyFont="1" applyFill="1" applyBorder="1" applyAlignment="1">
      <alignment horizontal="center" vertical="center" wrapText="1"/>
    </xf>
    <xf numFmtId="0" fontId="4" fillId="29" borderId="80" xfId="1" applyFont="1" applyFill="1" applyBorder="1" applyAlignment="1">
      <alignment horizontal="center" vertical="center" wrapText="1"/>
    </xf>
    <xf numFmtId="0" fontId="4" fillId="0" borderId="80" xfId="1" applyFont="1" applyBorder="1" applyAlignment="1">
      <alignment horizontal="center" vertical="center" wrapText="1"/>
    </xf>
    <xf numFmtId="0" fontId="20" fillId="30" borderId="3" xfId="1" applyFont="1" applyFill="1" applyBorder="1" applyAlignment="1">
      <alignment horizontal="center" vertical="center" wrapText="1"/>
    </xf>
    <xf numFmtId="0" fontId="21" fillId="21" borderId="58" xfId="1" applyFont="1" applyFill="1" applyBorder="1" applyAlignment="1">
      <alignment horizontal="center" vertical="center" wrapText="1"/>
    </xf>
    <xf numFmtId="0" fontId="4" fillId="0" borderId="79" xfId="1" applyFont="1" applyBorder="1" applyAlignment="1">
      <alignment horizontal="center" vertical="center" wrapText="1"/>
    </xf>
    <xf numFmtId="0" fontId="4" fillId="21" borderId="80" xfId="1" applyFont="1" applyFill="1" applyBorder="1" applyAlignment="1">
      <alignment horizontal="center" vertical="center" wrapText="1"/>
    </xf>
    <xf numFmtId="0" fontId="20" fillId="31" borderId="3" xfId="1" applyFont="1" applyFill="1" applyBorder="1" applyAlignment="1">
      <alignment horizontal="center" vertical="center" wrapText="1"/>
    </xf>
    <xf numFmtId="0" fontId="20" fillId="32" borderId="3" xfId="1" applyFont="1" applyFill="1" applyBorder="1" applyAlignment="1">
      <alignment horizontal="center" vertical="center" wrapText="1"/>
    </xf>
    <xf numFmtId="0" fontId="4" fillId="29" borderId="75" xfId="1" applyFont="1" applyFill="1" applyBorder="1" applyAlignment="1">
      <alignment horizontal="center" vertical="center" wrapText="1"/>
    </xf>
    <xf numFmtId="0" fontId="21" fillId="0" borderId="0" xfId="1" applyFont="1" applyAlignment="1">
      <alignment horizontal="center" vertical="center" wrapText="1"/>
    </xf>
    <xf numFmtId="0" fontId="4" fillId="0" borderId="81" xfId="1" applyFont="1" applyBorder="1" applyAlignment="1">
      <alignment horizontal="center" vertical="center" wrapText="1"/>
    </xf>
    <xf numFmtId="0" fontId="20" fillId="27" borderId="3" xfId="1" applyFont="1" applyFill="1" applyBorder="1" applyAlignment="1">
      <alignment horizontal="center" vertical="center" wrapText="1"/>
    </xf>
    <xf numFmtId="0" fontId="4" fillId="33" borderId="57" xfId="1" applyFont="1" applyFill="1" applyBorder="1" applyAlignment="1">
      <alignment horizontal="center" vertical="center" wrapText="1"/>
    </xf>
    <xf numFmtId="0" fontId="4" fillId="27" borderId="75" xfId="1" applyFont="1" applyFill="1" applyBorder="1" applyAlignment="1">
      <alignment horizontal="center" vertical="center" wrapText="1"/>
    </xf>
    <xf numFmtId="0" fontId="4" fillId="21" borderId="75" xfId="1" applyFont="1" applyFill="1" applyBorder="1" applyAlignment="1">
      <alignment horizontal="center" vertical="center" wrapText="1"/>
    </xf>
    <xf numFmtId="0" fontId="4" fillId="29" borderId="0" xfId="1" applyFont="1" applyFill="1" applyAlignment="1">
      <alignment horizontal="center" vertical="center" wrapText="1"/>
    </xf>
    <xf numFmtId="0" fontId="4" fillId="29" borderId="75" xfId="1" applyFont="1" applyFill="1" applyBorder="1" applyAlignment="1">
      <alignment vertical="center" wrapText="1"/>
    </xf>
    <xf numFmtId="0" fontId="21" fillId="0" borderId="75" xfId="1" applyFont="1" applyBorder="1" applyAlignment="1">
      <alignment horizontal="center" vertical="center" wrapText="1"/>
    </xf>
    <xf numFmtId="0" fontId="22" fillId="0" borderId="75" xfId="1" applyFont="1" applyBorder="1" applyAlignment="1">
      <alignment horizontal="center" vertical="center" wrapText="1"/>
    </xf>
    <xf numFmtId="0" fontId="4" fillId="0" borderId="3" xfId="1" applyFont="1" applyBorder="1" applyAlignment="1">
      <alignment horizontal="center" vertical="center" wrapText="1"/>
    </xf>
    <xf numFmtId="0" fontId="3" fillId="34" borderId="43" xfId="1" applyFont="1" applyFill="1" applyBorder="1" applyAlignment="1">
      <alignment horizontal="center" vertical="center" wrapText="1"/>
    </xf>
    <xf numFmtId="0" fontId="21" fillId="0" borderId="54" xfId="1" applyFont="1" applyBorder="1" applyAlignment="1">
      <alignment horizontal="center" vertical="center" wrapText="1"/>
    </xf>
    <xf numFmtId="0" fontId="21" fillId="35" borderId="54" xfId="1" applyFont="1" applyFill="1" applyBorder="1" applyAlignment="1">
      <alignment horizontal="center" vertical="center" wrapText="1"/>
    </xf>
    <xf numFmtId="0" fontId="21" fillId="36" borderId="42" xfId="1" applyFont="1" applyFill="1" applyBorder="1" applyAlignment="1">
      <alignment horizontal="center" vertical="center" wrapText="1"/>
    </xf>
    <xf numFmtId="0" fontId="21" fillId="0" borderId="42" xfId="1" applyFont="1" applyBorder="1" applyAlignment="1">
      <alignment horizontal="center" vertical="center" wrapText="1"/>
    </xf>
    <xf numFmtId="0" fontId="21" fillId="36" borderId="54" xfId="1" applyFont="1" applyFill="1" applyBorder="1" applyAlignment="1">
      <alignment horizontal="center" vertical="center" wrapText="1"/>
    </xf>
    <xf numFmtId="0" fontId="21" fillId="35" borderId="42" xfId="1" applyFont="1" applyFill="1" applyBorder="1" applyAlignment="1">
      <alignment horizontal="center" vertical="center" wrapText="1"/>
    </xf>
    <xf numFmtId="0" fontId="21" fillId="0" borderId="53" xfId="1" applyFont="1" applyBorder="1" applyAlignment="1">
      <alignment horizontal="center" vertical="center" wrapText="1"/>
    </xf>
    <xf numFmtId="0" fontId="21" fillId="0" borderId="13" xfId="1" applyFont="1" applyBorder="1" applyAlignment="1">
      <alignment horizontal="center" vertical="center" wrapText="1"/>
    </xf>
    <xf numFmtId="0" fontId="21" fillId="36" borderId="53" xfId="1" applyFont="1" applyFill="1" applyBorder="1" applyAlignment="1">
      <alignment horizontal="center" vertical="center" wrapText="1"/>
    </xf>
    <xf numFmtId="0" fontId="4" fillId="0" borderId="0" xfId="0" applyFont="1" applyAlignment="1">
      <alignment horizontal="center" vertical="center" wrapText="1"/>
    </xf>
    <xf numFmtId="0" fontId="21" fillId="0" borderId="12" xfId="1" applyFont="1" applyBorder="1" applyAlignment="1" applyProtection="1">
      <alignment horizontal="center" vertical="center" wrapText="1"/>
      <protection locked="0"/>
    </xf>
    <xf numFmtId="0" fontId="21" fillId="0" borderId="15" xfId="1" applyFont="1" applyBorder="1" applyAlignment="1" applyProtection="1">
      <alignment horizontal="center" vertical="center" wrapText="1"/>
      <protection locked="0"/>
    </xf>
    <xf numFmtId="0" fontId="21" fillId="0" borderId="8" xfId="1" applyFont="1" applyBorder="1" applyAlignment="1" applyProtection="1">
      <alignment horizontal="center" vertical="center" wrapText="1"/>
      <protection locked="0"/>
    </xf>
    <xf numFmtId="0" fontId="21" fillId="0" borderId="9" xfId="1" applyFont="1" applyBorder="1" applyAlignment="1" applyProtection="1">
      <alignment horizontal="center" vertical="center" wrapText="1"/>
      <protection locked="0"/>
    </xf>
    <xf numFmtId="0" fontId="21" fillId="0" borderId="7" xfId="1" applyFont="1" applyBorder="1" applyAlignment="1" applyProtection="1">
      <alignment horizontal="center" vertical="center" wrapText="1"/>
      <protection locked="0"/>
    </xf>
    <xf numFmtId="0" fontId="21" fillId="0" borderId="8" xfId="1" applyFont="1" applyBorder="1" applyAlignment="1">
      <alignment horizontal="center" vertical="center" wrapText="1"/>
    </xf>
    <xf numFmtId="0" fontId="21" fillId="0" borderId="7" xfId="1" applyFont="1" applyBorder="1" applyAlignment="1" applyProtection="1">
      <alignment horizontal="center" vertical="center" textRotation="90" wrapText="1"/>
      <protection locked="0"/>
    </xf>
    <xf numFmtId="0" fontId="21" fillId="0" borderId="8" xfId="1" applyFont="1" applyBorder="1" applyAlignment="1">
      <alignment horizontal="center" vertical="center" textRotation="90" wrapText="1"/>
    </xf>
    <xf numFmtId="0" fontId="21" fillId="0" borderId="8" xfId="1" applyFont="1" applyBorder="1" applyAlignment="1" applyProtection="1">
      <alignment horizontal="center" vertical="center" textRotation="90" wrapText="1"/>
      <protection locked="0"/>
    </xf>
    <xf numFmtId="0" fontId="21" fillId="0" borderId="9" xfId="1" applyFont="1" applyBorder="1" applyAlignment="1">
      <alignment horizontal="center" vertical="center" textRotation="90" wrapText="1"/>
    </xf>
    <xf numFmtId="0" fontId="21" fillId="0" borderId="9" xfId="1" applyFont="1" applyBorder="1" applyAlignment="1">
      <alignment horizontal="center" vertical="center" wrapText="1"/>
    </xf>
    <xf numFmtId="1" fontId="21" fillId="0" borderId="6" xfId="1" applyNumberFormat="1" applyFont="1" applyBorder="1" applyAlignment="1">
      <alignment horizontal="center" vertical="center" wrapText="1"/>
    </xf>
    <xf numFmtId="1" fontId="21" fillId="0" borderId="7" xfId="1" applyNumberFormat="1" applyFont="1" applyBorder="1" applyAlignment="1">
      <alignment horizontal="center" vertical="center" wrapText="1"/>
    </xf>
    <xf numFmtId="0" fontId="21" fillId="0" borderId="11" xfId="1" applyFont="1" applyBorder="1" applyAlignment="1" applyProtection="1">
      <alignment horizontal="center" vertical="center" wrapText="1"/>
      <protection locked="0"/>
    </xf>
    <xf numFmtId="0" fontId="21" fillId="0" borderId="0" xfId="0" applyFont="1"/>
    <xf numFmtId="0" fontId="8" fillId="15" borderId="66" xfId="1" applyFont="1" applyFill="1" applyBorder="1" applyAlignment="1" applyProtection="1">
      <alignment horizontal="center" vertical="center" textRotation="90" wrapText="1"/>
      <protection locked="0"/>
    </xf>
    <xf numFmtId="0" fontId="8" fillId="15" borderId="14" xfId="1" applyFont="1" applyFill="1" applyBorder="1" applyAlignment="1" applyProtection="1">
      <alignment horizontal="center" vertical="center" textRotation="90" wrapText="1"/>
      <protection locked="0"/>
    </xf>
    <xf numFmtId="0" fontId="13" fillId="9" borderId="66" xfId="1" applyFont="1" applyFill="1" applyBorder="1" applyAlignment="1" applyProtection="1">
      <alignment horizontal="center" vertical="center" textRotation="90" wrapText="1"/>
      <protection locked="0"/>
    </xf>
    <xf numFmtId="0" fontId="13" fillId="9" borderId="14" xfId="1" applyFont="1" applyFill="1" applyBorder="1" applyAlignment="1" applyProtection="1">
      <alignment horizontal="center" vertical="center" textRotation="90" wrapText="1"/>
      <protection locked="0"/>
    </xf>
    <xf numFmtId="0" fontId="21" fillId="0" borderId="3" xfId="1" applyFont="1" applyBorder="1" applyAlignment="1" applyProtection="1">
      <alignment horizontal="center" vertical="center" wrapText="1"/>
      <protection locked="0"/>
    </xf>
    <xf numFmtId="0" fontId="21" fillId="0" borderId="3" xfId="1" applyFont="1" applyBorder="1" applyAlignment="1">
      <alignment horizontal="center" vertical="center" wrapText="1"/>
    </xf>
    <xf numFmtId="0" fontId="21" fillId="0" borderId="3" xfId="1" applyFont="1" applyBorder="1" applyAlignment="1" applyProtection="1">
      <alignment horizontal="center" vertical="center" textRotation="90" wrapText="1"/>
      <protection locked="0"/>
    </xf>
    <xf numFmtId="0" fontId="21" fillId="0" borderId="3" xfId="1" applyFont="1" applyBorder="1" applyAlignment="1">
      <alignment horizontal="center" vertical="center" textRotation="90" wrapText="1"/>
    </xf>
    <xf numFmtId="0" fontId="21" fillId="0" borderId="22" xfId="1" applyFont="1" applyBorder="1" applyAlignment="1" applyProtection="1">
      <alignment horizontal="center" vertical="center" wrapText="1"/>
      <protection locked="0"/>
    </xf>
    <xf numFmtId="0" fontId="21" fillId="0" borderId="23" xfId="1" applyFont="1" applyBorder="1" applyAlignment="1" applyProtection="1">
      <alignment horizontal="center" vertical="center" wrapText="1"/>
      <protection locked="0"/>
    </xf>
    <xf numFmtId="0" fontId="21" fillId="0" borderId="23" xfId="1" applyFont="1" applyBorder="1" applyAlignment="1">
      <alignment horizontal="center" vertical="center" wrapText="1"/>
    </xf>
    <xf numFmtId="0" fontId="21" fillId="0" borderId="23" xfId="1" applyFont="1" applyBorder="1" applyAlignment="1" applyProtection="1">
      <alignment horizontal="center" vertical="center" textRotation="90" wrapText="1"/>
      <protection locked="0"/>
    </xf>
    <xf numFmtId="0" fontId="21" fillId="0" borderId="23" xfId="1" applyFont="1" applyBorder="1" applyAlignment="1">
      <alignment horizontal="center" vertical="center" textRotation="90" wrapText="1"/>
    </xf>
    <xf numFmtId="0" fontId="21" fillId="0" borderId="24" xfId="1" applyFont="1" applyBorder="1" applyAlignment="1" applyProtection="1">
      <alignment horizontal="center" vertical="center" wrapText="1"/>
      <protection locked="0"/>
    </xf>
    <xf numFmtId="0" fontId="21" fillId="0" borderId="15" xfId="1" applyFont="1" applyBorder="1" applyAlignment="1">
      <alignment horizontal="center" vertical="center" wrapText="1"/>
    </xf>
    <xf numFmtId="0" fontId="21" fillId="0" borderId="24" xfId="1" applyFont="1" applyBorder="1" applyAlignment="1">
      <alignment horizontal="center" vertical="center" wrapText="1"/>
    </xf>
    <xf numFmtId="0" fontId="21" fillId="0" borderId="12" xfId="1" applyFont="1" applyBorder="1" applyAlignment="1" applyProtection="1">
      <alignment horizontal="center" vertical="center" textRotation="90" wrapText="1"/>
      <protection locked="0"/>
    </xf>
    <xf numFmtId="0" fontId="21" fillId="0" borderId="22" xfId="1" applyFont="1" applyBorder="1" applyAlignment="1" applyProtection="1">
      <alignment horizontal="center" vertical="center" textRotation="90" wrapText="1"/>
      <protection locked="0"/>
    </xf>
    <xf numFmtId="1" fontId="21" fillId="0" borderId="12" xfId="1" applyNumberFormat="1" applyFont="1" applyBorder="1" applyAlignment="1">
      <alignment horizontal="center" vertical="center" wrapText="1"/>
    </xf>
    <xf numFmtId="1" fontId="21" fillId="0" borderId="22" xfId="1" applyNumberFormat="1" applyFont="1" applyBorder="1" applyAlignment="1">
      <alignment horizontal="center" vertical="center" wrapText="1"/>
    </xf>
    <xf numFmtId="0" fontId="21" fillId="0" borderId="18" xfId="1" applyFont="1" applyBorder="1" applyAlignment="1" applyProtection="1">
      <alignment horizontal="center" vertical="center" wrapText="1"/>
      <protection locked="0"/>
    </xf>
    <xf numFmtId="0" fontId="21" fillId="0" borderId="26" xfId="1" applyFont="1" applyBorder="1" applyAlignment="1" applyProtection="1">
      <alignment horizontal="center" vertical="center" wrapText="1"/>
      <protection locked="0"/>
    </xf>
    <xf numFmtId="0" fontId="4" fillId="0" borderId="20" xfId="1" applyFont="1" applyBorder="1" applyAlignment="1" applyProtection="1">
      <alignment horizontal="center" vertical="center" wrapText="1"/>
      <protection locked="0"/>
    </xf>
    <xf numFmtId="0" fontId="4" fillId="0" borderId="8" xfId="1" applyFont="1" applyBorder="1" applyAlignment="1" applyProtection="1">
      <alignment horizontal="center" vertical="center" wrapText="1"/>
      <protection locked="0"/>
    </xf>
    <xf numFmtId="0" fontId="13" fillId="9" borderId="61" xfId="1" applyFont="1" applyFill="1" applyBorder="1" applyAlignment="1" applyProtection="1">
      <alignment horizontal="center" vertical="center" wrapText="1"/>
      <protection locked="0"/>
    </xf>
    <xf numFmtId="0" fontId="13" fillId="9" borderId="67" xfId="1" applyFont="1" applyFill="1" applyBorder="1" applyAlignment="1" applyProtection="1">
      <alignment horizontal="center" vertical="center" wrapText="1"/>
      <protection locked="0"/>
    </xf>
    <xf numFmtId="0" fontId="13" fillId="9" borderId="16" xfId="1" applyFont="1" applyFill="1" applyBorder="1" applyAlignment="1" applyProtection="1">
      <alignment horizontal="center" vertical="center" textRotation="90" wrapText="1"/>
      <protection locked="0"/>
    </xf>
    <xf numFmtId="0" fontId="21" fillId="0" borderId="15" xfId="1" applyFont="1" applyBorder="1" applyAlignment="1">
      <alignment horizontal="center" vertical="center" textRotation="90" wrapText="1"/>
    </xf>
    <xf numFmtId="0" fontId="21" fillId="0" borderId="24" xfId="1" applyFont="1" applyBorder="1" applyAlignment="1">
      <alignment horizontal="center" vertical="center" textRotation="90" wrapText="1"/>
    </xf>
    <xf numFmtId="1" fontId="21" fillId="0" borderId="71" xfId="1" applyNumberFormat="1" applyFont="1" applyBorder="1" applyAlignment="1">
      <alignment horizontal="center" vertical="center" wrapText="1"/>
    </xf>
    <xf numFmtId="1" fontId="21" fillId="0" borderId="72" xfId="1" applyNumberFormat="1" applyFont="1" applyBorder="1" applyAlignment="1">
      <alignment horizontal="center" vertical="center" wrapText="1"/>
    </xf>
    <xf numFmtId="0" fontId="8" fillId="15" borderId="31" xfId="1" applyFont="1" applyFill="1" applyBorder="1" applyAlignment="1" applyProtection="1">
      <alignment horizontal="center" vertical="center" wrapText="1"/>
      <protection locked="0"/>
    </xf>
    <xf numFmtId="0" fontId="8" fillId="15" borderId="32" xfId="1" applyFont="1" applyFill="1" applyBorder="1" applyAlignment="1" applyProtection="1">
      <alignment horizontal="center" vertical="center" wrapText="1"/>
      <protection locked="0"/>
    </xf>
    <xf numFmtId="164" fontId="21" fillId="0" borderId="10" xfId="1" applyNumberFormat="1" applyFont="1" applyBorder="1" applyAlignment="1">
      <alignment horizontal="center" vertical="center" wrapText="1"/>
    </xf>
    <xf numFmtId="164" fontId="21" fillId="0" borderId="17" xfId="1" applyNumberFormat="1" applyFont="1" applyBorder="1" applyAlignment="1">
      <alignment horizontal="center" vertical="center" wrapText="1"/>
    </xf>
    <xf numFmtId="164" fontId="21" fillId="0" borderId="25" xfId="1" applyNumberFormat="1" applyFont="1" applyBorder="1" applyAlignment="1">
      <alignment horizontal="center" vertical="center" wrapText="1"/>
    </xf>
    <xf numFmtId="0" fontId="21" fillId="0" borderId="84" xfId="1" applyFont="1" applyBorder="1" applyAlignment="1">
      <alignment horizontal="center" vertical="center" wrapText="1"/>
    </xf>
    <xf numFmtId="0" fontId="21" fillId="0" borderId="63" xfId="1" applyFont="1" applyBorder="1" applyAlignment="1">
      <alignment horizontal="center" vertical="center" wrapText="1"/>
    </xf>
    <xf numFmtId="0" fontId="8" fillId="15" borderId="33" xfId="1" applyFont="1" applyFill="1" applyBorder="1" applyAlignment="1" applyProtection="1">
      <alignment horizontal="center" vertical="center" wrapText="1"/>
      <protection locked="0"/>
    </xf>
    <xf numFmtId="0" fontId="21" fillId="0" borderId="11"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26" xfId="1" applyFont="1" applyBorder="1" applyAlignment="1">
      <alignment horizontal="center" vertical="center" wrapText="1"/>
    </xf>
    <xf numFmtId="0" fontId="24" fillId="0" borderId="0" xfId="7" applyFont="1" applyAlignment="1">
      <alignment horizontal="justify" vertical="center"/>
    </xf>
    <xf numFmtId="0" fontId="12" fillId="0" borderId="0" xfId="7" applyFont="1" applyAlignment="1">
      <alignment horizontal="justify" vertical="center"/>
    </xf>
    <xf numFmtId="0" fontId="24" fillId="38" borderId="29" xfId="7" applyFont="1" applyFill="1" applyBorder="1" applyAlignment="1">
      <alignment horizontal="justify" vertical="center"/>
    </xf>
    <xf numFmtId="0" fontId="24" fillId="0" borderId="30" xfId="7" applyFont="1" applyBorder="1" applyAlignment="1">
      <alignment horizontal="justify" vertical="center"/>
    </xf>
    <xf numFmtId="0" fontId="24" fillId="38" borderId="31" xfId="7" applyFont="1" applyFill="1" applyBorder="1" applyAlignment="1">
      <alignment horizontal="justify" vertical="center"/>
    </xf>
    <xf numFmtId="0" fontId="24" fillId="0" borderId="32" xfId="7" applyFont="1" applyBorder="1" applyAlignment="1">
      <alignment horizontal="justify" vertical="center"/>
    </xf>
    <xf numFmtId="0" fontId="24" fillId="0" borderId="33" xfId="7" applyFont="1" applyBorder="1" applyAlignment="1">
      <alignment horizontal="justify" vertical="center"/>
    </xf>
    <xf numFmtId="0" fontId="24" fillId="0" borderId="29" xfId="7" applyFont="1" applyBorder="1" applyAlignment="1">
      <alignment horizontal="justify" vertical="center"/>
    </xf>
    <xf numFmtId="9" fontId="24" fillId="0" borderId="29" xfId="7" applyNumberFormat="1" applyFont="1" applyBorder="1" applyAlignment="1">
      <alignment horizontal="justify" vertical="center"/>
    </xf>
    <xf numFmtId="0" fontId="24" fillId="8" borderId="0" xfId="7" applyFont="1" applyFill="1" applyAlignment="1">
      <alignment horizontal="justify" vertical="center"/>
    </xf>
    <xf numFmtId="0" fontId="24" fillId="0" borderId="0" xfId="7" applyFont="1" applyAlignment="1">
      <alignment horizontal="justify" vertical="center" wrapText="1"/>
    </xf>
    <xf numFmtId="0" fontId="24" fillId="0" borderId="0" xfId="7" applyFont="1" applyAlignment="1">
      <alignment vertical="center"/>
    </xf>
    <xf numFmtId="0" fontId="24" fillId="0" borderId="0" xfId="7" applyFont="1" applyAlignment="1">
      <alignment vertical="center" wrapText="1"/>
    </xf>
    <xf numFmtId="0" fontId="24" fillId="0" borderId="34" xfId="7" applyFont="1" applyBorder="1" applyAlignment="1">
      <alignment horizontal="justify" vertical="center"/>
    </xf>
    <xf numFmtId="0" fontId="24" fillId="0" borderId="35" xfId="7" applyFont="1" applyBorder="1" applyAlignment="1">
      <alignment horizontal="justify" vertical="center"/>
    </xf>
    <xf numFmtId="0" fontId="24" fillId="0" borderId="35" xfId="7" applyFont="1" applyBorder="1" applyAlignment="1">
      <alignment horizontal="justify" vertical="center" wrapText="1"/>
    </xf>
    <xf numFmtId="0" fontId="24" fillId="0" borderId="28" xfId="7" applyFont="1" applyBorder="1" applyAlignment="1">
      <alignment horizontal="justify" vertical="center"/>
    </xf>
    <xf numFmtId="0" fontId="25" fillId="0" borderId="32" xfId="7" applyFont="1" applyBorder="1" applyAlignment="1">
      <alignment horizontal="justify" vertical="center"/>
    </xf>
    <xf numFmtId="0" fontId="25" fillId="0" borderId="0" xfId="7" applyFont="1" applyAlignment="1">
      <alignment horizontal="justify" vertical="center"/>
    </xf>
    <xf numFmtId="0" fontId="24" fillId="0" borderId="31" xfId="7" applyFont="1" applyBorder="1" applyAlignment="1">
      <alignment horizontal="center" vertical="center"/>
    </xf>
    <xf numFmtId="0" fontId="24" fillId="0" borderId="32" xfId="7" applyFont="1" applyBorder="1" applyAlignment="1">
      <alignment horizontal="center" vertical="center"/>
    </xf>
    <xf numFmtId="0" fontId="24" fillId="0" borderId="33" xfId="7" applyFont="1" applyBorder="1" applyAlignment="1">
      <alignment horizontal="center" vertical="center"/>
    </xf>
    <xf numFmtId="0" fontId="27" fillId="29" borderId="20" xfId="1" applyFont="1" applyFill="1" applyBorder="1" applyAlignment="1">
      <alignment horizontal="center" vertical="center" wrapText="1"/>
    </xf>
    <xf numFmtId="0" fontId="28" fillId="0" borderId="3" xfId="1" applyFont="1" applyBorder="1" applyAlignment="1">
      <alignment horizontal="center" vertical="center" wrapText="1"/>
    </xf>
    <xf numFmtId="0" fontId="12" fillId="0" borderId="0" xfId="7" applyFont="1" applyAlignment="1">
      <alignment horizontal="left" vertical="center"/>
    </xf>
    <xf numFmtId="0" fontId="7" fillId="0" borderId="3" xfId="1" applyBorder="1" applyAlignment="1">
      <alignment horizontal="center" vertical="center"/>
    </xf>
    <xf numFmtId="0" fontId="7" fillId="0" borderId="3" xfId="1" applyBorder="1" applyAlignment="1">
      <alignment horizontal="center" vertical="center" wrapText="1"/>
    </xf>
    <xf numFmtId="0" fontId="29" fillId="0" borderId="3" xfId="1" applyFont="1" applyBorder="1" applyAlignment="1">
      <alignment horizontal="center" vertical="center" wrapText="1"/>
    </xf>
    <xf numFmtId="0" fontId="29" fillId="0" borderId="3" xfId="1" applyFont="1" applyBorder="1" applyAlignment="1">
      <alignment horizontal="center" vertical="center"/>
    </xf>
    <xf numFmtId="0" fontId="7" fillId="0" borderId="0" xfId="1" applyAlignment="1">
      <alignment horizontal="center" vertical="center"/>
    </xf>
    <xf numFmtId="0" fontId="24" fillId="0" borderId="3" xfId="7" applyFont="1" applyBorder="1" applyAlignment="1">
      <alignment horizontal="center" vertical="center"/>
    </xf>
    <xf numFmtId="0" fontId="18" fillId="0" borderId="3" xfId="1" applyFont="1" applyBorder="1" applyAlignment="1">
      <alignment horizontal="center" vertical="center" wrapText="1"/>
    </xf>
    <xf numFmtId="0" fontId="18" fillId="0" borderId="3" xfId="1" applyFont="1" applyBorder="1" applyAlignment="1">
      <alignment horizontal="center" vertical="center"/>
    </xf>
    <xf numFmtId="0" fontId="18" fillId="0" borderId="20" xfId="1" applyFont="1" applyBorder="1" applyAlignment="1">
      <alignment horizontal="center" vertical="center"/>
    </xf>
    <xf numFmtId="0" fontId="30" fillId="0" borderId="3" xfId="7" applyFont="1" applyBorder="1" applyAlignment="1">
      <alignment horizontal="center" vertical="center"/>
    </xf>
    <xf numFmtId="0" fontId="31" fillId="0" borderId="3" xfId="1" applyFont="1" applyBorder="1" applyAlignment="1">
      <alignment horizontal="center" vertical="center" wrapText="1"/>
    </xf>
    <xf numFmtId="0" fontId="31" fillId="0" borderId="3" xfId="1" applyFont="1" applyBorder="1" applyAlignment="1">
      <alignment horizontal="center" vertical="center"/>
    </xf>
    <xf numFmtId="0" fontId="32" fillId="0" borderId="3" xfId="1" applyFont="1" applyBorder="1" applyAlignment="1">
      <alignment horizontal="center" vertical="center"/>
    </xf>
    <xf numFmtId="0" fontId="32" fillId="0" borderId="0" xfId="1" applyFont="1" applyAlignment="1">
      <alignment horizontal="center" vertical="center"/>
    </xf>
    <xf numFmtId="0" fontId="31" fillId="0" borderId="0" xfId="1" applyFont="1" applyAlignment="1">
      <alignment horizontal="center" vertical="center"/>
    </xf>
    <xf numFmtId="0" fontId="32" fillId="0" borderId="53" xfId="1" applyFont="1" applyBorder="1" applyAlignment="1">
      <alignment horizontal="center" vertical="center" wrapText="1"/>
    </xf>
    <xf numFmtId="0" fontId="7" fillId="0" borderId="0" xfId="1" applyAlignment="1">
      <alignment horizontal="center" vertical="center" wrapText="1"/>
    </xf>
    <xf numFmtId="0" fontId="32" fillId="0" borderId="3" xfId="1" applyFont="1" applyBorder="1" applyAlignment="1">
      <alignment horizontal="center" vertical="center" wrapText="1"/>
    </xf>
    <xf numFmtId="0" fontId="7" fillId="0" borderId="53" xfId="1" applyBorder="1" applyAlignment="1">
      <alignment horizontal="center" vertical="center"/>
    </xf>
    <xf numFmtId="0" fontId="33" fillId="0" borderId="7"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10" xfId="1" applyFont="1" applyBorder="1" applyAlignment="1">
      <alignment horizontal="center" vertical="center" wrapText="1"/>
    </xf>
    <xf numFmtId="0" fontId="4" fillId="0" borderId="53" xfId="1" applyFont="1" applyBorder="1" applyAlignment="1">
      <alignment horizontal="center" vertical="center" wrapText="1"/>
    </xf>
    <xf numFmtId="0" fontId="18" fillId="0" borderId="12" xfId="1" applyFont="1" applyBorder="1" applyAlignment="1">
      <alignment horizontal="center" vertical="center" wrapText="1"/>
    </xf>
    <xf numFmtId="0" fontId="7" fillId="0" borderId="15" xfId="1" applyBorder="1" applyAlignment="1">
      <alignment horizontal="center" vertical="center"/>
    </xf>
    <xf numFmtId="0" fontId="18" fillId="0" borderId="17" xfId="1" applyFont="1" applyBorder="1" applyAlignment="1">
      <alignment horizontal="center" vertical="center" wrapText="1"/>
    </xf>
    <xf numFmtId="0" fontId="4" fillId="0" borderId="53" xfId="7" applyFont="1" applyBorder="1" applyAlignment="1">
      <alignment horizontal="center" vertical="center"/>
    </xf>
    <xf numFmtId="0" fontId="14" fillId="0" borderId="53" xfId="7" applyFont="1" applyBorder="1" applyAlignment="1">
      <alignment horizontal="center" vertical="center"/>
    </xf>
    <xf numFmtId="0" fontId="18" fillId="0" borderId="0" xfId="1" applyFont="1" applyAlignment="1">
      <alignment horizontal="center" vertical="center"/>
    </xf>
    <xf numFmtId="0" fontId="33" fillId="0" borderId="53" xfId="7" applyFont="1" applyBorder="1" applyAlignment="1">
      <alignment horizontal="center" vertical="center"/>
    </xf>
    <xf numFmtId="0" fontId="34" fillId="0" borderId="15" xfId="1" applyFont="1" applyBorder="1" applyAlignment="1">
      <alignment horizontal="center" vertical="center"/>
    </xf>
    <xf numFmtId="0" fontId="33" fillId="0" borderId="53" xfId="1" applyFont="1" applyBorder="1" applyAlignment="1">
      <alignment horizontal="center" vertical="center" wrapText="1"/>
    </xf>
    <xf numFmtId="0" fontId="18" fillId="0" borderId="22" xfId="1" applyFont="1" applyBorder="1" applyAlignment="1">
      <alignment horizontal="center" vertical="center" wrapText="1"/>
    </xf>
    <xf numFmtId="0" fontId="7" fillId="0" borderId="28" xfId="1" applyBorder="1" applyAlignment="1">
      <alignment horizontal="center" vertical="center"/>
    </xf>
    <xf numFmtId="0" fontId="32" fillId="0" borderId="22" xfId="1" applyFont="1" applyBorder="1" applyAlignment="1">
      <alignment horizontal="center" vertical="center" wrapText="1"/>
    </xf>
    <xf numFmtId="0" fontId="34" fillId="0" borderId="59" xfId="1" applyFont="1" applyBorder="1" applyAlignment="1">
      <alignment horizontal="center" vertical="center" wrapText="1"/>
    </xf>
    <xf numFmtId="0" fontId="32" fillId="0" borderId="59" xfId="1" applyFont="1" applyBorder="1" applyAlignment="1">
      <alignment horizontal="center" vertical="center" wrapText="1"/>
    </xf>
    <xf numFmtId="0" fontId="4" fillId="0" borderId="0" xfId="1" applyFont="1"/>
    <xf numFmtId="0" fontId="16" fillId="17" borderId="0" xfId="1" applyFont="1" applyFill="1" applyAlignment="1">
      <alignment horizontal="center" vertical="center"/>
    </xf>
    <xf numFmtId="0" fontId="4" fillId="0" borderId="12" xfId="1" applyFont="1" applyBorder="1" applyAlignment="1" applyProtection="1">
      <alignment horizontal="center" vertical="center" wrapText="1"/>
      <protection locked="0"/>
    </xf>
    <xf numFmtId="0" fontId="4" fillId="0" borderId="15" xfId="1" applyFont="1" applyBorder="1" applyAlignment="1" applyProtection="1">
      <alignment horizontal="center" vertical="center" wrapText="1"/>
      <protection locked="0"/>
    </xf>
    <xf numFmtId="0" fontId="4" fillId="0" borderId="3" xfId="1" applyFont="1" applyBorder="1" applyAlignment="1" applyProtection="1">
      <alignment horizontal="center" vertical="center" wrapText="1"/>
      <protection locked="0"/>
    </xf>
    <xf numFmtId="0" fontId="4" fillId="0" borderId="17" xfId="1" applyFont="1" applyBorder="1" applyAlignment="1" applyProtection="1">
      <alignment horizontal="center" vertical="center" wrapText="1"/>
      <protection locked="0"/>
    </xf>
    <xf numFmtId="0" fontId="4" fillId="0" borderId="3" xfId="1" applyFont="1" applyBorder="1" applyAlignment="1" applyProtection="1">
      <alignment horizontal="center" vertical="center" textRotation="90" wrapText="1"/>
      <protection locked="0"/>
    </xf>
    <xf numFmtId="0" fontId="4" fillId="0" borderId="18" xfId="1" applyFont="1" applyBorder="1" applyAlignment="1" applyProtection="1">
      <alignment horizontal="center" vertical="center" wrapText="1"/>
      <protection locked="0"/>
    </xf>
    <xf numFmtId="0" fontId="4" fillId="0" borderId="0" xfId="1" applyFont="1" applyAlignment="1">
      <alignment wrapText="1"/>
    </xf>
    <xf numFmtId="0" fontId="7" fillId="17" borderId="0" xfId="1" applyFill="1"/>
    <xf numFmtId="0" fontId="2" fillId="17" borderId="0" xfId="7" applyFill="1"/>
    <xf numFmtId="0" fontId="8" fillId="10" borderId="50" xfId="1" applyFont="1" applyFill="1" applyBorder="1" applyAlignment="1" applyProtection="1">
      <alignment horizontal="center" vertical="center" wrapText="1"/>
      <protection locked="0"/>
    </xf>
    <xf numFmtId="0" fontId="8" fillId="10" borderId="0" xfId="1" applyFont="1" applyFill="1" applyAlignment="1" applyProtection="1">
      <alignment horizontal="center" vertical="center" wrapText="1"/>
      <protection locked="0"/>
    </xf>
    <xf numFmtId="0" fontId="8" fillId="10" borderId="43" xfId="1" applyFont="1" applyFill="1" applyBorder="1" applyAlignment="1" applyProtection="1">
      <alignment horizontal="center" vertical="center" wrapText="1"/>
      <protection locked="0"/>
    </xf>
    <xf numFmtId="0" fontId="8" fillId="10" borderId="70" xfId="1" applyFont="1" applyFill="1" applyBorder="1" applyAlignment="1" applyProtection="1">
      <alignment horizontal="center" vertical="center" wrapText="1"/>
      <protection locked="0"/>
    </xf>
    <xf numFmtId="0" fontId="8" fillId="11" borderId="52" xfId="1" applyFont="1" applyFill="1" applyBorder="1" applyAlignment="1" applyProtection="1">
      <alignment horizontal="center" vertical="center" wrapText="1"/>
      <protection locked="0"/>
    </xf>
    <xf numFmtId="0" fontId="8" fillId="11" borderId="20" xfId="1" applyFont="1" applyFill="1" applyBorder="1" applyAlignment="1" applyProtection="1">
      <alignment horizontal="center" vertical="center" wrapText="1"/>
      <protection locked="0"/>
    </xf>
    <xf numFmtId="0" fontId="8" fillId="11" borderId="21" xfId="1" applyFont="1" applyFill="1" applyBorder="1" applyAlignment="1" applyProtection="1">
      <alignment horizontal="center" vertical="center" wrapText="1"/>
      <protection locked="0"/>
    </xf>
    <xf numFmtId="0" fontId="8" fillId="15" borderId="43" xfId="1" applyFont="1" applyFill="1" applyBorder="1" applyAlignment="1" applyProtection="1">
      <alignment horizontal="center" vertical="center" wrapText="1"/>
      <protection locked="0"/>
    </xf>
    <xf numFmtId="0" fontId="8" fillId="15" borderId="0" xfId="1" applyFont="1" applyFill="1" applyAlignment="1" applyProtection="1">
      <alignment horizontal="center" vertical="center" wrapText="1"/>
      <protection locked="0"/>
    </xf>
    <xf numFmtId="0" fontId="13" fillId="9" borderId="45" xfId="1" applyFont="1" applyFill="1" applyBorder="1" applyAlignment="1" applyProtection="1">
      <alignment horizontal="center" vertical="center" wrapText="1"/>
      <protection locked="0"/>
    </xf>
    <xf numFmtId="0" fontId="13" fillId="9" borderId="44" xfId="1" applyFont="1" applyFill="1" applyBorder="1" applyAlignment="1" applyProtection="1">
      <alignment horizontal="center" vertical="center" wrapText="1"/>
      <protection locked="0"/>
    </xf>
    <xf numFmtId="0" fontId="13" fillId="9" borderId="70" xfId="1" applyFont="1" applyFill="1" applyBorder="1" applyAlignment="1" applyProtection="1">
      <alignment horizontal="center" vertical="center" wrapText="1"/>
      <protection locked="0"/>
    </xf>
    <xf numFmtId="0" fontId="8" fillId="16" borderId="52" xfId="1" applyFont="1" applyFill="1" applyBorder="1" applyAlignment="1" applyProtection="1">
      <alignment horizontal="center" vertical="center" wrapText="1"/>
      <protection locked="0"/>
    </xf>
    <xf numFmtId="0" fontId="8" fillId="16" borderId="65" xfId="1" applyFont="1" applyFill="1" applyBorder="1" applyAlignment="1" applyProtection="1">
      <alignment horizontal="center" vertical="center" wrapText="1"/>
      <protection locked="0"/>
    </xf>
    <xf numFmtId="0" fontId="8" fillId="16" borderId="51" xfId="1" applyFont="1" applyFill="1" applyBorder="1" applyAlignment="1" applyProtection="1">
      <alignment horizontal="center" vertical="center" wrapText="1"/>
      <protection locked="0"/>
    </xf>
    <xf numFmtId="0" fontId="8" fillId="13" borderId="52" xfId="1" applyFont="1" applyFill="1" applyBorder="1" applyAlignment="1" applyProtection="1">
      <alignment horizontal="center" vertical="center" wrapText="1"/>
      <protection locked="0"/>
    </xf>
    <xf numFmtId="0" fontId="8" fillId="13" borderId="20" xfId="1" applyFont="1" applyFill="1" applyBorder="1" applyAlignment="1" applyProtection="1">
      <alignment horizontal="center" vertical="center" wrapText="1"/>
      <protection locked="0"/>
    </xf>
    <xf numFmtId="0" fontId="8" fillId="13" borderId="21" xfId="1" applyFont="1" applyFill="1" applyBorder="1" applyAlignment="1" applyProtection="1">
      <alignment horizontal="center" vertical="center" wrapText="1"/>
      <protection locked="0"/>
    </xf>
    <xf numFmtId="0" fontId="4" fillId="0" borderId="52" xfId="1" applyFont="1" applyBorder="1" applyAlignment="1" applyProtection="1">
      <alignment horizontal="center" vertical="center" wrapText="1"/>
      <protection locked="0"/>
    </xf>
    <xf numFmtId="0" fontId="4" fillId="0" borderId="21" xfId="1" applyFont="1" applyBorder="1" applyAlignment="1" applyProtection="1">
      <alignment horizontal="center" vertical="center" wrapText="1"/>
      <protection locked="0"/>
    </xf>
    <xf numFmtId="0" fontId="4" fillId="0" borderId="41" xfId="1" applyFont="1" applyBorder="1" applyAlignment="1" applyProtection="1">
      <alignment horizontal="center" vertical="center" wrapText="1"/>
      <protection locked="0"/>
    </xf>
    <xf numFmtId="0" fontId="4" fillId="0" borderId="20" xfId="1" applyFont="1" applyBorder="1" applyAlignment="1" applyProtection="1">
      <alignment horizontal="center" vertical="center" textRotation="90" wrapText="1"/>
      <protection locked="0"/>
    </xf>
    <xf numFmtId="0" fontId="4" fillId="0" borderId="69" xfId="1" applyFont="1" applyBorder="1" applyAlignment="1" applyProtection="1">
      <alignment horizontal="center" vertical="center" wrapText="1"/>
      <protection locked="0"/>
    </xf>
    <xf numFmtId="0" fontId="4" fillId="0" borderId="28" xfId="0" applyFont="1" applyBorder="1" applyAlignment="1">
      <alignment vertical="center" wrapText="1"/>
    </xf>
    <xf numFmtId="0" fontId="4" fillId="8" borderId="85" xfId="0" applyFont="1" applyFill="1" applyBorder="1" applyAlignment="1">
      <alignment vertical="center" wrapText="1"/>
    </xf>
    <xf numFmtId="0" fontId="4" fillId="0" borderId="0" xfId="0" applyFont="1" applyAlignment="1">
      <alignment horizontal="center" vertical="center"/>
    </xf>
    <xf numFmtId="0" fontId="17" fillId="2" borderId="3" xfId="0" applyFont="1" applyFill="1" applyBorder="1" applyAlignment="1">
      <alignment horizontal="center" vertical="center"/>
    </xf>
    <xf numFmtId="1" fontId="4" fillId="0" borderId="0" xfId="0" applyNumberFormat="1" applyFont="1"/>
    <xf numFmtId="49" fontId="4" fillId="0" borderId="0" xfId="0"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36" fillId="2" borderId="3" xfId="0" applyFont="1" applyFill="1" applyBorder="1" applyAlignment="1">
      <alignment horizontal="center" vertical="center"/>
    </xf>
    <xf numFmtId="0" fontId="35" fillId="0" borderId="0" xfId="0" applyFont="1"/>
    <xf numFmtId="0" fontId="14" fillId="0" borderId="0" xfId="0" applyFont="1"/>
    <xf numFmtId="0" fontId="16" fillId="0" borderId="3" xfId="3" applyFont="1" applyBorder="1" applyAlignment="1">
      <alignment horizontal="center" vertical="center" wrapText="1"/>
    </xf>
    <xf numFmtId="0" fontId="13" fillId="0" borderId="43" xfId="1" applyFont="1" applyBorder="1" applyAlignment="1">
      <alignment horizontal="center" vertical="center" wrapText="1"/>
    </xf>
    <xf numFmtId="0" fontId="13" fillId="8" borderId="43" xfId="1" applyFont="1" applyFill="1" applyBorder="1" applyAlignment="1">
      <alignment horizontal="center" vertical="center" wrapText="1"/>
    </xf>
    <xf numFmtId="1" fontId="0" fillId="0" borderId="0" xfId="0" applyNumberFormat="1"/>
    <xf numFmtId="0" fontId="16" fillId="8" borderId="3" xfId="3" applyFont="1" applyFill="1" applyBorder="1" applyAlignment="1">
      <alignment horizontal="center" vertical="center" wrapText="1"/>
    </xf>
    <xf numFmtId="0" fontId="4" fillId="0" borderId="3" xfId="0" applyFont="1" applyBorder="1" applyAlignment="1">
      <alignment horizontal="center" vertical="center"/>
    </xf>
    <xf numFmtId="0" fontId="13" fillId="8" borderId="3" xfId="1" applyFont="1" applyFill="1" applyBorder="1" applyAlignment="1">
      <alignment horizontal="center" vertical="center" wrapText="1"/>
    </xf>
    <xf numFmtId="0" fontId="16" fillId="0" borderId="0" xfId="3" applyFont="1" applyAlignment="1">
      <alignment horizontal="center" vertical="center" wrapText="1"/>
    </xf>
    <xf numFmtId="0" fontId="16" fillId="8" borderId="0" xfId="3" applyFont="1" applyFill="1" applyAlignment="1">
      <alignment horizontal="center" vertical="center" wrapText="1"/>
    </xf>
    <xf numFmtId="0" fontId="13" fillId="0" borderId="3" xfId="1" applyFont="1" applyBorder="1" applyAlignment="1">
      <alignment horizontal="center" vertical="center" wrapText="1"/>
    </xf>
    <xf numFmtId="1" fontId="36" fillId="2" borderId="3" xfId="0" applyNumberFormat="1" applyFont="1" applyFill="1" applyBorder="1" applyAlignment="1">
      <alignment horizontal="center" vertical="center"/>
    </xf>
    <xf numFmtId="0" fontId="4" fillId="0" borderId="3" xfId="0" applyFont="1" applyBorder="1"/>
    <xf numFmtId="0" fontId="37" fillId="0" borderId="3" xfId="0" applyFont="1" applyBorder="1" applyAlignment="1">
      <alignment horizontal="center" vertical="center"/>
    </xf>
    <xf numFmtId="0" fontId="4" fillId="0" borderId="3" xfId="3" applyFont="1" applyBorder="1" applyAlignment="1">
      <alignment horizontal="center" vertical="center" wrapText="1"/>
    </xf>
    <xf numFmtId="0" fontId="37" fillId="0" borderId="3" xfId="0" applyFont="1" applyBorder="1" applyAlignment="1">
      <alignment horizontal="center"/>
    </xf>
    <xf numFmtId="0" fontId="4" fillId="0" borderId="3" xfId="0" applyFont="1" applyBorder="1" applyAlignment="1">
      <alignment horizontal="center"/>
    </xf>
    <xf numFmtId="0" fontId="4" fillId="39" borderId="0" xfId="0" applyFont="1" applyFill="1"/>
    <xf numFmtId="0" fontId="0" fillId="39" borderId="0" xfId="0" applyFill="1"/>
    <xf numFmtId="1" fontId="4" fillId="39" borderId="0" xfId="0" applyNumberFormat="1" applyFont="1" applyFill="1"/>
    <xf numFmtId="0" fontId="4" fillId="39" borderId="0" xfId="0" applyFont="1" applyFill="1" applyAlignment="1">
      <alignment horizontal="center" vertical="center"/>
    </xf>
    <xf numFmtId="0" fontId="35" fillId="39" borderId="0" xfId="0" applyFont="1" applyFill="1"/>
    <xf numFmtId="0" fontId="14" fillId="39" borderId="0" xfId="0" applyFont="1" applyFill="1"/>
    <xf numFmtId="1" fontId="0" fillId="39" borderId="0" xfId="0" applyNumberFormat="1" applyFill="1"/>
    <xf numFmtId="0" fontId="16" fillId="39" borderId="0" xfId="3" applyFont="1" applyFill="1" applyAlignment="1">
      <alignment horizontal="center" vertical="center" wrapText="1"/>
    </xf>
    <xf numFmtId="49" fontId="4" fillId="39" borderId="0" xfId="0" applyNumberFormat="1" applyFont="1" applyFill="1"/>
    <xf numFmtId="0" fontId="38" fillId="40" borderId="0" xfId="0" applyFont="1" applyFill="1"/>
    <xf numFmtId="0" fontId="39" fillId="40" borderId="0" xfId="0" applyFont="1" applyFill="1" applyAlignment="1">
      <alignment horizontal="center" vertical="center"/>
    </xf>
    <xf numFmtId="1" fontId="39" fillId="40" borderId="0" xfId="0" applyNumberFormat="1" applyFont="1" applyFill="1" applyAlignment="1">
      <alignment horizontal="center" vertical="center"/>
    </xf>
    <xf numFmtId="0" fontId="40" fillId="40" borderId="0" xfId="3" applyFont="1" applyFill="1" applyAlignment="1">
      <alignment horizontal="center" vertical="center" wrapText="1"/>
    </xf>
    <xf numFmtId="0" fontId="41" fillId="40" borderId="0" xfId="1" applyFont="1" applyFill="1" applyAlignment="1">
      <alignment horizontal="center" vertical="center" wrapText="1"/>
    </xf>
    <xf numFmtId="0" fontId="38" fillId="40" borderId="0" xfId="0" applyFont="1" applyFill="1" applyAlignment="1">
      <alignment horizontal="center" vertical="center"/>
    </xf>
    <xf numFmtId="0" fontId="39" fillId="40" borderId="0" xfId="3" applyFont="1" applyFill="1" applyAlignment="1">
      <alignment horizontal="center" vertical="center" wrapText="1"/>
    </xf>
    <xf numFmtId="0" fontId="42" fillId="40" borderId="0" xfId="0" applyFont="1" applyFill="1"/>
    <xf numFmtId="1" fontId="42" fillId="40" borderId="0" xfId="0" applyNumberFormat="1" applyFont="1" applyFill="1"/>
    <xf numFmtId="49" fontId="43" fillId="40" borderId="0" xfId="0" applyNumberFormat="1" applyFont="1" applyFill="1"/>
    <xf numFmtId="0" fontId="4" fillId="0" borderId="29" xfId="0" applyFont="1" applyBorder="1" applyAlignment="1">
      <alignment vertical="center"/>
    </xf>
    <xf numFmtId="0" fontId="4" fillId="0" borderId="30" xfId="0" applyFont="1" applyBorder="1" applyAlignment="1">
      <alignment vertical="center"/>
    </xf>
    <xf numFmtId="0" fontId="44" fillId="0" borderId="0" xfId="1" applyFont="1"/>
    <xf numFmtId="0" fontId="4" fillId="0" borderId="85" xfId="0" applyFont="1" applyBorder="1" applyAlignment="1">
      <alignment vertical="center" wrapText="1"/>
    </xf>
    <xf numFmtId="0" fontId="4" fillId="0" borderId="1" xfId="0" applyFont="1" applyBorder="1" applyAlignment="1">
      <alignment vertical="center" wrapText="1"/>
    </xf>
    <xf numFmtId="0" fontId="8" fillId="48" borderId="62" xfId="1" applyFont="1" applyFill="1" applyBorder="1" applyAlignment="1">
      <alignment horizontal="center" vertical="top" textRotation="90" wrapText="1"/>
    </xf>
    <xf numFmtId="0" fontId="8" fillId="48" borderId="59" xfId="1" applyFont="1" applyFill="1" applyBorder="1" applyAlignment="1">
      <alignment horizontal="center" textRotation="90" wrapText="1"/>
    </xf>
    <xf numFmtId="0" fontId="8" fillId="48" borderId="60" xfId="1" applyFont="1" applyFill="1" applyBorder="1" applyAlignment="1">
      <alignment horizontal="center" vertical="top" textRotation="90" wrapText="1"/>
    </xf>
    <xf numFmtId="0" fontId="8" fillId="48" borderId="59" xfId="1" applyFont="1" applyFill="1" applyBorder="1" applyAlignment="1">
      <alignment horizontal="center" vertical="top" textRotation="90" wrapText="1"/>
    </xf>
    <xf numFmtId="0" fontId="8" fillId="48" borderId="46" xfId="1" applyFont="1" applyFill="1" applyBorder="1" applyAlignment="1">
      <alignment horizontal="center" vertical="center" textRotation="90" wrapText="1"/>
    </xf>
    <xf numFmtId="0" fontId="8" fillId="49" borderId="62" xfId="1" applyFont="1" applyFill="1" applyBorder="1" applyAlignment="1">
      <alignment horizontal="center" vertical="top" textRotation="90" wrapText="1"/>
    </xf>
    <xf numFmtId="0" fontId="8" fillId="49" borderId="59" xfId="1" applyFont="1" applyFill="1" applyBorder="1" applyAlignment="1">
      <alignment horizontal="center" vertical="top" textRotation="90" wrapText="1"/>
    </xf>
    <xf numFmtId="0" fontId="8" fillId="49" borderId="60" xfId="1" applyFont="1" applyFill="1" applyBorder="1" applyAlignment="1">
      <alignment horizontal="center" vertical="top" textRotation="90" wrapText="1"/>
    </xf>
    <xf numFmtId="0" fontId="8" fillId="49" borderId="59" xfId="1" applyFont="1" applyFill="1" applyBorder="1" applyAlignment="1">
      <alignment horizontal="center" vertical="center" textRotation="90" wrapText="1"/>
    </xf>
    <xf numFmtId="0" fontId="8" fillId="49" borderId="60" xfId="1" applyFont="1" applyFill="1" applyBorder="1" applyAlignment="1">
      <alignment horizontal="center" vertical="center" textRotation="90" wrapText="1"/>
    </xf>
    <xf numFmtId="0" fontId="4" fillId="0" borderId="52" xfId="1" applyFont="1" applyBorder="1" applyAlignment="1">
      <alignment horizontal="center" vertical="center" wrapText="1"/>
    </xf>
    <xf numFmtId="0" fontId="4" fillId="0" borderId="20" xfId="1" applyFont="1" applyBorder="1" applyAlignment="1">
      <alignment horizontal="center" vertical="center" wrapText="1"/>
    </xf>
    <xf numFmtId="0" fontId="4" fillId="0" borderId="41" xfId="1" applyFont="1" applyBorder="1" applyAlignment="1">
      <alignment horizontal="center" vertical="center" wrapText="1"/>
    </xf>
    <xf numFmtId="0" fontId="4" fillId="0" borderId="19" xfId="1" applyFont="1" applyBorder="1" applyAlignment="1">
      <alignment horizontal="center" vertical="center" wrapText="1"/>
    </xf>
    <xf numFmtId="164" fontId="4" fillId="0" borderId="52" xfId="1" applyNumberFormat="1" applyFont="1" applyBorder="1" applyAlignment="1">
      <alignment horizontal="center" vertical="center" wrapText="1"/>
    </xf>
    <xf numFmtId="0" fontId="4" fillId="0" borderId="69" xfId="1" applyFont="1" applyBorder="1" applyAlignment="1">
      <alignment horizontal="center" vertical="center" wrapText="1"/>
    </xf>
    <xf numFmtId="0" fontId="4" fillId="0" borderId="52" xfId="1" applyFont="1" applyBorder="1" applyAlignment="1">
      <alignment horizontal="center" vertical="center" textRotation="90" wrapText="1"/>
    </xf>
    <xf numFmtId="0" fontId="4" fillId="0" borderId="20" xfId="1" applyFont="1" applyBorder="1" applyAlignment="1">
      <alignment horizontal="center" vertical="center" textRotation="90" wrapText="1"/>
    </xf>
    <xf numFmtId="0" fontId="4" fillId="0" borderId="21" xfId="1" applyFont="1" applyBorder="1" applyAlignment="1">
      <alignment horizontal="center" vertical="center" textRotation="90" wrapText="1"/>
    </xf>
    <xf numFmtId="0" fontId="4" fillId="0" borderId="21" xfId="1" applyFont="1" applyBorder="1" applyAlignment="1">
      <alignment horizontal="center" vertical="center" wrapText="1"/>
    </xf>
    <xf numFmtId="1" fontId="4" fillId="0" borderId="69" xfId="1" applyNumberFormat="1" applyFont="1" applyBorder="1" applyAlignment="1">
      <alignment horizontal="center" vertical="center" wrapText="1"/>
    </xf>
    <xf numFmtId="1" fontId="4" fillId="0" borderId="52" xfId="1" applyNumberFormat="1" applyFont="1" applyBorder="1" applyAlignment="1">
      <alignment horizontal="center" vertical="center" wrapText="1"/>
    </xf>
    <xf numFmtId="0" fontId="4" fillId="0" borderId="70" xfId="1" applyFont="1" applyBorder="1" applyAlignment="1">
      <alignment horizontal="center" vertical="center" wrapText="1"/>
    </xf>
    <xf numFmtId="0" fontId="4" fillId="0" borderId="12" xfId="1" applyFont="1" applyBorder="1" applyAlignment="1">
      <alignment horizontal="center" vertical="center" wrapText="1"/>
    </xf>
    <xf numFmtId="0" fontId="4" fillId="0" borderId="17" xfId="1" applyFont="1" applyBorder="1" applyAlignment="1">
      <alignment horizontal="center" vertical="center" wrapText="1"/>
    </xf>
    <xf numFmtId="164" fontId="4" fillId="0" borderId="12" xfId="1" applyNumberFormat="1" applyFont="1" applyBorder="1" applyAlignment="1">
      <alignment horizontal="center" vertical="center" wrapText="1"/>
    </xf>
    <xf numFmtId="0" fontId="4" fillId="0" borderId="18" xfId="1" applyFont="1" applyBorder="1" applyAlignment="1">
      <alignment horizontal="center" vertical="center" wrapText="1"/>
    </xf>
    <xf numFmtId="0" fontId="4" fillId="0" borderId="12" xfId="1" applyFont="1" applyBorder="1" applyAlignment="1">
      <alignment horizontal="center" vertical="center" textRotation="90" wrapText="1"/>
    </xf>
    <xf numFmtId="0" fontId="4" fillId="0" borderId="3" xfId="1" applyFont="1" applyBorder="1" applyAlignment="1">
      <alignment horizontal="center" vertical="center" textRotation="90" wrapText="1"/>
    </xf>
    <xf numFmtId="0" fontId="4" fillId="0" borderId="15" xfId="1" applyFont="1" applyBorder="1" applyAlignment="1">
      <alignment horizontal="center" vertical="center" textRotation="90" wrapText="1"/>
    </xf>
    <xf numFmtId="0" fontId="4" fillId="0" borderId="15" xfId="1" applyFont="1" applyBorder="1" applyAlignment="1">
      <alignment horizontal="center" vertical="center" wrapText="1"/>
    </xf>
    <xf numFmtId="1" fontId="4" fillId="0" borderId="18" xfId="1" applyNumberFormat="1" applyFont="1" applyBorder="1" applyAlignment="1">
      <alignment horizontal="center" vertical="center" wrapText="1"/>
    </xf>
    <xf numFmtId="1" fontId="4" fillId="0" borderId="12" xfId="1" applyNumberFormat="1" applyFont="1" applyBorder="1" applyAlignment="1">
      <alignment horizontal="center" vertical="center" wrapText="1"/>
    </xf>
    <xf numFmtId="0" fontId="4" fillId="0" borderId="71" xfId="1" applyFont="1" applyBorder="1" applyAlignment="1">
      <alignment horizontal="center" vertical="center" wrapText="1"/>
    </xf>
    <xf numFmtId="0" fontId="20" fillId="0" borderId="3" xfId="1" applyFont="1" applyBorder="1" applyAlignment="1">
      <alignment horizontal="center" vertical="center" wrapText="1"/>
    </xf>
    <xf numFmtId="0" fontId="23" fillId="37" borderId="36" xfId="7" applyFont="1" applyFill="1" applyBorder="1" applyAlignment="1">
      <alignment horizontal="center" vertical="center"/>
    </xf>
    <xf numFmtId="0" fontId="23" fillId="2" borderId="37" xfId="7" applyFont="1" applyFill="1" applyBorder="1" applyAlignment="1">
      <alignment horizontal="center" vertical="center"/>
    </xf>
    <xf numFmtId="0" fontId="23" fillId="2" borderId="38" xfId="7" applyFont="1" applyFill="1" applyBorder="1" applyAlignment="1">
      <alignment horizontal="center" vertical="center"/>
    </xf>
    <xf numFmtId="0" fontId="23" fillId="37" borderId="31" xfId="7" applyFont="1" applyFill="1" applyBorder="1" applyAlignment="1">
      <alignment horizontal="center" vertical="center"/>
    </xf>
    <xf numFmtId="0" fontId="23" fillId="2" borderId="32" xfId="7" applyFont="1" applyFill="1" applyBorder="1" applyAlignment="1">
      <alignment horizontal="center" vertical="center"/>
    </xf>
    <xf numFmtId="0" fontId="23" fillId="2" borderId="33" xfId="7" applyFont="1" applyFill="1" applyBorder="1" applyAlignment="1">
      <alignment horizontal="center" vertical="center"/>
    </xf>
    <xf numFmtId="0" fontId="24" fillId="0" borderId="32" xfId="7" applyFont="1" applyBorder="1" applyAlignment="1">
      <alignment horizontal="left" vertical="center"/>
    </xf>
    <xf numFmtId="0" fontId="24" fillId="0" borderId="0" xfId="7" applyFont="1" applyAlignment="1">
      <alignment horizontal="left" vertical="center"/>
    </xf>
    <xf numFmtId="0" fontId="24" fillId="0" borderId="35" xfId="7" applyFont="1" applyBorder="1" applyAlignment="1">
      <alignment horizontal="left" vertical="center"/>
    </xf>
    <xf numFmtId="0" fontId="26" fillId="37" borderId="31" xfId="7" applyFont="1" applyFill="1" applyBorder="1" applyAlignment="1">
      <alignment horizontal="center" vertical="center"/>
    </xf>
    <xf numFmtId="0" fontId="26" fillId="2" borderId="32" xfId="7" applyFont="1" applyFill="1" applyBorder="1" applyAlignment="1">
      <alignment horizontal="center" vertical="center"/>
    </xf>
    <xf numFmtId="0" fontId="26" fillId="2" borderId="33" xfId="7" applyFont="1" applyFill="1" applyBorder="1" applyAlignment="1">
      <alignment horizontal="center" vertical="center"/>
    </xf>
    <xf numFmtId="0" fontId="23" fillId="37" borderId="32" xfId="7" applyFont="1" applyFill="1" applyBorder="1" applyAlignment="1">
      <alignment horizontal="center" vertical="center"/>
    </xf>
    <xf numFmtId="0" fontId="23" fillId="37" borderId="33" xfId="7" applyFont="1" applyFill="1" applyBorder="1" applyAlignment="1">
      <alignment horizontal="center" vertical="center"/>
    </xf>
    <xf numFmtId="0" fontId="27" fillId="29" borderId="36" xfId="1" applyFont="1" applyFill="1" applyBorder="1" applyAlignment="1">
      <alignment horizontal="center" vertical="center"/>
    </xf>
    <xf numFmtId="0" fontId="27" fillId="29" borderId="37" xfId="1" applyFont="1" applyFill="1" applyBorder="1" applyAlignment="1">
      <alignment horizontal="center" vertical="center"/>
    </xf>
    <xf numFmtId="0" fontId="27" fillId="29" borderId="38" xfId="1" applyFont="1" applyFill="1" applyBorder="1" applyAlignment="1">
      <alignment horizontal="center" vertical="center"/>
    </xf>
    <xf numFmtId="0" fontId="17" fillId="0" borderId="36" xfId="1" applyFont="1" applyBorder="1" applyAlignment="1">
      <alignment horizontal="center" vertical="center"/>
    </xf>
    <xf numFmtId="0" fontId="17" fillId="0" borderId="37" xfId="1" applyFont="1" applyBorder="1" applyAlignment="1">
      <alignment horizontal="center" vertical="center"/>
    </xf>
    <xf numFmtId="0" fontId="17" fillId="0" borderId="38" xfId="1" applyFont="1" applyBorder="1" applyAlignment="1">
      <alignment horizontal="center" vertical="center"/>
    </xf>
    <xf numFmtId="0" fontId="5" fillId="0" borderId="31" xfId="0" applyFont="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29" xfId="0" applyFont="1" applyBorder="1" applyAlignment="1">
      <alignment horizontal="center" vertical="center"/>
    </xf>
    <xf numFmtId="0" fontId="4" fillId="0" borderId="0" xfId="0" applyFont="1" applyAlignment="1">
      <alignment horizontal="center" vertical="center"/>
    </xf>
    <xf numFmtId="0" fontId="4" fillId="0" borderId="30"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28" xfId="0" applyFont="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4" fillId="0" borderId="1" xfId="0" applyFont="1" applyBorder="1" applyAlignment="1">
      <alignment horizontal="left" vertical="center"/>
    </xf>
    <xf numFmtId="0" fontId="4" fillId="0" borderId="27" xfId="0" applyFont="1" applyBorder="1" applyAlignment="1">
      <alignment horizontal="left"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vertical="center" wrapText="1"/>
    </xf>
    <xf numFmtId="0" fontId="4" fillId="0" borderId="27" xfId="0" applyFont="1" applyBorder="1" applyAlignment="1">
      <alignment vertical="center" wrapText="1"/>
    </xf>
    <xf numFmtId="0" fontId="16" fillId="17" borderId="31" xfId="1" applyFont="1" applyFill="1" applyBorder="1" applyAlignment="1">
      <alignment horizontal="center" vertical="center"/>
    </xf>
    <xf numFmtId="0" fontId="16" fillId="17" borderId="32" xfId="1" applyFont="1" applyFill="1" applyBorder="1" applyAlignment="1">
      <alignment horizontal="center" vertical="center"/>
    </xf>
    <xf numFmtId="0" fontId="16" fillId="17" borderId="33" xfId="1" applyFont="1" applyFill="1" applyBorder="1" applyAlignment="1">
      <alignment horizontal="center" vertical="center"/>
    </xf>
    <xf numFmtId="0" fontId="16" fillId="17" borderId="29" xfId="1" applyFont="1" applyFill="1" applyBorder="1" applyAlignment="1">
      <alignment horizontal="center" vertical="center"/>
    </xf>
    <xf numFmtId="0" fontId="16" fillId="17" borderId="0" xfId="1" applyFont="1" applyFill="1" applyAlignment="1">
      <alignment horizontal="center" vertical="center"/>
    </xf>
    <xf numFmtId="0" fontId="16" fillId="17" borderId="30" xfId="1" applyFont="1" applyFill="1" applyBorder="1" applyAlignment="1">
      <alignment horizontal="center" vertical="center"/>
    </xf>
    <xf numFmtId="0" fontId="16" fillId="17" borderId="34" xfId="1" applyFont="1" applyFill="1" applyBorder="1" applyAlignment="1">
      <alignment horizontal="center" vertical="center"/>
    </xf>
    <xf numFmtId="0" fontId="16" fillId="17" borderId="35" xfId="1" applyFont="1" applyFill="1" applyBorder="1" applyAlignment="1">
      <alignment horizontal="center" vertical="center"/>
    </xf>
    <xf numFmtId="0" fontId="16" fillId="17" borderId="28" xfId="1" applyFont="1" applyFill="1" applyBorder="1" applyAlignment="1">
      <alignment horizontal="center" vertical="center"/>
    </xf>
    <xf numFmtId="0" fontId="4" fillId="8" borderId="1" xfId="0" applyFont="1" applyFill="1" applyBorder="1" applyAlignment="1">
      <alignment horizontal="left" vertical="center"/>
    </xf>
    <xf numFmtId="0" fontId="4" fillId="8" borderId="27" xfId="0" applyFont="1" applyFill="1" applyBorder="1" applyAlignment="1">
      <alignment horizontal="left" vertical="center"/>
    </xf>
    <xf numFmtId="0" fontId="4" fillId="0" borderId="27" xfId="0" applyFont="1" applyBorder="1" applyAlignment="1">
      <alignment horizontal="center" vertical="center" wrapText="1"/>
    </xf>
    <xf numFmtId="0" fontId="4" fillId="8" borderId="1" xfId="0" applyFont="1" applyFill="1" applyBorder="1" applyAlignment="1">
      <alignment vertical="center" wrapText="1"/>
    </xf>
    <xf numFmtId="0" fontId="4" fillId="8" borderId="27" xfId="0" applyFont="1" applyFill="1" applyBorder="1" applyAlignment="1">
      <alignment vertical="center" wrapText="1"/>
    </xf>
    <xf numFmtId="0" fontId="8" fillId="13" borderId="15" xfId="1" applyFont="1" applyFill="1" applyBorder="1" applyAlignment="1" applyProtection="1">
      <alignment horizontal="center" vertical="center" wrapText="1"/>
      <protection locked="0"/>
    </xf>
    <xf numFmtId="0" fontId="8" fillId="13" borderId="16" xfId="1" applyFont="1" applyFill="1" applyBorder="1" applyAlignment="1" applyProtection="1">
      <alignment horizontal="center" vertical="center" wrapText="1"/>
      <protection locked="0"/>
    </xf>
    <xf numFmtId="0" fontId="8" fillId="15" borderId="12" xfId="1" applyFont="1" applyFill="1" applyBorder="1" applyAlignment="1" applyProtection="1">
      <alignment horizontal="center" vertical="center" wrapText="1"/>
      <protection locked="0"/>
    </xf>
    <xf numFmtId="0" fontId="8" fillId="15" borderId="66" xfId="1" applyFont="1" applyFill="1" applyBorder="1" applyAlignment="1" applyProtection="1">
      <alignment horizontal="center" vertical="center" wrapText="1"/>
      <protection locked="0"/>
    </xf>
    <xf numFmtId="0" fontId="8" fillId="15" borderId="14" xfId="1" applyFont="1" applyFill="1" applyBorder="1" applyAlignment="1" applyProtection="1">
      <alignment horizontal="center" vertical="center" wrapText="1"/>
      <protection locked="0"/>
    </xf>
    <xf numFmtId="0" fontId="8" fillId="15" borderId="65" xfId="1" applyFont="1" applyFill="1" applyBorder="1" applyAlignment="1" applyProtection="1">
      <alignment horizontal="center" vertical="center" wrapText="1"/>
      <protection locked="0"/>
    </xf>
    <xf numFmtId="0" fontId="8" fillId="15" borderId="16" xfId="1" applyFont="1" applyFill="1" applyBorder="1" applyAlignment="1" applyProtection="1">
      <alignment horizontal="center" vertical="center" wrapText="1"/>
      <protection locked="0"/>
    </xf>
    <xf numFmtId="0" fontId="8" fillId="15" borderId="51" xfId="1" applyFont="1" applyFill="1" applyBorder="1" applyAlignment="1" applyProtection="1">
      <alignment horizontal="center" vertical="center" wrapText="1"/>
      <protection locked="0"/>
    </xf>
    <xf numFmtId="0" fontId="8" fillId="13" borderId="12" xfId="1" applyFont="1" applyFill="1" applyBorder="1" applyAlignment="1" applyProtection="1">
      <alignment horizontal="center" vertical="center" wrapText="1"/>
      <protection locked="0"/>
    </xf>
    <xf numFmtId="0" fontId="8" fillId="13" borderId="66" xfId="1" applyFont="1" applyFill="1" applyBorder="1" applyAlignment="1" applyProtection="1">
      <alignment horizontal="center" vertical="center" wrapText="1"/>
      <protection locked="0"/>
    </xf>
    <xf numFmtId="0" fontId="8" fillId="13" borderId="3" xfId="1" applyFont="1" applyFill="1" applyBorder="1" applyAlignment="1" applyProtection="1">
      <alignment horizontal="center" vertical="center" wrapText="1"/>
      <protection locked="0"/>
    </xf>
    <xf numFmtId="0" fontId="8" fillId="13" borderId="14" xfId="1" applyFont="1" applyFill="1" applyBorder="1" applyAlignment="1" applyProtection="1">
      <alignment horizontal="center" vertical="center" wrapText="1"/>
      <protection locked="0"/>
    </xf>
    <xf numFmtId="0" fontId="8" fillId="11" borderId="3" xfId="1" applyFont="1" applyFill="1" applyBorder="1" applyAlignment="1" applyProtection="1">
      <alignment horizontal="center" vertical="center" wrapText="1"/>
      <protection locked="0"/>
    </xf>
    <xf numFmtId="0" fontId="8" fillId="11" borderId="14" xfId="1" applyFont="1" applyFill="1" applyBorder="1" applyAlignment="1" applyProtection="1">
      <alignment horizontal="center" vertical="center" wrapText="1"/>
      <protection locked="0"/>
    </xf>
    <xf numFmtId="0" fontId="8" fillId="11" borderId="15" xfId="1" applyFont="1" applyFill="1" applyBorder="1" applyAlignment="1" applyProtection="1">
      <alignment horizontal="center" vertical="center" wrapText="1"/>
      <protection locked="0"/>
    </xf>
    <xf numFmtId="0" fontId="8" fillId="11" borderId="16" xfId="1" applyFont="1" applyFill="1" applyBorder="1" applyAlignment="1" applyProtection="1">
      <alignment horizontal="center" vertical="center" wrapText="1"/>
      <protection locked="0"/>
    </xf>
    <xf numFmtId="0" fontId="13" fillId="9" borderId="7" xfId="1" applyFont="1" applyFill="1" applyBorder="1" applyAlignment="1" applyProtection="1">
      <alignment horizontal="center" vertical="center" wrapText="1"/>
      <protection locked="0"/>
    </xf>
    <xf numFmtId="0" fontId="13" fillId="9" borderId="8" xfId="1" applyFont="1" applyFill="1" applyBorder="1" applyAlignment="1" applyProtection="1">
      <alignment horizontal="center" vertical="center" wrapText="1"/>
      <protection locked="0"/>
    </xf>
    <xf numFmtId="0" fontId="13" fillId="9" borderId="9" xfId="1" applyFont="1" applyFill="1" applyBorder="1" applyAlignment="1" applyProtection="1">
      <alignment horizontal="center" vertical="center" wrapText="1"/>
      <protection locked="0"/>
    </xf>
    <xf numFmtId="0" fontId="14" fillId="12" borderId="71" xfId="1" applyFont="1" applyFill="1" applyBorder="1" applyAlignment="1" applyProtection="1">
      <alignment horizontal="center" vertical="center" wrapText="1"/>
      <protection locked="0"/>
    </xf>
    <xf numFmtId="0" fontId="14" fillId="12" borderId="83" xfId="1" applyFont="1" applyFill="1" applyBorder="1" applyAlignment="1" applyProtection="1">
      <alignment horizontal="center" vertical="center" wrapText="1"/>
      <protection locked="0"/>
    </xf>
    <xf numFmtId="0" fontId="8" fillId="15" borderId="7" xfId="1" applyFont="1" applyFill="1" applyBorder="1" applyAlignment="1" applyProtection="1">
      <alignment horizontal="center" vertical="center" wrapText="1"/>
      <protection locked="0"/>
    </xf>
    <xf numFmtId="0" fontId="8" fillId="15" borderId="8" xfId="1" applyFont="1" applyFill="1" applyBorder="1" applyAlignment="1" applyProtection="1">
      <alignment horizontal="center" vertical="center" wrapText="1"/>
      <protection locked="0"/>
    </xf>
    <xf numFmtId="0" fontId="8" fillId="15" borderId="9" xfId="1" applyFont="1" applyFill="1" applyBorder="1" applyAlignment="1" applyProtection="1">
      <alignment horizontal="center" vertical="center" wrapText="1"/>
      <protection locked="0"/>
    </xf>
    <xf numFmtId="0" fontId="8" fillId="15" borderId="17" xfId="1" applyFont="1" applyFill="1" applyBorder="1" applyAlignment="1" applyProtection="1">
      <alignment horizontal="center" vertical="center" wrapText="1"/>
      <protection locked="0"/>
    </xf>
    <xf numFmtId="0" fontId="8" fillId="15" borderId="39" xfId="1" applyFont="1" applyFill="1" applyBorder="1" applyAlignment="1" applyProtection="1">
      <alignment horizontal="center" vertical="center" wrapText="1"/>
      <protection locked="0"/>
    </xf>
    <xf numFmtId="0" fontId="8" fillId="15" borderId="13" xfId="1" applyFont="1" applyFill="1" applyBorder="1" applyAlignment="1" applyProtection="1">
      <alignment horizontal="center" vertical="center" wrapText="1"/>
      <protection locked="0"/>
    </xf>
    <xf numFmtId="0" fontId="8" fillId="15" borderId="40" xfId="1" applyFont="1" applyFill="1" applyBorder="1" applyAlignment="1" applyProtection="1">
      <alignment horizontal="center" vertical="center" wrapText="1"/>
      <protection locked="0"/>
    </xf>
    <xf numFmtId="0" fontId="8" fillId="15" borderId="1" xfId="1" applyFont="1" applyFill="1" applyBorder="1" applyAlignment="1" applyProtection="1">
      <alignment horizontal="center" vertical="center" wrapText="1"/>
      <protection locked="0"/>
    </xf>
    <xf numFmtId="0" fontId="8" fillId="15" borderId="2" xfId="1" applyFont="1" applyFill="1" applyBorder="1" applyAlignment="1" applyProtection="1">
      <alignment horizontal="center" vertical="center" wrapText="1"/>
      <protection locked="0"/>
    </xf>
    <xf numFmtId="0" fontId="8" fillId="16" borderId="7" xfId="1" applyFont="1" applyFill="1" applyBorder="1" applyAlignment="1" applyProtection="1">
      <alignment horizontal="center" vertical="center" wrapText="1"/>
      <protection locked="0"/>
    </xf>
    <xf numFmtId="0" fontId="8" fillId="16" borderId="8" xfId="1" applyFont="1" applyFill="1" applyBorder="1" applyAlignment="1" applyProtection="1">
      <alignment horizontal="center" vertical="center" wrapText="1"/>
      <protection locked="0"/>
    </xf>
    <xf numFmtId="0" fontId="8" fillId="16" borderId="9" xfId="1" applyFont="1" applyFill="1" applyBorder="1" applyAlignment="1" applyProtection="1">
      <alignment horizontal="center" vertical="center" wrapText="1"/>
      <protection locked="0"/>
    </xf>
    <xf numFmtId="0" fontId="8" fillId="13" borderId="7" xfId="1" applyFont="1" applyFill="1" applyBorder="1" applyAlignment="1" applyProtection="1">
      <alignment horizontal="center" vertical="center" wrapText="1"/>
      <protection locked="0"/>
    </xf>
    <xf numFmtId="0" fontId="8" fillId="13" borderId="8" xfId="1" applyFont="1" applyFill="1" applyBorder="1" applyAlignment="1" applyProtection="1">
      <alignment horizontal="center" vertical="center" wrapText="1"/>
      <protection locked="0"/>
    </xf>
    <xf numFmtId="0" fontId="8" fillId="13" borderId="9" xfId="1" applyFont="1" applyFill="1" applyBorder="1" applyAlignment="1" applyProtection="1">
      <alignment horizontal="center" vertical="center" wrapText="1"/>
      <protection locked="0"/>
    </xf>
    <xf numFmtId="0" fontId="8" fillId="14" borderId="11" xfId="1" applyFont="1" applyFill="1" applyBorder="1" applyAlignment="1" applyProtection="1">
      <alignment horizontal="center" vertical="center" wrapText="1"/>
      <protection locked="0"/>
    </xf>
    <xf numFmtId="0" fontId="8" fillId="14" borderId="69" xfId="1" applyFont="1" applyFill="1" applyBorder="1" applyAlignment="1" applyProtection="1">
      <alignment horizontal="center" vertical="center" wrapText="1"/>
      <protection locked="0"/>
    </xf>
    <xf numFmtId="0" fontId="8" fillId="14" borderId="18" xfId="1" applyFont="1" applyFill="1" applyBorder="1" applyAlignment="1" applyProtection="1">
      <alignment horizontal="center" vertical="center" wrapText="1"/>
      <protection locked="0"/>
    </xf>
    <xf numFmtId="0" fontId="8" fillId="14" borderId="82" xfId="1" applyFont="1" applyFill="1" applyBorder="1" applyAlignment="1" applyProtection="1">
      <alignment horizontal="center" vertical="center" wrapText="1"/>
      <protection locked="0"/>
    </xf>
    <xf numFmtId="0" fontId="8" fillId="10" borderId="12" xfId="1" applyFont="1" applyFill="1" applyBorder="1" applyAlignment="1" applyProtection="1">
      <alignment horizontal="center" vertical="center" wrapText="1"/>
      <protection locked="0"/>
    </xf>
    <xf numFmtId="0" fontId="8" fillId="10" borderId="66" xfId="1" applyFont="1" applyFill="1" applyBorder="1" applyAlignment="1" applyProtection="1">
      <alignment horizontal="center" vertical="center" wrapText="1"/>
      <protection locked="0"/>
    </xf>
    <xf numFmtId="0" fontId="8" fillId="10" borderId="13" xfId="1" applyFont="1" applyFill="1" applyBorder="1" applyAlignment="1" applyProtection="1">
      <alignment horizontal="center" vertical="center" wrapText="1"/>
      <protection locked="0"/>
    </xf>
    <xf numFmtId="0" fontId="8" fillId="10" borderId="40" xfId="1" applyFont="1" applyFill="1" applyBorder="1" applyAlignment="1" applyProtection="1">
      <alignment horizontal="center" vertical="center" wrapText="1"/>
      <protection locked="0"/>
    </xf>
    <xf numFmtId="0" fontId="8" fillId="10" borderId="3" xfId="1" applyFont="1" applyFill="1" applyBorder="1" applyAlignment="1" applyProtection="1">
      <alignment horizontal="center" vertical="center" wrapText="1"/>
      <protection locked="0"/>
    </xf>
    <xf numFmtId="0" fontId="8" fillId="10" borderId="14" xfId="1" applyFont="1" applyFill="1" applyBorder="1" applyAlignment="1" applyProtection="1">
      <alignment horizontal="center" vertical="center" wrapText="1"/>
      <protection locked="0"/>
    </xf>
    <xf numFmtId="0" fontId="8" fillId="10" borderId="65" xfId="1" applyFont="1" applyFill="1" applyBorder="1" applyAlignment="1" applyProtection="1">
      <alignment horizontal="center" vertical="center" wrapText="1"/>
      <protection locked="0"/>
    </xf>
    <xf numFmtId="0" fontId="8" fillId="10" borderId="15" xfId="1" applyFont="1" applyFill="1" applyBorder="1" applyAlignment="1" applyProtection="1">
      <alignment horizontal="center" vertical="center" wrapText="1"/>
      <protection locked="0"/>
    </xf>
    <xf numFmtId="0" fontId="8" fillId="10" borderId="16" xfId="1" applyFont="1" applyFill="1" applyBorder="1" applyAlignment="1" applyProtection="1">
      <alignment horizontal="center" vertical="center" wrapText="1"/>
      <protection locked="0"/>
    </xf>
    <xf numFmtId="0" fontId="8" fillId="11" borderId="12" xfId="1" applyFont="1" applyFill="1" applyBorder="1" applyAlignment="1" applyProtection="1">
      <alignment horizontal="center" vertical="center" wrapText="1"/>
      <protection locked="0"/>
    </xf>
    <xf numFmtId="0" fontId="8" fillId="11" borderId="66" xfId="1" applyFont="1" applyFill="1" applyBorder="1" applyAlignment="1" applyProtection="1">
      <alignment horizontal="center" vertical="center" wrapText="1"/>
      <protection locked="0"/>
    </xf>
    <xf numFmtId="0" fontId="8" fillId="10" borderId="4" xfId="1" applyFont="1" applyFill="1" applyBorder="1" applyAlignment="1" applyProtection="1">
      <alignment horizontal="center" vertical="center" wrapText="1"/>
      <protection locked="0"/>
    </xf>
    <xf numFmtId="0" fontId="8" fillId="10" borderId="5" xfId="1" applyFont="1" applyFill="1" applyBorder="1" applyAlignment="1" applyProtection="1">
      <alignment horizontal="center" vertical="center" wrapText="1"/>
      <protection locked="0"/>
    </xf>
    <xf numFmtId="0" fontId="8" fillId="10" borderId="6" xfId="1" applyFont="1" applyFill="1" applyBorder="1" applyAlignment="1" applyProtection="1">
      <alignment horizontal="center" vertical="center" wrapText="1"/>
      <protection locked="0"/>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0"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8" fillId="11" borderId="7" xfId="1" applyFont="1" applyFill="1" applyBorder="1" applyAlignment="1" applyProtection="1">
      <alignment horizontal="center" vertical="center" wrapText="1"/>
      <protection locked="0"/>
    </xf>
    <xf numFmtId="0" fontId="8" fillId="11" borderId="8" xfId="1" applyFont="1" applyFill="1" applyBorder="1" applyAlignment="1" applyProtection="1">
      <alignment horizontal="center" vertical="center" wrapText="1"/>
      <protection locked="0"/>
    </xf>
    <xf numFmtId="0" fontId="8" fillId="11" borderId="9" xfId="1" applyFont="1" applyFill="1" applyBorder="1" applyAlignment="1" applyProtection="1">
      <alignment horizontal="center" vertical="center" wrapText="1"/>
      <protection locked="0"/>
    </xf>
    <xf numFmtId="0" fontId="8" fillId="15" borderId="31" xfId="1" applyFont="1" applyFill="1" applyBorder="1" applyAlignment="1" applyProtection="1">
      <alignment horizontal="center" vertical="center" wrapText="1"/>
      <protection locked="0"/>
    </xf>
    <xf numFmtId="0" fontId="8" fillId="15" borderId="32" xfId="1" applyFont="1" applyFill="1" applyBorder="1" applyAlignment="1" applyProtection="1">
      <alignment horizontal="center" vertical="center" wrapText="1"/>
      <protection locked="0"/>
    </xf>
    <xf numFmtId="0" fontId="8" fillId="15" borderId="5" xfId="1" applyFont="1" applyFill="1" applyBorder="1" applyAlignment="1" applyProtection="1">
      <alignment horizontal="center" vertical="center" wrapText="1"/>
      <protection locked="0"/>
    </xf>
    <xf numFmtId="0" fontId="8" fillId="15" borderId="33" xfId="1" applyFont="1" applyFill="1" applyBorder="1" applyAlignment="1" applyProtection="1">
      <alignment horizontal="center" vertical="center" wrapText="1"/>
      <protection locked="0"/>
    </xf>
    <xf numFmtId="0" fontId="13" fillId="9" borderId="61" xfId="1" applyFont="1" applyFill="1" applyBorder="1" applyAlignment="1" applyProtection="1">
      <alignment horizontal="center" vertical="center" wrapText="1"/>
      <protection locked="0"/>
    </xf>
    <xf numFmtId="0" fontId="13" fillId="9" borderId="67" xfId="1" applyFont="1" applyFill="1" applyBorder="1" applyAlignment="1" applyProtection="1">
      <alignment horizontal="center" vertical="center" wrapText="1"/>
      <protection locked="0"/>
    </xf>
    <xf numFmtId="0" fontId="4" fillId="8" borderId="31" xfId="0" applyFont="1" applyFill="1" applyBorder="1" applyAlignment="1">
      <alignment horizontal="left" vertical="center"/>
    </xf>
    <xf numFmtId="0" fontId="4" fillId="8" borderId="32" xfId="0" applyFont="1" applyFill="1" applyBorder="1" applyAlignment="1">
      <alignment horizontal="left"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xf>
    <xf numFmtId="0" fontId="4" fillId="8" borderId="35" xfId="0" applyFont="1" applyFill="1" applyBorder="1" applyAlignment="1">
      <alignment horizontal="left" vertical="center"/>
    </xf>
    <xf numFmtId="0" fontId="4" fillId="8" borderId="28" xfId="0" applyFont="1" applyFill="1" applyBorder="1" applyAlignment="1">
      <alignment horizontal="left" vertical="center"/>
    </xf>
    <xf numFmtId="0" fontId="4" fillId="8" borderId="31" xfId="0" applyFont="1" applyFill="1" applyBorder="1" applyAlignment="1">
      <alignment horizontal="left" vertical="center" wrapText="1"/>
    </xf>
    <xf numFmtId="0" fontId="4" fillId="8" borderId="32"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35" xfId="0" applyFont="1" applyFill="1" applyBorder="1" applyAlignment="1">
      <alignment horizontal="left" vertical="center" wrapText="1"/>
    </xf>
    <xf numFmtId="0" fontId="4" fillId="8" borderId="28"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4" fillId="8" borderId="37" xfId="0" applyFont="1" applyFill="1" applyBorder="1" applyAlignment="1">
      <alignment horizontal="left" vertical="center" wrapText="1"/>
    </xf>
    <xf numFmtId="0" fontId="4" fillId="8" borderId="38" xfId="0" applyFont="1" applyFill="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8"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28" xfId="0" applyFont="1" applyBorder="1" applyAlignment="1">
      <alignment horizontal="center" vertical="center" wrapText="1"/>
    </xf>
    <xf numFmtId="0" fontId="4" fillId="17" borderId="31" xfId="0" applyFont="1" applyFill="1" applyBorder="1" applyAlignment="1">
      <alignment horizontal="center" vertical="center"/>
    </xf>
    <xf numFmtId="0" fontId="4" fillId="17" borderId="32" xfId="0" applyFont="1" applyFill="1" applyBorder="1" applyAlignment="1">
      <alignment horizontal="center" vertical="center"/>
    </xf>
    <xf numFmtId="0" fontId="4" fillId="17" borderId="33" xfId="0" applyFont="1" applyFill="1" applyBorder="1" applyAlignment="1">
      <alignment horizontal="center" vertical="center"/>
    </xf>
    <xf numFmtId="0" fontId="4" fillId="17" borderId="29" xfId="0" applyFont="1" applyFill="1" applyBorder="1" applyAlignment="1">
      <alignment horizontal="center" vertical="center"/>
    </xf>
    <xf numFmtId="0" fontId="4" fillId="17" borderId="0" xfId="0" applyFont="1" applyFill="1" applyAlignment="1">
      <alignment horizontal="center" vertical="center"/>
    </xf>
    <xf numFmtId="0" fontId="4" fillId="17" borderId="30" xfId="0" applyFont="1" applyFill="1" applyBorder="1" applyAlignment="1">
      <alignment horizontal="center" vertical="center"/>
    </xf>
    <xf numFmtId="0" fontId="4" fillId="17" borderId="34" xfId="0" applyFont="1" applyFill="1" applyBorder="1" applyAlignment="1">
      <alignment horizontal="center" vertical="center"/>
    </xf>
    <xf numFmtId="0" fontId="4" fillId="17" borderId="35" xfId="0" applyFont="1" applyFill="1" applyBorder="1" applyAlignment="1">
      <alignment horizontal="center" vertical="center"/>
    </xf>
    <xf numFmtId="0" fontId="4" fillId="17" borderId="28" xfId="0" applyFont="1" applyFill="1" applyBorder="1" applyAlignment="1">
      <alignment horizontal="center" vertical="center"/>
    </xf>
    <xf numFmtId="0" fontId="8" fillId="51" borderId="31" xfId="0" applyFont="1" applyFill="1" applyBorder="1" applyAlignment="1">
      <alignment horizontal="center" vertical="center"/>
    </xf>
    <xf numFmtId="0" fontId="8" fillId="51" borderId="32" xfId="0" applyFont="1" applyFill="1" applyBorder="1" applyAlignment="1">
      <alignment horizontal="center" vertical="center"/>
    </xf>
    <xf numFmtId="0" fontId="8" fillId="51" borderId="33" xfId="0" applyFont="1" applyFill="1" applyBorder="1" applyAlignment="1">
      <alignment horizontal="center" vertical="center"/>
    </xf>
    <xf numFmtId="0" fontId="8" fillId="51" borderId="34" xfId="0" applyFont="1" applyFill="1" applyBorder="1" applyAlignment="1">
      <alignment horizontal="center" vertical="center"/>
    </xf>
    <xf numFmtId="0" fontId="8" fillId="51" borderId="35" xfId="0" applyFont="1" applyFill="1" applyBorder="1" applyAlignment="1">
      <alignment horizontal="center" vertical="center"/>
    </xf>
    <xf numFmtId="0" fontId="8" fillId="51" borderId="28" xfId="0" applyFont="1" applyFill="1" applyBorder="1" applyAlignment="1">
      <alignment horizontal="center" vertical="center"/>
    </xf>
    <xf numFmtId="0" fontId="8" fillId="51" borderId="36" xfId="1" applyFont="1" applyFill="1" applyBorder="1" applyAlignment="1">
      <alignment horizontal="center" vertical="center" wrapText="1"/>
    </xf>
    <xf numFmtId="0" fontId="8" fillId="51" borderId="37" xfId="1" applyFont="1" applyFill="1" applyBorder="1" applyAlignment="1">
      <alignment horizontal="center" vertical="center" wrapText="1"/>
    </xf>
    <xf numFmtId="0" fontId="8" fillId="51" borderId="38" xfId="1" applyFont="1" applyFill="1" applyBorder="1" applyAlignment="1">
      <alignment horizontal="center" vertical="center" wrapText="1"/>
    </xf>
    <xf numFmtId="0" fontId="8" fillId="51" borderId="36" xfId="0" applyFont="1" applyFill="1" applyBorder="1" applyAlignment="1">
      <alignment horizontal="center" vertical="center" wrapText="1"/>
    </xf>
    <xf numFmtId="0" fontId="8" fillId="51" borderId="37" xfId="0" applyFont="1" applyFill="1" applyBorder="1" applyAlignment="1">
      <alignment horizontal="center" vertical="center"/>
    </xf>
    <xf numFmtId="0" fontId="8" fillId="51" borderId="38" xfId="0" applyFont="1" applyFill="1" applyBorder="1" applyAlignment="1">
      <alignment horizontal="center" vertical="center"/>
    </xf>
    <xf numFmtId="0" fontId="8" fillId="46" borderId="47" xfId="1" applyFont="1" applyFill="1" applyBorder="1" applyAlignment="1">
      <alignment horizontal="center" vertical="center" wrapText="1"/>
    </xf>
    <xf numFmtId="0" fontId="8" fillId="46" borderId="48" xfId="1" applyFont="1" applyFill="1" applyBorder="1" applyAlignment="1">
      <alignment horizontal="center" vertical="center" wrapText="1"/>
    </xf>
    <xf numFmtId="0" fontId="8" fillId="46" borderId="49" xfId="1" applyFont="1" applyFill="1" applyBorder="1" applyAlignment="1">
      <alignment horizontal="center" vertical="center" wrapText="1"/>
    </xf>
    <xf numFmtId="0" fontId="8" fillId="47" borderId="11" xfId="1" applyFont="1" applyFill="1" applyBorder="1" applyAlignment="1">
      <alignment horizontal="center" vertical="center" wrapText="1"/>
    </xf>
    <xf numFmtId="0" fontId="8" fillId="47" borderId="69" xfId="1" applyFont="1" applyFill="1" applyBorder="1" applyAlignment="1">
      <alignment horizontal="center" vertical="center" wrapText="1"/>
    </xf>
    <xf numFmtId="0" fontId="8" fillId="47" borderId="18" xfId="1" applyFont="1" applyFill="1" applyBorder="1" applyAlignment="1">
      <alignment horizontal="center" vertical="center" wrapText="1"/>
    </xf>
    <xf numFmtId="0" fontId="8" fillId="47" borderId="26" xfId="1" applyFont="1" applyFill="1" applyBorder="1" applyAlignment="1">
      <alignment horizontal="center" vertical="center" wrapText="1"/>
    </xf>
    <xf numFmtId="0" fontId="8" fillId="41" borderId="7" xfId="1" applyFont="1" applyFill="1" applyBorder="1" applyAlignment="1">
      <alignment horizontal="center" vertical="center" wrapText="1"/>
    </xf>
    <xf numFmtId="0" fontId="8" fillId="41" borderId="12" xfId="1" applyFont="1" applyFill="1" applyBorder="1" applyAlignment="1">
      <alignment horizontal="center" vertical="center" wrapText="1"/>
    </xf>
    <xf numFmtId="0" fontId="8" fillId="41" borderId="22" xfId="1" applyFont="1" applyFill="1" applyBorder="1" applyAlignment="1">
      <alignment horizontal="center" vertical="center" wrapText="1"/>
    </xf>
    <xf numFmtId="0" fontId="8" fillId="41" borderId="8" xfId="1" applyFont="1" applyFill="1" applyBorder="1" applyAlignment="1">
      <alignment horizontal="center" vertical="center" wrapText="1"/>
    </xf>
    <xf numFmtId="0" fontId="8" fillId="41" borderId="3" xfId="1" applyFont="1" applyFill="1" applyBorder="1" applyAlignment="1">
      <alignment horizontal="center" vertical="center" wrapText="1"/>
    </xf>
    <xf numFmtId="0" fontId="8" fillId="41" borderId="23" xfId="1" applyFont="1" applyFill="1" applyBorder="1" applyAlignment="1">
      <alignment horizontal="center" vertical="center" wrapText="1"/>
    </xf>
    <xf numFmtId="0" fontId="8" fillId="41" borderId="9" xfId="1" applyFont="1" applyFill="1" applyBorder="1" applyAlignment="1">
      <alignment horizontal="center" vertical="center" wrapText="1"/>
    </xf>
    <xf numFmtId="0" fontId="8" fillId="41" borderId="15" xfId="1" applyFont="1" applyFill="1" applyBorder="1" applyAlignment="1">
      <alignment horizontal="center" vertical="center" wrapText="1"/>
    </xf>
    <xf numFmtId="0" fontId="8" fillId="41" borderId="24" xfId="1" applyFont="1" applyFill="1" applyBorder="1" applyAlignment="1">
      <alignment horizontal="center" vertical="center" wrapText="1"/>
    </xf>
    <xf numFmtId="0" fontId="8" fillId="42" borderId="61" xfId="1" applyFont="1" applyFill="1" applyBorder="1" applyAlignment="1">
      <alignment horizontal="center" vertical="center" wrapText="1"/>
    </xf>
    <xf numFmtId="0" fontId="8" fillId="42" borderId="64" xfId="1" applyFont="1" applyFill="1" applyBorder="1" applyAlignment="1">
      <alignment horizontal="center" vertical="center" wrapText="1"/>
    </xf>
    <xf numFmtId="0" fontId="8" fillId="42" borderId="62" xfId="1" applyFont="1" applyFill="1" applyBorder="1" applyAlignment="1">
      <alignment horizontal="center" vertical="center" wrapText="1"/>
    </xf>
    <xf numFmtId="0" fontId="8" fillId="41" borderId="31" xfId="1" applyFont="1" applyFill="1" applyBorder="1" applyAlignment="1">
      <alignment horizontal="center" vertical="center" wrapText="1"/>
    </xf>
    <xf numFmtId="0" fontId="8" fillId="41" borderId="32" xfId="1" applyFont="1" applyFill="1" applyBorder="1" applyAlignment="1">
      <alignment horizontal="center" vertical="center" wrapText="1"/>
    </xf>
    <xf numFmtId="0" fontId="8" fillId="41" borderId="33" xfId="1" applyFont="1" applyFill="1" applyBorder="1" applyAlignment="1">
      <alignment horizontal="center" vertical="center" wrapText="1"/>
    </xf>
    <xf numFmtId="0" fontId="8" fillId="42" borderId="47" xfId="1" applyFont="1" applyFill="1" applyBorder="1" applyAlignment="1">
      <alignment horizontal="center" vertical="center" wrapText="1"/>
    </xf>
    <xf numFmtId="0" fontId="8" fillId="42" borderId="48" xfId="1" applyFont="1" applyFill="1" applyBorder="1" applyAlignment="1">
      <alignment horizontal="center" vertical="center" wrapText="1"/>
    </xf>
    <xf numFmtId="0" fontId="8" fillId="42" borderId="49" xfId="1" applyFont="1" applyFill="1" applyBorder="1" applyAlignment="1">
      <alignment horizontal="center" vertical="center" wrapText="1"/>
    </xf>
    <xf numFmtId="0" fontId="8" fillId="48" borderId="36" xfId="1" applyFont="1" applyFill="1" applyBorder="1" applyAlignment="1">
      <alignment horizontal="center" vertical="center" wrapText="1"/>
    </xf>
    <xf numFmtId="0" fontId="8" fillId="48" borderId="37" xfId="1" applyFont="1" applyFill="1" applyBorder="1" applyAlignment="1">
      <alignment horizontal="center" vertical="center" wrapText="1"/>
    </xf>
    <xf numFmtId="0" fontId="8" fillId="48" borderId="38" xfId="1" applyFont="1" applyFill="1" applyBorder="1" applyAlignment="1">
      <alignment horizontal="center" vertical="center" wrapText="1"/>
    </xf>
    <xf numFmtId="0" fontId="8" fillId="49" borderId="61" xfId="1" applyFont="1" applyFill="1" applyBorder="1" applyAlignment="1">
      <alignment horizontal="center" vertical="center" wrapText="1"/>
    </xf>
    <xf numFmtId="0" fontId="8" fillId="49" borderId="67" xfId="1" applyFont="1" applyFill="1" applyBorder="1" applyAlignment="1">
      <alignment horizontal="center" vertical="center" wrapText="1"/>
    </xf>
    <xf numFmtId="0" fontId="8" fillId="49" borderId="68" xfId="1" applyFont="1" applyFill="1" applyBorder="1" applyAlignment="1">
      <alignment horizontal="center" vertical="center" wrapText="1"/>
    </xf>
    <xf numFmtId="0" fontId="8" fillId="44" borderId="47" xfId="1" applyFont="1" applyFill="1" applyBorder="1" applyAlignment="1">
      <alignment horizontal="center" vertical="center" wrapText="1"/>
    </xf>
    <xf numFmtId="0" fontId="8" fillId="44" borderId="48" xfId="1" applyFont="1" applyFill="1" applyBorder="1" applyAlignment="1">
      <alignment horizontal="center" vertical="center" wrapText="1"/>
    </xf>
    <xf numFmtId="0" fontId="8" fillId="44" borderId="49" xfId="1" applyFont="1" applyFill="1" applyBorder="1" applyAlignment="1">
      <alignment horizontal="center" vertical="center" wrapText="1"/>
    </xf>
    <xf numFmtId="0" fontId="8" fillId="42" borderId="67" xfId="1" applyFont="1" applyFill="1" applyBorder="1" applyAlignment="1">
      <alignment horizontal="center" vertical="center" wrapText="1"/>
    </xf>
    <xf numFmtId="0" fontId="8" fillId="42" borderId="65" xfId="1" applyFont="1" applyFill="1" applyBorder="1" applyAlignment="1">
      <alignment horizontal="center" vertical="center" wrapText="1"/>
    </xf>
    <xf numFmtId="0" fontId="8" fillId="42" borderId="59" xfId="1" applyFont="1" applyFill="1" applyBorder="1" applyAlignment="1">
      <alignment horizontal="center" vertical="center" wrapText="1"/>
    </xf>
    <xf numFmtId="0" fontId="8" fillId="48" borderId="34" xfId="1" applyFont="1" applyFill="1" applyBorder="1" applyAlignment="1">
      <alignment horizontal="center" vertical="center" wrapText="1"/>
    </xf>
    <xf numFmtId="0" fontId="8" fillId="48" borderId="35" xfId="1" applyFont="1" applyFill="1" applyBorder="1" applyAlignment="1">
      <alignment horizontal="center" vertical="center" wrapText="1"/>
    </xf>
    <xf numFmtId="0" fontId="8" fillId="48" borderId="47" xfId="1" applyFont="1" applyFill="1" applyBorder="1" applyAlignment="1">
      <alignment horizontal="center" vertical="center" wrapText="1"/>
    </xf>
    <xf numFmtId="0" fontId="8" fillId="48" borderId="48" xfId="1" applyFont="1" applyFill="1" applyBorder="1" applyAlignment="1">
      <alignment horizontal="center" vertical="center" wrapText="1"/>
    </xf>
    <xf numFmtId="0" fontId="8" fillId="48" borderId="49" xfId="1" applyFont="1" applyFill="1" applyBorder="1" applyAlignment="1">
      <alignment horizontal="center" vertical="center" wrapText="1"/>
    </xf>
    <xf numFmtId="0" fontId="8" fillId="42" borderId="68" xfId="1" applyFont="1" applyFill="1" applyBorder="1" applyAlignment="1">
      <alignment horizontal="center" vertical="center" wrapText="1"/>
    </xf>
    <xf numFmtId="0" fontId="8" fillId="42" borderId="51" xfId="1" applyFont="1" applyFill="1" applyBorder="1" applyAlignment="1">
      <alignment horizontal="center" vertical="center" wrapText="1"/>
    </xf>
    <xf numFmtId="0" fontId="8" fillId="42" borderId="60" xfId="1" applyFont="1" applyFill="1" applyBorder="1" applyAlignment="1">
      <alignment horizontal="center" vertical="center" wrapText="1"/>
    </xf>
    <xf numFmtId="0" fontId="8" fillId="46" borderId="51" xfId="1" applyFont="1" applyFill="1" applyBorder="1" applyAlignment="1">
      <alignment horizontal="center" vertical="center" wrapText="1"/>
    </xf>
    <xf numFmtId="0" fontId="8" fillId="46" borderId="60" xfId="1" applyFont="1" applyFill="1" applyBorder="1" applyAlignment="1">
      <alignment horizontal="center" vertical="center" wrapText="1"/>
    </xf>
    <xf numFmtId="0" fontId="8" fillId="48" borderId="7" xfId="1" applyFont="1" applyFill="1" applyBorder="1" applyAlignment="1">
      <alignment horizontal="center" vertical="center" wrapText="1"/>
    </xf>
    <xf numFmtId="0" fontId="8" fillId="48" borderId="12" xfId="1" applyFont="1" applyFill="1" applyBorder="1" applyAlignment="1">
      <alignment horizontal="center" vertical="center" wrapText="1"/>
    </xf>
    <xf numFmtId="0" fontId="8" fillId="48" borderId="22" xfId="1" applyFont="1" applyFill="1" applyBorder="1" applyAlignment="1">
      <alignment horizontal="center" vertical="center" wrapText="1"/>
    </xf>
    <xf numFmtId="0" fontId="8" fillId="48" borderId="84" xfId="1" applyFont="1" applyFill="1" applyBorder="1" applyAlignment="1">
      <alignment horizontal="center" vertical="center" wrapText="1"/>
    </xf>
    <xf numFmtId="0" fontId="8" fillId="48" borderId="53" xfId="1" applyFont="1" applyFill="1" applyBorder="1" applyAlignment="1">
      <alignment horizontal="center" vertical="center" wrapText="1"/>
    </xf>
    <xf numFmtId="0" fontId="8" fillId="48" borderId="63" xfId="1" applyFont="1" applyFill="1" applyBorder="1" applyAlignment="1">
      <alignment horizontal="center" vertical="center" wrapText="1"/>
    </xf>
    <xf numFmtId="0" fontId="8" fillId="48" borderId="11" xfId="1" applyFont="1" applyFill="1" applyBorder="1" applyAlignment="1">
      <alignment horizontal="center" vertical="center" wrapText="1"/>
    </xf>
    <xf numFmtId="0" fontId="8" fillId="48" borderId="18" xfId="1" applyFont="1" applyFill="1" applyBorder="1" applyAlignment="1">
      <alignment horizontal="center" vertical="center" wrapText="1"/>
    </xf>
    <xf numFmtId="0" fontId="8" fillId="48" borderId="26" xfId="1" applyFont="1" applyFill="1" applyBorder="1" applyAlignment="1">
      <alignment horizontal="center" vertical="center" wrapText="1"/>
    </xf>
    <xf numFmtId="0" fontId="8" fillId="49" borderId="31" xfId="1" applyFont="1" applyFill="1" applyBorder="1" applyAlignment="1">
      <alignment horizontal="center" vertical="center" wrapText="1"/>
    </xf>
    <xf numFmtId="0" fontId="8" fillId="49" borderId="32" xfId="1" applyFont="1" applyFill="1" applyBorder="1" applyAlignment="1">
      <alignment horizontal="center" vertical="center" wrapText="1"/>
    </xf>
    <xf numFmtId="0" fontId="8" fillId="49" borderId="33" xfId="1" applyFont="1" applyFill="1" applyBorder="1" applyAlignment="1">
      <alignment horizontal="center" vertical="center" wrapText="1"/>
    </xf>
    <xf numFmtId="0" fontId="8" fillId="49" borderId="34" xfId="1" applyFont="1" applyFill="1" applyBorder="1" applyAlignment="1">
      <alignment horizontal="center" vertical="center" wrapText="1"/>
    </xf>
    <xf numFmtId="0" fontId="8" fillId="49" borderId="35" xfId="1" applyFont="1" applyFill="1" applyBorder="1" applyAlignment="1">
      <alignment horizontal="center" vertical="center" wrapText="1"/>
    </xf>
    <xf numFmtId="0" fontId="8" fillId="49" borderId="28" xfId="1" applyFont="1" applyFill="1" applyBorder="1" applyAlignment="1">
      <alignment horizontal="center" vertical="center" wrapText="1"/>
    </xf>
    <xf numFmtId="0" fontId="8" fillId="46" borderId="64" xfId="1" applyFont="1" applyFill="1" applyBorder="1" applyAlignment="1">
      <alignment horizontal="center" vertical="center" wrapText="1"/>
    </xf>
    <xf numFmtId="0" fontId="8" fillId="46" borderId="62" xfId="1" applyFont="1" applyFill="1" applyBorder="1" applyAlignment="1">
      <alignment horizontal="center" vertical="center" wrapText="1"/>
    </xf>
    <xf numFmtId="0" fontId="8" fillId="48" borderId="64" xfId="1" applyFont="1" applyFill="1" applyBorder="1" applyAlignment="1">
      <alignment horizontal="center" vertical="center" textRotation="90" wrapText="1"/>
    </xf>
    <xf numFmtId="0" fontId="8" fillId="48" borderId="62" xfId="1" applyFont="1" applyFill="1" applyBorder="1" applyAlignment="1">
      <alignment horizontal="center" vertical="center" textRotation="90" wrapText="1"/>
    </xf>
    <xf numFmtId="0" fontId="8" fillId="48" borderId="65" xfId="1" applyFont="1" applyFill="1" applyBorder="1" applyAlignment="1">
      <alignment horizontal="center" vertical="center" textRotation="90" wrapText="1"/>
    </xf>
    <xf numFmtId="0" fontId="8" fillId="48" borderId="59" xfId="1" applyFont="1" applyFill="1" applyBorder="1" applyAlignment="1">
      <alignment horizontal="center" vertical="center" textRotation="90" wrapText="1"/>
    </xf>
    <xf numFmtId="0" fontId="8" fillId="48" borderId="51" xfId="1" applyFont="1" applyFill="1" applyBorder="1" applyAlignment="1">
      <alignment horizontal="center" vertical="center" wrapText="1"/>
    </xf>
    <xf numFmtId="0" fontId="8" fillId="48" borderId="60" xfId="1" applyFont="1" applyFill="1" applyBorder="1" applyAlignment="1">
      <alignment horizontal="center" vertical="center" wrapText="1"/>
    </xf>
    <xf numFmtId="0" fontId="8" fillId="49" borderId="1" xfId="1" applyFont="1" applyFill="1" applyBorder="1" applyAlignment="1">
      <alignment horizontal="center" vertical="center" wrapText="1"/>
    </xf>
    <xf numFmtId="0" fontId="8" fillId="49" borderId="2" xfId="1" applyFont="1" applyFill="1" applyBorder="1" applyAlignment="1">
      <alignment horizontal="center" vertical="center" wrapText="1"/>
    </xf>
    <xf numFmtId="0" fontId="8" fillId="49" borderId="27" xfId="1" applyFont="1" applyFill="1" applyBorder="1" applyAlignment="1">
      <alignment horizontal="center" vertical="center" wrapText="1"/>
    </xf>
    <xf numFmtId="0" fontId="8" fillId="46" borderId="65" xfId="1" applyFont="1" applyFill="1" applyBorder="1" applyAlignment="1">
      <alignment horizontal="center" vertical="center" wrapText="1"/>
    </xf>
    <xf numFmtId="0" fontId="8" fillId="46" borderId="59" xfId="1" applyFont="1" applyFill="1" applyBorder="1" applyAlignment="1">
      <alignment horizontal="center" vertical="center" wrapText="1"/>
    </xf>
    <xf numFmtId="0" fontId="46" fillId="43" borderId="36" xfId="1" applyFont="1" applyFill="1" applyBorder="1" applyAlignment="1">
      <alignment horizontal="center" vertical="center" wrapText="1"/>
    </xf>
    <xf numFmtId="0" fontId="46" fillId="43" borderId="37" xfId="1" applyFont="1" applyFill="1" applyBorder="1" applyAlignment="1">
      <alignment horizontal="center" vertical="center" wrapText="1"/>
    </xf>
    <xf numFmtId="0" fontId="46" fillId="43" borderId="38" xfId="1" applyFont="1" applyFill="1" applyBorder="1" applyAlignment="1">
      <alignment horizontal="center" vertical="center" wrapText="1"/>
    </xf>
    <xf numFmtId="0" fontId="46" fillId="50" borderId="36" xfId="1" applyFont="1" applyFill="1" applyBorder="1" applyAlignment="1">
      <alignment horizontal="center" vertical="center" wrapText="1"/>
    </xf>
    <xf numFmtId="0" fontId="46" fillId="50" borderId="37" xfId="1" applyFont="1" applyFill="1" applyBorder="1" applyAlignment="1">
      <alignment horizontal="center" vertical="center" wrapText="1"/>
    </xf>
    <xf numFmtId="0" fontId="46" fillId="50" borderId="38" xfId="1" applyFont="1" applyFill="1" applyBorder="1" applyAlignment="1">
      <alignment horizontal="center" vertical="center" wrapText="1"/>
    </xf>
    <xf numFmtId="0" fontId="46" fillId="45" borderId="36" xfId="1" applyFont="1" applyFill="1" applyBorder="1" applyAlignment="1">
      <alignment horizontal="center" vertical="center" wrapText="1"/>
    </xf>
    <xf numFmtId="0" fontId="46" fillId="45" borderId="37" xfId="1" applyFont="1" applyFill="1" applyBorder="1" applyAlignment="1">
      <alignment horizontal="center" vertical="center" wrapText="1"/>
    </xf>
    <xf numFmtId="0" fontId="46" fillId="45" borderId="38" xfId="1" applyFont="1" applyFill="1" applyBorder="1" applyAlignment="1">
      <alignment horizontal="center" vertical="center" wrapText="1"/>
    </xf>
    <xf numFmtId="0" fontId="8" fillId="0" borderId="64" xfId="1" applyFont="1" applyBorder="1" applyAlignment="1">
      <alignment horizontal="center" vertical="center" wrapText="1"/>
    </xf>
    <xf numFmtId="0" fontId="8" fillId="0" borderId="65" xfId="1" applyFont="1" applyBorder="1" applyAlignment="1">
      <alignment horizontal="center" vertical="center" wrapText="1"/>
    </xf>
    <xf numFmtId="0" fontId="8" fillId="0" borderId="51" xfId="1" applyFont="1" applyBorder="1" applyAlignment="1">
      <alignment horizontal="center" vertical="center" wrapText="1"/>
    </xf>
    <xf numFmtId="0" fontId="4" fillId="0" borderId="31"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28"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38" xfId="0" applyFont="1" applyBorder="1" applyAlignment="1" applyProtection="1">
      <alignment horizontal="left" vertical="center" wrapText="1"/>
      <protection locked="0"/>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5" fillId="0" borderId="29" xfId="0" applyFont="1" applyBorder="1" applyAlignment="1">
      <alignment horizontal="center" vertical="center"/>
    </xf>
    <xf numFmtId="0" fontId="5" fillId="0" borderId="0" xfId="0" applyFont="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28" xfId="0" applyFont="1" applyBorder="1" applyAlignment="1">
      <alignment horizontal="center" vertical="center"/>
    </xf>
    <xf numFmtId="0" fontId="7" fillId="0" borderId="32" xfId="1" applyBorder="1" applyAlignment="1">
      <alignment horizontal="center"/>
    </xf>
    <xf numFmtId="0" fontId="7" fillId="0" borderId="0" xfId="1" applyAlignment="1">
      <alignment horizontal="center"/>
    </xf>
    <xf numFmtId="0" fontId="4" fillId="0" borderId="31" xfId="0" applyFont="1" applyBorder="1" applyAlignment="1">
      <alignment horizontal="left" vertical="center"/>
    </xf>
    <xf numFmtId="0" fontId="4" fillId="0" borderId="32" xfId="0" applyFont="1"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4" xfId="0" applyFont="1" applyBorder="1" applyAlignment="1">
      <alignment horizontal="left" vertical="center" wrapText="1"/>
    </xf>
    <xf numFmtId="0" fontId="4" fillId="0" borderId="35" xfId="0" applyFont="1" applyBorder="1" applyAlignment="1">
      <alignment horizontal="left" vertical="center" wrapText="1"/>
    </xf>
    <xf numFmtId="0" fontId="3" fillId="2" borderId="3" xfId="0" applyFont="1" applyFill="1" applyBorder="1" applyAlignment="1">
      <alignment horizontal="center" vertical="center" wrapText="1"/>
    </xf>
    <xf numFmtId="0" fontId="4" fillId="39" borderId="0" xfId="0" applyFont="1" applyFill="1" applyAlignment="1">
      <alignment vertical="center"/>
    </xf>
    <xf numFmtId="0" fontId="0" fillId="39" borderId="0" xfId="0" applyFill="1" applyAlignment="1">
      <alignment vertical="center"/>
    </xf>
    <xf numFmtId="0" fontId="38" fillId="40" borderId="0" xfId="0" applyFont="1" applyFill="1" applyAlignment="1">
      <alignment vertical="center"/>
    </xf>
  </cellXfs>
  <cellStyles count="9">
    <cellStyle name="Normal" xfId="0" builtinId="0"/>
    <cellStyle name="Normal 2" xfId="3" xr:uid="{C938989C-CA69-4C98-BDD5-66D287F73E5E}"/>
    <cellStyle name="Normal 2 2" xfId="6" xr:uid="{FCCA81C7-F899-4E88-BF08-DEBF604BDDB3}"/>
    <cellStyle name="Normal 3" xfId="2" xr:uid="{0DE1ADA0-7A5C-420E-ABBB-0B443AF79942}"/>
    <cellStyle name="Normal 3 2" xfId="4" xr:uid="{3EAFCE46-C018-49EF-BA77-D5CB1892D2A7}"/>
    <cellStyle name="Normal 4" xfId="1" xr:uid="{554B19BF-7A75-4E76-B045-01E848C567D2}"/>
    <cellStyle name="Normal 5" xfId="7" xr:uid="{E30FDEB8-5B08-4E02-BC3A-5C3EB72EF437}"/>
    <cellStyle name="Normal 6" xfId="8" xr:uid="{CBE5443C-D676-4BDB-BD17-9E4337992E23}"/>
    <cellStyle name="Porcentaje 2" xfId="5" xr:uid="{9B3AF46F-E7C0-4CF1-A5C3-E26816C4518B}"/>
  </cellStyles>
  <dxfs count="654">
    <dxf>
      <fill>
        <patternFill>
          <bgColor rgb="FFFFFF00"/>
        </patternFill>
      </fill>
    </dxf>
    <dxf>
      <fill>
        <patternFill>
          <bgColor rgb="FF00B050"/>
        </patternFill>
      </fill>
    </dxf>
    <dxf>
      <fill>
        <patternFill>
          <bgColor theme="5"/>
        </patternFill>
      </fill>
    </dxf>
    <dxf>
      <fill>
        <patternFill>
          <bgColor rgb="FFC00000"/>
        </patternFill>
      </fill>
    </dxf>
    <dxf>
      <fill>
        <patternFill>
          <bgColor theme="4" tint="0.79998168889431442"/>
        </patternFill>
      </fill>
    </dxf>
    <dxf>
      <fill>
        <patternFill>
          <bgColor rgb="FF00B050"/>
        </patternFill>
      </fill>
    </dxf>
    <dxf>
      <fill>
        <patternFill>
          <bgColor rgb="FF00B050"/>
        </patternFill>
      </fill>
    </dxf>
    <dxf>
      <fill>
        <patternFill>
          <bgColor rgb="FFC00000"/>
        </patternFill>
      </fill>
    </dxf>
    <dxf>
      <fill>
        <patternFill>
          <bgColor rgb="FF00B050"/>
        </patternFill>
      </fill>
    </dxf>
    <dxf>
      <fill>
        <patternFill>
          <bgColor rgb="FFFFFF00"/>
        </patternFill>
      </fill>
    </dxf>
    <dxf>
      <fill>
        <patternFill>
          <bgColor theme="5"/>
        </patternFill>
      </fill>
    </dxf>
    <dxf>
      <fill>
        <patternFill>
          <bgColor theme="4" tint="0.79998168889431442"/>
        </patternFill>
      </fill>
    </dxf>
    <dxf>
      <fill>
        <patternFill>
          <bgColor rgb="FFC00000"/>
        </patternFill>
      </fill>
    </dxf>
    <dxf>
      <fill>
        <patternFill>
          <bgColor rgb="FF00B050"/>
        </patternFill>
      </fill>
    </dxf>
    <dxf>
      <fill>
        <patternFill>
          <bgColor theme="4" tint="0.79998168889431442"/>
        </patternFill>
      </fill>
    </dxf>
    <dxf>
      <fill>
        <patternFill>
          <bgColor theme="5"/>
        </patternFill>
      </fill>
    </dxf>
    <dxf>
      <fill>
        <patternFill>
          <bgColor rgb="FFFFFF00"/>
        </patternFill>
      </fill>
    </dxf>
    <dxf>
      <fill>
        <patternFill>
          <bgColor rgb="FF00B050"/>
        </patternFill>
      </fill>
    </dxf>
    <dxf>
      <fill>
        <patternFill>
          <bgColor rgb="FFFFFF00"/>
        </patternFill>
      </fill>
    </dxf>
    <dxf>
      <fill>
        <patternFill>
          <bgColor theme="5"/>
        </patternFill>
      </fill>
    </dxf>
    <dxf>
      <fill>
        <patternFill>
          <bgColor rgb="FFC00000"/>
        </patternFill>
      </fill>
    </dxf>
    <dxf>
      <fill>
        <patternFill>
          <bgColor rgb="FFFFFF00"/>
        </patternFill>
      </fill>
    </dxf>
    <dxf>
      <fill>
        <patternFill>
          <bgColor theme="5"/>
        </patternFill>
      </fill>
    </dxf>
    <dxf>
      <fill>
        <patternFill>
          <bgColor rgb="FFC00000"/>
        </patternFill>
      </fill>
    </dxf>
    <dxf>
      <fill>
        <patternFill>
          <bgColor rgb="FFC00000"/>
        </patternFill>
      </fill>
    </dxf>
    <dxf>
      <fill>
        <patternFill>
          <bgColor theme="5"/>
        </patternFill>
      </fill>
    </dxf>
    <dxf>
      <fill>
        <patternFill>
          <bgColor rgb="FFFFFF00"/>
        </patternFill>
      </fill>
    </dxf>
    <dxf>
      <fill>
        <patternFill>
          <bgColor rgb="FF00B050"/>
        </patternFill>
      </fill>
    </dxf>
    <dxf>
      <fill>
        <patternFill>
          <bgColor theme="4" tint="0.79998168889431442"/>
        </patternFill>
      </fill>
    </dxf>
    <dxf>
      <fill>
        <patternFill>
          <bgColor rgb="FF00B050"/>
        </patternFill>
      </fill>
    </dxf>
    <dxf>
      <fill>
        <patternFill>
          <bgColor theme="4" tint="0.79998168889431442"/>
        </patternFill>
      </fill>
    </dxf>
    <dxf>
      <fill>
        <patternFill>
          <bgColor rgb="FF00B05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theme="4" tint="0.79998168889431442"/>
        </patternFill>
      </fill>
    </dxf>
    <dxf>
      <fill>
        <patternFill>
          <bgColor rgb="FFC00000"/>
        </patternFill>
      </fill>
    </dxf>
    <dxf>
      <fill>
        <patternFill>
          <bgColor rgb="FFFFFF00"/>
        </patternFill>
      </fill>
    </dxf>
    <dxf>
      <fill>
        <patternFill>
          <bgColor theme="5"/>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C9D3FF"/>
        </patternFill>
      </fill>
      <border>
        <left style="thin">
          <color theme="8" tint="-0.24994659260841701"/>
        </left>
        <right style="thin">
          <color theme="8" tint="-0.24994659260841701"/>
        </right>
        <top style="thin">
          <color theme="8" tint="-0.24994659260841701"/>
        </top>
        <bottom style="thin">
          <color theme="8" tint="-0.24994659260841701"/>
        </bottom>
        <vertical/>
        <horizontal/>
      </border>
    </dxf>
    <dxf>
      <fill>
        <patternFill>
          <bgColor rgb="FFFFFF00"/>
        </patternFill>
      </fill>
    </dxf>
    <dxf>
      <fill>
        <patternFill>
          <bgColor rgb="FF00B050"/>
        </patternFill>
      </fill>
    </dxf>
    <dxf>
      <fill>
        <patternFill>
          <bgColor rgb="FF00B050"/>
        </patternFill>
      </fill>
    </dxf>
    <dxf>
      <fill>
        <patternFill>
          <bgColor rgb="FFED7D31"/>
        </patternFill>
      </fill>
    </dxf>
    <dxf>
      <fill>
        <patternFill>
          <bgColor rgb="FFD9E1F2"/>
        </patternFill>
      </fill>
    </dxf>
    <dxf>
      <fill>
        <patternFill>
          <bgColor rgb="FFC00000"/>
        </patternFill>
      </fill>
    </dxf>
    <dxf>
      <fill>
        <patternFill>
          <bgColor rgb="FF00B050"/>
        </patternFill>
      </fill>
    </dxf>
    <dxf>
      <fill>
        <patternFill>
          <bgColor rgb="FFD9E1F2"/>
        </patternFill>
      </fill>
    </dxf>
    <dxf>
      <fill>
        <patternFill>
          <bgColor rgb="FFC00000"/>
        </patternFill>
      </fill>
    </dxf>
    <dxf>
      <fill>
        <patternFill>
          <bgColor rgb="FFED7D31"/>
        </patternFill>
      </fill>
    </dxf>
    <dxf>
      <fill>
        <patternFill>
          <bgColor rgb="FFFFFF00"/>
        </patternFill>
      </fill>
    </dxf>
    <dxf>
      <fill>
        <patternFill>
          <bgColor rgb="FF00B050"/>
        </patternFill>
      </fill>
    </dxf>
    <dxf>
      <fill>
        <patternFill>
          <bgColor rgb="FFFFFF00"/>
        </patternFill>
      </fill>
    </dxf>
    <dxf>
      <fill>
        <patternFill>
          <bgColor rgb="FFED7D31"/>
        </patternFill>
      </fill>
    </dxf>
    <dxf>
      <fill>
        <patternFill>
          <bgColor rgb="FFC00000"/>
        </patternFill>
      </fill>
    </dxf>
    <dxf>
      <fill>
        <patternFill>
          <bgColor rgb="FFFFFF00"/>
        </patternFill>
      </fill>
    </dxf>
    <dxf>
      <fill>
        <patternFill>
          <bgColor rgb="FFED7D31"/>
        </patternFill>
      </fill>
    </dxf>
    <dxf>
      <fill>
        <patternFill>
          <bgColor rgb="FFC00000"/>
        </patternFill>
      </fill>
    </dxf>
    <dxf>
      <fill>
        <patternFill>
          <bgColor rgb="FF00B050"/>
        </patternFill>
      </fill>
    </dxf>
    <dxf>
      <fill>
        <patternFill>
          <bgColor rgb="FFD9E1F2"/>
        </patternFill>
      </fill>
    </dxf>
    <dxf>
      <fill>
        <patternFill>
          <bgColor rgb="FF00B050"/>
        </patternFill>
      </fill>
    </dxf>
    <dxf>
      <fill>
        <patternFill>
          <bgColor rgb="FFD9E1F2"/>
        </patternFill>
      </fill>
    </dxf>
    <dxf>
      <fill>
        <patternFill>
          <bgColor rgb="FFD9E1F2"/>
        </patternFill>
      </fill>
    </dxf>
    <dxf>
      <fill>
        <patternFill>
          <bgColor rgb="FFED7D31"/>
        </patternFill>
      </fill>
    </dxf>
    <dxf>
      <fill>
        <patternFill>
          <bgColor rgb="FF00B050"/>
        </patternFill>
      </fill>
    </dxf>
    <dxf>
      <fill>
        <patternFill>
          <bgColor rgb="FFFFFF00"/>
        </patternFill>
      </fill>
    </dxf>
    <dxf>
      <fill>
        <patternFill>
          <bgColor rgb="FFC00000"/>
        </patternFill>
      </fill>
    </dxf>
    <dxf>
      <fill>
        <patternFill>
          <bgColor rgb="FFD9E1F2"/>
        </patternFill>
      </fill>
    </dxf>
    <dxf>
      <fill>
        <patternFill>
          <bgColor rgb="FFED7D31"/>
        </patternFill>
      </fill>
    </dxf>
    <dxf>
      <fill>
        <patternFill>
          <bgColor rgb="FF00B050"/>
        </patternFill>
      </fill>
    </dxf>
    <dxf>
      <fill>
        <patternFill>
          <bgColor rgb="FFFFFF00"/>
        </patternFill>
      </fill>
    </dxf>
    <dxf>
      <fill>
        <patternFill>
          <bgColor rgb="FFC00000"/>
        </patternFill>
      </fill>
    </dxf>
    <dxf>
      <fill>
        <patternFill>
          <bgColor rgb="FF00B050"/>
        </patternFill>
      </fill>
    </dxf>
    <dxf>
      <fill>
        <patternFill>
          <bgColor rgb="FFFFFF00"/>
        </patternFill>
      </fill>
    </dxf>
    <dxf>
      <font>
        <strike val="0"/>
        <outline val="0"/>
        <shadow val="0"/>
        <u val="none"/>
        <vertAlign val="baseline"/>
        <color rgb="FF808080"/>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9"/>
        <color rgb="FF808080"/>
        <name val="Verdana"/>
        <family val="2"/>
        <scheme val="none"/>
      </font>
      <numFmt numFmtId="0" formatCode="General"/>
      <fill>
        <patternFill patternType="solid">
          <fgColor indexed="64"/>
          <bgColor rgb="FF808080"/>
        </patternFill>
      </fill>
      <alignment horizontal="center" vertical="center" textRotation="0" wrapText="0" indent="0" justifyLastLine="0" shrinkToFit="0" readingOrder="0"/>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i val="0"/>
        <strike val="0"/>
        <condense val="0"/>
        <extend val="0"/>
        <outline val="0"/>
        <shadow val="0"/>
        <u val="none"/>
        <vertAlign val="baseline"/>
        <sz val="9"/>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rgb="FF000000"/>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rgb="FF808080"/>
        <name val="Verdana"/>
        <family val="2"/>
        <scheme val="none"/>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rgb="FF000000"/>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left style="thin">
          <color rgb="FF808080"/>
        </left>
        <right style="thin">
          <color rgb="FF808080"/>
        </right>
        <top/>
        <bottom/>
        <vertical style="thin">
          <color rgb="FF808080"/>
        </vertical>
        <horizontal style="thin">
          <color rgb="FF808080"/>
        </horizontal>
      </border>
    </dxf>
    <dxf>
      <font>
        <sz val="9"/>
        <name val="Verdana"/>
        <family val="2"/>
        <scheme val="none"/>
      </font>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family val="2"/>
        <scheme val="none"/>
      </font>
      <numFmt numFmtId="0" formatCode="General"/>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family val="2"/>
        <scheme val="none"/>
      </font>
      <numFmt numFmtId="0" formatCode="General"/>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family val="2"/>
        <scheme val="none"/>
      </font>
      <numFmt numFmtId="0" formatCode="General"/>
      <fill>
        <patternFill patternType="none">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auto="1"/>
        </top>
        <bottom style="thin">
          <color auto="1"/>
        </bottom>
      </border>
    </dxf>
    <dxf>
      <numFmt numFmtId="0" formatCode="General"/>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Verdana"/>
        <family val="2"/>
        <scheme val="none"/>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color rgb="FF808080"/>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9"/>
        <color rgb="FF808080"/>
        <name val="Verdana"/>
        <family val="2"/>
        <scheme val="none"/>
      </font>
      <numFmt numFmtId="0" formatCode="General"/>
      <fill>
        <patternFill patternType="solid">
          <fgColor indexed="64"/>
          <bgColor rgb="FF808080"/>
        </patternFill>
      </fill>
      <alignment horizontal="center" vertical="center" textRotation="0" wrapText="0" indent="0" justifyLastLine="0" shrinkToFit="0" readingOrder="0"/>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i val="0"/>
        <strike val="0"/>
        <condense val="0"/>
        <extend val="0"/>
        <outline val="0"/>
        <shadow val="0"/>
        <u val="none"/>
        <vertAlign val="baseline"/>
        <sz val="9"/>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indexed="64"/>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rgb="FF808080"/>
        <name val="Verdana"/>
        <family val="2"/>
        <scheme val="none"/>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indexed="64"/>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left style="thin">
          <color rgb="FF808080"/>
        </left>
        <right style="thin">
          <color rgb="FF808080"/>
        </right>
        <top/>
        <bottom/>
        <vertical style="thin">
          <color rgb="FF808080"/>
        </vertical>
        <horizontal style="thin">
          <color rgb="FF808080"/>
        </horizontal>
      </border>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top style="thin">
          <color rgb="FF000000"/>
        </top>
        <bottom/>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style="thin">
          <color rgb="FF000000"/>
        </left>
        <right/>
        <top style="thin">
          <color indexed="64"/>
        </top>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Verdana"/>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b val="0"/>
        <i val="0"/>
        <strike val="0"/>
        <condense val="0"/>
        <extend val="0"/>
        <outline val="0"/>
        <shadow val="0"/>
        <u val="none"/>
        <vertAlign val="baseline"/>
        <sz val="9"/>
        <color rgb="FF000000"/>
        <name val="Verdana"/>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font>
    </dxf>
    <dxf>
      <border outline="0">
        <left style="thin">
          <color rgb="FF000000"/>
        </left>
        <right style="thin">
          <color rgb="FF000000"/>
        </right>
        <top style="thin">
          <color rgb="FF000000"/>
        </top>
        <bottom style="thin">
          <color rgb="FF000000"/>
        </bottom>
      </border>
    </dxf>
    <dxf>
      <font>
        <strike val="0"/>
        <outline val="0"/>
        <shadow val="0"/>
        <u val="none"/>
        <vertAlign val="baseline"/>
        <sz val="9"/>
      </font>
      <numFmt numFmtId="0" formatCode="General"/>
    </dxf>
    <dxf>
      <font>
        <b/>
        <i val="0"/>
        <strike val="0"/>
        <condense val="0"/>
        <extend val="0"/>
        <outline val="0"/>
        <shadow val="0"/>
        <u val="none"/>
        <vertAlign val="baseline"/>
        <sz val="9"/>
        <color theme="0"/>
        <name val="Verdana"/>
        <scheme val="none"/>
      </font>
      <numFmt numFmtId="0" formatCode="General"/>
      <fill>
        <patternFill patternType="solid">
          <fgColor indexed="64"/>
          <bgColor rgb="FF607796"/>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strike val="0"/>
        <outline val="0"/>
        <shadow val="0"/>
        <u val="none"/>
        <vertAlign val="baseline"/>
        <sz val="9"/>
        <color theme="1"/>
        <name val="Verdana"/>
        <scheme val="none"/>
      </font>
    </dxf>
    <dxf>
      <border outline="0">
        <right style="thin">
          <color indexed="64"/>
        </right>
        <top style="thin">
          <color rgb="FF000000"/>
        </top>
        <bottom style="thin">
          <color rgb="FF000000"/>
        </bottom>
      </border>
    </dxf>
    <dxf>
      <font>
        <strike val="0"/>
        <outline val="0"/>
        <shadow val="0"/>
        <u val="none"/>
        <vertAlign val="baseline"/>
        <sz val="9"/>
        <color theme="1"/>
        <name val="Verdana"/>
        <scheme val="none"/>
      </font>
      <numFmt numFmtId="0" formatCode="General"/>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strike val="0"/>
        <outline val="0"/>
        <shadow val="0"/>
        <u val="none"/>
        <vertAlign val="baseline"/>
        <sz val="9"/>
        <color theme="1"/>
        <name val="Verdana"/>
        <scheme val="none"/>
      </font>
    </dxf>
    <dxf>
      <border outline="0">
        <right style="thin">
          <color indexed="64"/>
        </right>
        <top style="thin">
          <color rgb="FF000000"/>
        </top>
        <bottom style="thin">
          <color rgb="FF000000"/>
        </bottom>
      </border>
    </dxf>
    <dxf>
      <font>
        <strike val="0"/>
        <outline val="0"/>
        <shadow val="0"/>
        <u val="none"/>
        <vertAlign val="baseline"/>
        <sz val="9"/>
        <color theme="1"/>
        <name val="Verdana"/>
        <scheme val="none"/>
      </font>
      <numFmt numFmtId="0" formatCode="General"/>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fill>
        <patternFill patternType="solid">
          <fgColor indexed="64"/>
          <bgColor theme="5" tint="0.39997558519241921"/>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fill>
        <patternFill patternType="solid">
          <fgColor indexed="64"/>
          <bgColor theme="5" tint="0.39997558519241921"/>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right/>
        <top style="thin">
          <color rgb="FF000000"/>
        </top>
        <bottom/>
      </border>
    </dxf>
    <dxf>
      <border outline="0">
        <left style="thin">
          <color rgb="FF000000"/>
        </left>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4" tint="0.39997558519241921"/>
        </patternFill>
      </fill>
      <alignment horizontal="center" vertical="center" textRotation="0" wrapText="1" indent="0" justifyLastLine="0" shrinkToFit="0" readingOrder="0"/>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indexed="64"/>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indexed="64"/>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0"/>
        <name val="Verdana"/>
        <scheme val="none"/>
      </font>
      <fill>
        <patternFill patternType="solid">
          <fgColor indexed="64"/>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right style="thin">
          <color rgb="FF000000"/>
        </right>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rgb="FFA7C4FF"/>
          <bgColor theme="3"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3"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rgb="FFA7C4FF"/>
          <bgColor theme="4"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s>
  <tableStyles count="0" defaultTableStyle="TableStyleMedium2" defaultPivotStyle="PivotStyleLight16"/>
  <colors>
    <mruColors>
      <color rgb="FF58DAA2"/>
      <color rgb="FF0F4E5D"/>
      <color rgb="FFC9D3FF"/>
      <color rgb="FFFFFF5D"/>
      <color rgb="FFFFDE75"/>
      <color rgb="FFFA9712"/>
      <color rgb="FFFD8003"/>
      <color rgb="FF0B9311"/>
      <color rgb="FFF8E102"/>
      <color rgb="FF9F3C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4.xml"/><Relationship Id="rId39" Type="http://schemas.microsoft.com/office/2017/06/relationships/rdRichValueTypes" Target="richData/rdRichValueTypes.xml"/><Relationship Id="rId21" Type="http://schemas.openxmlformats.org/officeDocument/2006/relationships/externalLink" Target="externalLinks/externalLink2.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33" Type="http://schemas.microsoft.com/office/2017/06/relationships/rdRichValue" Target="richData/rdrichvalue.xml"/><Relationship Id="rId38" Type="http://schemas.microsoft.com/office/2017/06/relationships/rdSupportingPropertyBag" Target="richData/rdsupporting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22/10/relationships/richValueRel" Target="richData/richValueRel.xml"/><Relationship Id="rId37" Type="http://schemas.microsoft.com/office/2017/06/relationships/rdSupportingPropertyBagStructure" Target="richData/rdsupportingpropertybagstructure.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openxmlformats.org/officeDocument/2006/relationships/styles" Target="styles.xml"/><Relationship Id="rId36" Type="http://schemas.microsoft.com/office/2017/06/relationships/richStyles" Target="richData/rich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20/07/relationships/rdRichValueWebImage" Target="richData/rdRichValueWebIm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sheetMetadata" Target="metadata.xml"/><Relationship Id="rId35" Type="http://schemas.microsoft.com/office/2017/06/relationships/rdArray" Target="richData/rdarray.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050" b="1"/>
              <a:t>CANTIDAD DE ASPECTOS AMBIENTALES IDENTIFICADOS 2023 vs. 2024</a:t>
            </a:r>
          </a:p>
        </c:rich>
      </c:tx>
      <c:layout>
        <c:manualLayout>
          <c:xMode val="edge"/>
          <c:yMode val="edge"/>
          <c:x val="0.16373507828135866"/>
          <c:y val="8.5775597309462204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6.7891262752520748E-2"/>
          <c:y val="6.8099156951354961E-2"/>
          <c:w val="0.92475499722997445"/>
          <c:h val="0.61328008976601434"/>
        </c:manualLayout>
      </c:layout>
      <c:barChart>
        <c:barDir val="col"/>
        <c:grouping val="clustered"/>
        <c:varyColors val="0"/>
        <c:ser>
          <c:idx val="1"/>
          <c:order val="1"/>
          <c:tx>
            <c:strRef>
              <c:f>T_Graf.!$J$357</c:f>
              <c:strCache>
                <c:ptCount val="1"/>
                <c:pt idx="0">
                  <c:v>2023</c:v>
                </c:pt>
              </c:strCache>
            </c:strRef>
          </c:tx>
          <c:spPr>
            <a:solidFill>
              <a:schemeClr val="bg1">
                <a:lumMod val="65000"/>
              </a:schemeClr>
            </a:solidFill>
            <a:ln>
              <a:solidFill>
                <a:schemeClr val="bg2">
                  <a:lumMod val="50000"/>
                </a:schemeClr>
              </a:solidFill>
            </a:ln>
            <a:effectLst/>
          </c:spPr>
          <c:invertIfNegative val="0"/>
          <c:dLbls>
            <c:dLbl>
              <c:idx val="20"/>
              <c:layout>
                <c:manualLayout>
                  <c:x val="0"/>
                  <c:y val="-9.90066334444408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2B-442D-B80E-CE3EC240EAB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T_Graf.!$H$358:$H$378</c:f>
              <c:strCache>
                <c:ptCount val="21"/>
                <c:pt idx="0">
                  <c:v>Antioquia</c:v>
                </c:pt>
                <c:pt idx="1">
                  <c:v>Atlántico</c:v>
                </c:pt>
                <c:pt idx="2">
                  <c:v>Bolívar y San Andrés</c:v>
                </c:pt>
                <c:pt idx="3">
                  <c:v>Caquetá-Huila</c:v>
                </c:pt>
                <c:pt idx="4">
                  <c:v>Cauca</c:v>
                </c:pt>
                <c:pt idx="5">
                  <c:v>Central</c:v>
                </c:pt>
                <c:pt idx="6">
                  <c:v>Cesar y Guajira</c:v>
                </c:pt>
                <c:pt idx="7">
                  <c:v>Chocó</c:v>
                </c:pt>
                <c:pt idx="8">
                  <c:v>Córdoba</c:v>
                </c:pt>
                <c:pt idx="9">
                  <c:v>Eje Cafetero</c:v>
                </c:pt>
                <c:pt idx="10">
                  <c:v>Magdalena</c:v>
                </c:pt>
                <c:pt idx="11">
                  <c:v>Magdalena Medio</c:v>
                </c:pt>
                <c:pt idx="12">
                  <c:v>Meta-Llanos Orientales</c:v>
                </c:pt>
                <c:pt idx="13">
                  <c:v>Nariño</c:v>
                </c:pt>
                <c:pt idx="14">
                  <c:v>Norte de Santander</c:v>
                </c:pt>
                <c:pt idx="15">
                  <c:v>Putumayo</c:v>
                </c:pt>
                <c:pt idx="16">
                  <c:v>Santander</c:v>
                </c:pt>
                <c:pt idx="17">
                  <c:v>Sucre</c:v>
                </c:pt>
                <c:pt idx="18">
                  <c:v>Urabá</c:v>
                </c:pt>
                <c:pt idx="19">
                  <c:v>Valle</c:v>
                </c:pt>
                <c:pt idx="20">
                  <c:v>Nivel Nacional</c:v>
                </c:pt>
              </c:strCache>
            </c:strRef>
          </c:cat>
          <c:val>
            <c:numRef>
              <c:f>T_Graf.!$J$358:$J$378</c:f>
              <c:numCache>
                <c:formatCode>General</c:formatCode>
                <c:ptCount val="21"/>
                <c:pt idx="0">
                  <c:v>356</c:v>
                </c:pt>
                <c:pt idx="1">
                  <c:v>363</c:v>
                </c:pt>
                <c:pt idx="2">
                  <c:v>352</c:v>
                </c:pt>
                <c:pt idx="3">
                  <c:v>366</c:v>
                </c:pt>
                <c:pt idx="4">
                  <c:v>360</c:v>
                </c:pt>
                <c:pt idx="5">
                  <c:v>304</c:v>
                </c:pt>
                <c:pt idx="6">
                  <c:v>382</c:v>
                </c:pt>
                <c:pt idx="7">
                  <c:v>380</c:v>
                </c:pt>
                <c:pt idx="8">
                  <c:v>359</c:v>
                </c:pt>
                <c:pt idx="9">
                  <c:v>390</c:v>
                </c:pt>
                <c:pt idx="10">
                  <c:v>359</c:v>
                </c:pt>
                <c:pt idx="11">
                  <c:v>357</c:v>
                </c:pt>
                <c:pt idx="12">
                  <c:v>468</c:v>
                </c:pt>
                <c:pt idx="13">
                  <c:v>354</c:v>
                </c:pt>
                <c:pt idx="14">
                  <c:v>367</c:v>
                </c:pt>
                <c:pt idx="15">
                  <c:v>334</c:v>
                </c:pt>
                <c:pt idx="16">
                  <c:v>355</c:v>
                </c:pt>
                <c:pt idx="17">
                  <c:v>360</c:v>
                </c:pt>
                <c:pt idx="18">
                  <c:v>361</c:v>
                </c:pt>
                <c:pt idx="19">
                  <c:v>349</c:v>
                </c:pt>
                <c:pt idx="20">
                  <c:v>860</c:v>
                </c:pt>
              </c:numCache>
            </c:numRef>
          </c:val>
          <c:extLst>
            <c:ext xmlns:c16="http://schemas.microsoft.com/office/drawing/2014/chart" uri="{C3380CC4-5D6E-409C-BE32-E72D297353CC}">
              <c16:uniqueId val="{00000001-9A2B-442D-B80E-CE3EC240EABE}"/>
            </c:ext>
          </c:extLst>
        </c:ser>
        <c:ser>
          <c:idx val="2"/>
          <c:order val="2"/>
          <c:tx>
            <c:strRef>
              <c:f>T_Graf.!$K$357</c:f>
              <c:strCache>
                <c:ptCount val="1"/>
                <c:pt idx="0">
                  <c:v>2024</c:v>
                </c:pt>
              </c:strCache>
            </c:strRef>
          </c:tx>
          <c:spPr>
            <a:solidFill>
              <a:schemeClr val="accent4"/>
            </a:solidFill>
            <a:ln>
              <a:solidFill>
                <a:schemeClr val="accent4">
                  <a:lumMod val="75000"/>
                </a:schemeClr>
              </a:solidFill>
            </a:ln>
            <a:effectLst/>
          </c:spPr>
          <c:invertIfNegative val="0"/>
          <c:dLbls>
            <c:dLbl>
              <c:idx val="1"/>
              <c:layout>
                <c:manualLayout>
                  <c:x val="1.8036055352795893E-3"/>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2B-442D-B80E-CE3EC240EABE}"/>
                </c:ext>
              </c:extLst>
            </c:dLbl>
            <c:dLbl>
              <c:idx val="2"/>
              <c:layout>
                <c:manualLayout>
                  <c:x val="0"/>
                  <c:y val="-3.630243226296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2B-442D-B80E-CE3EC240EABE}"/>
                </c:ext>
              </c:extLst>
            </c:dLbl>
            <c:dLbl>
              <c:idx val="3"/>
              <c:layout>
                <c:manualLayout>
                  <c:x val="0"/>
                  <c:y val="-3.3002211148146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2B-442D-B80E-CE3EC240EABE}"/>
                </c:ext>
              </c:extLst>
            </c:dLbl>
            <c:dLbl>
              <c:idx val="4"/>
              <c:layout>
                <c:manualLayout>
                  <c:x val="0"/>
                  <c:y val="-3.3002211148146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2B-442D-B80E-CE3EC240EABE}"/>
                </c:ext>
              </c:extLst>
            </c:dLbl>
            <c:dLbl>
              <c:idx val="5"/>
              <c:layout>
                <c:manualLayout>
                  <c:x val="0"/>
                  <c:y val="-2.31015478037028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2B-442D-B80E-CE3EC240EABE}"/>
                </c:ext>
              </c:extLst>
            </c:dLbl>
            <c:dLbl>
              <c:idx val="6"/>
              <c:layout>
                <c:manualLayout>
                  <c:x val="-1.8036055352796555E-3"/>
                  <c:y val="-3.96026533777763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2B-442D-B80E-CE3EC240EABE}"/>
                </c:ext>
              </c:extLst>
            </c:dLbl>
            <c:dLbl>
              <c:idx val="7"/>
              <c:layout>
                <c:manualLayout>
                  <c:x val="0"/>
                  <c:y val="-3.3002211148146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2B-442D-B80E-CE3EC240EABE}"/>
                </c:ext>
              </c:extLst>
            </c:dLbl>
            <c:dLbl>
              <c:idx val="8"/>
              <c:layout>
                <c:manualLayout>
                  <c:x val="-1.8036055352795893E-3"/>
                  <c:y val="-2.9701990033332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2B-442D-B80E-CE3EC240EABE}"/>
                </c:ext>
              </c:extLst>
            </c:dLbl>
            <c:dLbl>
              <c:idx val="9"/>
              <c:layout>
                <c:manualLayout>
                  <c:x val="0"/>
                  <c:y val="-2.64017689185175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2B-442D-B80E-CE3EC240EABE}"/>
                </c:ext>
              </c:extLst>
            </c:dLbl>
            <c:dLbl>
              <c:idx val="10"/>
              <c:layout>
                <c:manualLayout>
                  <c:x val="0"/>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2B-442D-B80E-CE3EC240EABE}"/>
                </c:ext>
              </c:extLst>
            </c:dLbl>
            <c:dLbl>
              <c:idx val="11"/>
              <c:layout>
                <c:manualLayout>
                  <c:x val="-6.6131439004225022E-17"/>
                  <c:y val="-3.630243226296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2B-442D-B80E-CE3EC240EABE}"/>
                </c:ext>
              </c:extLst>
            </c:dLbl>
            <c:dLbl>
              <c:idx val="12"/>
              <c:layout>
                <c:manualLayout>
                  <c:x val="0"/>
                  <c:y val="-1.70112106172530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2B-442D-B80E-CE3EC240EABE}"/>
                </c:ext>
              </c:extLst>
            </c:dLbl>
            <c:dLbl>
              <c:idx val="13"/>
              <c:layout>
                <c:manualLayout>
                  <c:x val="0"/>
                  <c:y val="-3.00663136556133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2B-442D-B80E-CE3EC240EABE}"/>
                </c:ext>
              </c:extLst>
            </c:dLbl>
            <c:dLbl>
              <c:idx val="14"/>
              <c:layout>
                <c:manualLayout>
                  <c:x val="0"/>
                  <c:y val="-2.9701990033332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2B-442D-B80E-CE3EC240EABE}"/>
                </c:ext>
              </c:extLst>
            </c:dLbl>
            <c:dLbl>
              <c:idx val="15"/>
              <c:layout>
                <c:manualLayout>
                  <c:x val="0"/>
                  <c:y val="-2.9701990033332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2B-442D-B80E-CE3EC240EABE}"/>
                </c:ext>
              </c:extLst>
            </c:dLbl>
            <c:dLbl>
              <c:idx val="16"/>
              <c:layout>
                <c:manualLayout>
                  <c:x val="-1.3226287800845004E-16"/>
                  <c:y val="-3.3002211148146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2B-442D-B80E-CE3EC240EABE}"/>
                </c:ext>
              </c:extLst>
            </c:dLbl>
            <c:dLbl>
              <c:idx val="17"/>
              <c:layout>
                <c:manualLayout>
                  <c:x val="-1.3226287800845004E-16"/>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2B-442D-B80E-CE3EC240EABE}"/>
                </c:ext>
              </c:extLst>
            </c:dLbl>
            <c:dLbl>
              <c:idx val="18"/>
              <c:layout>
                <c:manualLayout>
                  <c:x val="0"/>
                  <c:y val="-3.630243226296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2B-442D-B80E-CE3EC240EABE}"/>
                </c:ext>
              </c:extLst>
            </c:dLbl>
            <c:dLbl>
              <c:idx val="19"/>
              <c:layout>
                <c:manualLayout>
                  <c:x val="0"/>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2B-442D-B80E-CE3EC240EABE}"/>
                </c:ext>
              </c:extLst>
            </c:dLbl>
            <c:dLbl>
              <c:idx val="20"/>
              <c:layout>
                <c:manualLayout>
                  <c:x val="5.4108166058386359E-3"/>
                  <c:y val="-6.6004422296294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A2B-442D-B80E-CE3EC240EAB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T_Graf.!$H$358:$H$378</c:f>
              <c:strCache>
                <c:ptCount val="21"/>
                <c:pt idx="0">
                  <c:v>Antioquia</c:v>
                </c:pt>
                <c:pt idx="1">
                  <c:v>Atlántico</c:v>
                </c:pt>
                <c:pt idx="2">
                  <c:v>Bolívar y San Andrés</c:v>
                </c:pt>
                <c:pt idx="3">
                  <c:v>Caquetá-Huila</c:v>
                </c:pt>
                <c:pt idx="4">
                  <c:v>Cauca</c:v>
                </c:pt>
                <c:pt idx="5">
                  <c:v>Central</c:v>
                </c:pt>
                <c:pt idx="6">
                  <c:v>Cesar y Guajira</c:v>
                </c:pt>
                <c:pt idx="7">
                  <c:v>Chocó</c:v>
                </c:pt>
                <c:pt idx="8">
                  <c:v>Córdoba</c:v>
                </c:pt>
                <c:pt idx="9">
                  <c:v>Eje Cafetero</c:v>
                </c:pt>
                <c:pt idx="10">
                  <c:v>Magdalena</c:v>
                </c:pt>
                <c:pt idx="11">
                  <c:v>Magdalena Medio</c:v>
                </c:pt>
                <c:pt idx="12">
                  <c:v>Meta-Llanos Orientales</c:v>
                </c:pt>
                <c:pt idx="13">
                  <c:v>Nariño</c:v>
                </c:pt>
                <c:pt idx="14">
                  <c:v>Norte de Santander</c:v>
                </c:pt>
                <c:pt idx="15">
                  <c:v>Putumayo</c:v>
                </c:pt>
                <c:pt idx="16">
                  <c:v>Santander</c:v>
                </c:pt>
                <c:pt idx="17">
                  <c:v>Sucre</c:v>
                </c:pt>
                <c:pt idx="18">
                  <c:v>Urabá</c:v>
                </c:pt>
                <c:pt idx="19">
                  <c:v>Valle</c:v>
                </c:pt>
                <c:pt idx="20">
                  <c:v>Nivel Nacional</c:v>
                </c:pt>
              </c:strCache>
            </c:strRef>
          </c:cat>
          <c:val>
            <c:numRef>
              <c:f>T_Graf.!$K$358:$K$378</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6-9A2B-442D-B80E-CE3EC240EABE}"/>
            </c:ext>
          </c:extLst>
        </c:ser>
        <c:dLbls>
          <c:dLblPos val="outEnd"/>
          <c:showLegendKey val="0"/>
          <c:showVal val="1"/>
          <c:showCatName val="0"/>
          <c:showSerName val="0"/>
          <c:showPercent val="0"/>
          <c:showBubbleSize val="0"/>
        </c:dLbls>
        <c:gapWidth val="219"/>
        <c:overlap val="-27"/>
        <c:axId val="1763217152"/>
        <c:axId val="1763210912"/>
        <c:extLst>
          <c:ext xmlns:c15="http://schemas.microsoft.com/office/drawing/2012/chart" uri="{02D57815-91ED-43cb-92C2-25804820EDAC}">
            <c15:filteredBarSeries>
              <c15:ser>
                <c:idx val="0"/>
                <c:order val="0"/>
                <c:tx>
                  <c:strRef>
                    <c:extLst>
                      <c:ext uri="{02D57815-91ED-43cb-92C2-25804820EDAC}">
                        <c15:formulaRef>
                          <c15:sqref>T_Graf.!$I$357</c15:sqref>
                        </c15:formulaRef>
                      </c:ext>
                    </c:extLst>
                    <c:strCache>
                      <c:ptCount val="1"/>
                      <c:pt idx="0">
                        <c:v>2022</c:v>
                      </c:pt>
                    </c:strCache>
                  </c:strRef>
                </c:tx>
                <c:spPr>
                  <a:solidFill>
                    <a:schemeClr val="bg1">
                      <a:lumMod val="50000"/>
                    </a:schemeClr>
                  </a:solidFill>
                  <a:ln>
                    <a:solidFill>
                      <a:schemeClr val="bg2">
                        <a:lumMod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T_Graf.!$H$358:$H$378</c15:sqref>
                        </c15:formulaRef>
                      </c:ext>
                    </c:extLst>
                    <c:strCache>
                      <c:ptCount val="21"/>
                      <c:pt idx="0">
                        <c:v>Antioquia</c:v>
                      </c:pt>
                      <c:pt idx="1">
                        <c:v>Atlántico</c:v>
                      </c:pt>
                      <c:pt idx="2">
                        <c:v>Bolívar y San Andrés</c:v>
                      </c:pt>
                      <c:pt idx="3">
                        <c:v>Caquetá-Huila</c:v>
                      </c:pt>
                      <c:pt idx="4">
                        <c:v>Cauca</c:v>
                      </c:pt>
                      <c:pt idx="5">
                        <c:v>Central</c:v>
                      </c:pt>
                      <c:pt idx="6">
                        <c:v>Cesar y Guajira</c:v>
                      </c:pt>
                      <c:pt idx="7">
                        <c:v>Chocó</c:v>
                      </c:pt>
                      <c:pt idx="8">
                        <c:v>Córdoba</c:v>
                      </c:pt>
                      <c:pt idx="9">
                        <c:v>Eje Cafetero</c:v>
                      </c:pt>
                      <c:pt idx="10">
                        <c:v>Magdalena</c:v>
                      </c:pt>
                      <c:pt idx="11">
                        <c:v>Magdalena Medio</c:v>
                      </c:pt>
                      <c:pt idx="12">
                        <c:v>Meta-Llanos Orientales</c:v>
                      </c:pt>
                      <c:pt idx="13">
                        <c:v>Nariño</c:v>
                      </c:pt>
                      <c:pt idx="14">
                        <c:v>Norte de Santander</c:v>
                      </c:pt>
                      <c:pt idx="15">
                        <c:v>Putumayo</c:v>
                      </c:pt>
                      <c:pt idx="16">
                        <c:v>Santander</c:v>
                      </c:pt>
                      <c:pt idx="17">
                        <c:v>Sucre</c:v>
                      </c:pt>
                      <c:pt idx="18">
                        <c:v>Urabá</c:v>
                      </c:pt>
                      <c:pt idx="19">
                        <c:v>Valle</c:v>
                      </c:pt>
                      <c:pt idx="20">
                        <c:v>Nivel Nacional</c:v>
                      </c:pt>
                    </c:strCache>
                  </c:strRef>
                </c:cat>
                <c:val>
                  <c:numRef>
                    <c:extLst>
                      <c:ext uri="{02D57815-91ED-43cb-92C2-25804820EDAC}">
                        <c15:formulaRef>
                          <c15:sqref>T_Graf.!$I$358:$I$378</c15:sqref>
                        </c15:formulaRef>
                      </c:ext>
                    </c:extLst>
                    <c:numCache>
                      <c:formatCode>General</c:formatCode>
                      <c:ptCount val="21"/>
                      <c:pt idx="0">
                        <c:v>360</c:v>
                      </c:pt>
                      <c:pt idx="1">
                        <c:v>361</c:v>
                      </c:pt>
                      <c:pt idx="2">
                        <c:v>359</c:v>
                      </c:pt>
                      <c:pt idx="3">
                        <c:v>371</c:v>
                      </c:pt>
                      <c:pt idx="4">
                        <c:v>359</c:v>
                      </c:pt>
                      <c:pt idx="5">
                        <c:v>381</c:v>
                      </c:pt>
                      <c:pt idx="6">
                        <c:v>373</c:v>
                      </c:pt>
                      <c:pt idx="7">
                        <c:v>367</c:v>
                      </c:pt>
                      <c:pt idx="8">
                        <c:v>363</c:v>
                      </c:pt>
                      <c:pt idx="9">
                        <c:v>387</c:v>
                      </c:pt>
                      <c:pt idx="10">
                        <c:v>360</c:v>
                      </c:pt>
                      <c:pt idx="11">
                        <c:v>365</c:v>
                      </c:pt>
                      <c:pt idx="12">
                        <c:v>434</c:v>
                      </c:pt>
                      <c:pt idx="13">
                        <c:v>365</c:v>
                      </c:pt>
                      <c:pt idx="14">
                        <c:v>372</c:v>
                      </c:pt>
                      <c:pt idx="15">
                        <c:v>360</c:v>
                      </c:pt>
                      <c:pt idx="16">
                        <c:v>359</c:v>
                      </c:pt>
                      <c:pt idx="17">
                        <c:v>357</c:v>
                      </c:pt>
                      <c:pt idx="18">
                        <c:v>362</c:v>
                      </c:pt>
                      <c:pt idx="19">
                        <c:v>357</c:v>
                      </c:pt>
                      <c:pt idx="20">
                        <c:v>830</c:v>
                      </c:pt>
                    </c:numCache>
                  </c:numRef>
                </c:val>
                <c:extLst>
                  <c:ext xmlns:c16="http://schemas.microsoft.com/office/drawing/2014/chart" uri="{C3380CC4-5D6E-409C-BE32-E72D297353CC}">
                    <c16:uniqueId val="{00000017-9A2B-442D-B80E-CE3EC240EABE}"/>
                  </c:ext>
                </c:extLst>
              </c15:ser>
            </c15:filteredBarSeries>
          </c:ext>
        </c:extLst>
      </c:barChart>
      <c:catAx>
        <c:axId val="1763217152"/>
        <c:scaling>
          <c:orientation val="minMax"/>
        </c:scaling>
        <c:delete val="0"/>
        <c:axPos val="b"/>
        <c:title>
          <c:tx>
            <c:rich>
              <a:bodyPr rot="0" spcFirstLastPara="1" vertOverflow="ellipsis" vert="horz" wrap="square" anchor="ctr" anchorCtr="1"/>
              <a:lstStyle/>
              <a:p>
                <a:pPr algn="l">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900" b="1"/>
                  <a:t>Dirección territorial y principal</a:t>
                </a:r>
              </a:p>
            </c:rich>
          </c:tx>
          <c:layout>
            <c:manualLayout>
              <c:xMode val="edge"/>
              <c:yMode val="edge"/>
              <c:x val="0.38475834029094286"/>
              <c:y val="0.92555818562678338"/>
            </c:manualLayout>
          </c:layout>
          <c:overlay val="0"/>
          <c:spPr>
            <a:noFill/>
            <a:ln>
              <a:noFill/>
            </a:ln>
            <a:effectLst/>
          </c:spPr>
          <c:txPr>
            <a:bodyPr rot="0" spcFirstLastPara="1" vertOverflow="ellipsis" vert="horz" wrap="square" anchor="ctr" anchorCtr="1"/>
            <a:lstStyle/>
            <a:p>
              <a:pPr algn="l">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63210912"/>
        <c:crosses val="autoZero"/>
        <c:auto val="1"/>
        <c:lblAlgn val="ctr"/>
        <c:lblOffset val="100"/>
        <c:noMultiLvlLbl val="0"/>
      </c:catAx>
      <c:valAx>
        <c:axId val="1763210912"/>
        <c:scaling>
          <c:orientation val="minMax"/>
          <c:max val="9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900" b="1"/>
                  <a:t>Cant. aspectos (ud.)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63217152"/>
        <c:crosses val="autoZero"/>
        <c:crossBetween val="between"/>
        <c:majorUnit val="150"/>
      </c:valAx>
      <c:spPr>
        <a:noFill/>
        <a:ln>
          <a:noFill/>
        </a:ln>
        <a:effectLst/>
      </c:spPr>
    </c:plotArea>
    <c:legend>
      <c:legendPos val="b"/>
      <c:layout>
        <c:manualLayout>
          <c:xMode val="edge"/>
          <c:yMode val="edge"/>
          <c:x val="3.2837539566507243E-2"/>
          <c:y val="0.93337505085839267"/>
          <c:w val="0.2458510384878482"/>
          <c:h val="6.6624802205966935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1600">
                <a:solidFill>
                  <a:sysClr val="windowText" lastClr="000000"/>
                </a:solidFill>
              </a:defRPr>
            </a:pPr>
            <a:r>
              <a:rPr lang="es-CO" sz="1600">
                <a:solidFill>
                  <a:sysClr val="windowText" lastClr="000000"/>
                </a:solidFill>
              </a:rPr>
              <a:t>SIGNIFICANCIA FINAL IMPACTOS AMBIENTALES - DT/NN</a:t>
            </a:r>
          </a:p>
        </c:rich>
      </c:tx>
      <c:overlay val="0"/>
      <c:spPr>
        <a:solidFill>
          <a:sysClr val="window" lastClr="FFFFFF"/>
        </a:solidFill>
        <a:ln>
          <a:noFill/>
        </a:ln>
        <a:effectLst/>
      </c:spPr>
    </c:title>
    <c:autoTitleDeleted val="0"/>
    <c:view3D>
      <c:rotX val="75"/>
      <c:rotY val="25"/>
      <c:rAngAx val="0"/>
    </c:view3D>
    <c:floor>
      <c:thickness val="0"/>
    </c:floor>
    <c:sideWall>
      <c:thickness val="0"/>
    </c:sideWall>
    <c:backWall>
      <c:thickness val="0"/>
    </c:backWall>
    <c:plotArea>
      <c:layout>
        <c:manualLayout>
          <c:layoutTarget val="inner"/>
          <c:xMode val="edge"/>
          <c:yMode val="edge"/>
          <c:x val="0.31967233605642603"/>
          <c:y val="7.5167497231450733E-2"/>
          <c:w val="0.66768514798446499"/>
          <c:h val="0.92195259628399162"/>
        </c:manualLayout>
      </c:layout>
      <c:pie3DChart>
        <c:varyColors val="1"/>
        <c:ser>
          <c:idx val="0"/>
          <c:order val="0"/>
          <c:tx>
            <c:v>FINAL</c:v>
          </c:tx>
          <c:explosion val="3"/>
          <c:dPt>
            <c:idx val="0"/>
            <c:bubble3D val="0"/>
            <c:spPr>
              <a:solidFill>
                <a:srgbClr val="00AF50"/>
              </a:solidFill>
              <a:ln>
                <a:solidFill>
                  <a:srgbClr val="00AF50"/>
                </a:solidFill>
              </a:ln>
            </c:spPr>
            <c:extLst>
              <c:ext xmlns:c16="http://schemas.microsoft.com/office/drawing/2014/chart" uri="{C3380CC4-5D6E-409C-BE32-E72D297353CC}">
                <c16:uniqueId val="{00000001-B0B0-47D6-9ABB-A82722CE66E5}"/>
              </c:ext>
            </c:extLst>
          </c:dPt>
          <c:dPt>
            <c:idx val="1"/>
            <c:bubble3D val="0"/>
            <c:spPr>
              <a:solidFill>
                <a:srgbClr val="FFFF00"/>
              </a:solidFill>
              <a:ln>
                <a:solidFill>
                  <a:srgbClr val="FFFF00"/>
                </a:solidFill>
              </a:ln>
            </c:spPr>
            <c:extLst>
              <c:ext xmlns:c16="http://schemas.microsoft.com/office/drawing/2014/chart" uri="{C3380CC4-5D6E-409C-BE32-E72D297353CC}">
                <c16:uniqueId val="{00000003-B0B0-47D6-9ABB-A82722CE66E5}"/>
              </c:ext>
            </c:extLst>
          </c:dPt>
          <c:dPt>
            <c:idx val="2"/>
            <c:bubble3D val="0"/>
            <c:spPr>
              <a:solidFill>
                <a:srgbClr val="F79546"/>
              </a:solidFill>
              <a:ln>
                <a:solidFill>
                  <a:srgbClr val="F79546"/>
                </a:solidFill>
              </a:ln>
            </c:spPr>
            <c:extLst>
              <c:ext xmlns:c16="http://schemas.microsoft.com/office/drawing/2014/chart" uri="{C3380CC4-5D6E-409C-BE32-E72D297353CC}">
                <c16:uniqueId val="{00000005-B0B0-47D6-9ABB-A82722CE66E5}"/>
              </c:ext>
            </c:extLst>
          </c:dPt>
          <c:dPt>
            <c:idx val="3"/>
            <c:bubble3D val="0"/>
            <c:spPr>
              <a:solidFill>
                <a:srgbClr val="FF0000"/>
              </a:solidFill>
              <a:ln w="19050">
                <a:solidFill>
                  <a:srgbClr val="FF0000"/>
                </a:solidFill>
              </a:ln>
              <a:effectLst/>
            </c:spPr>
            <c:extLst>
              <c:ext xmlns:c16="http://schemas.microsoft.com/office/drawing/2014/chart" uri="{C3380CC4-5D6E-409C-BE32-E72D297353CC}">
                <c16:uniqueId val="{00000007-B0B0-47D6-9ABB-A82722CE66E5}"/>
              </c:ext>
            </c:extLst>
          </c:dPt>
          <c:dLbls>
            <c:spPr>
              <a:noFill/>
              <a:ln>
                <a:noFill/>
              </a:ln>
              <a:effectLst/>
            </c:spPr>
            <c:txPr>
              <a:bodyPr/>
              <a:lstStyle/>
              <a:p>
                <a:pPr>
                  <a:defRPr sz="1600" b="1"/>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T_Graf.!$A$4:$A$7</c:f>
              <c:strCache>
                <c:ptCount val="4"/>
                <c:pt idx="0">
                  <c:v>IMPACTO AMBIENTAL POSITIVO</c:v>
                </c:pt>
                <c:pt idx="1">
                  <c:v>IMPACTO AMBIENTAL NEGATIVO BAJO</c:v>
                </c:pt>
                <c:pt idx="2">
                  <c:v>IMPACTO AMBIENTAL NEGATIVO MODERADO</c:v>
                </c:pt>
                <c:pt idx="3">
                  <c:v>IMPACTO AMBIENTAL NEGATIVO ALTO</c:v>
                </c:pt>
              </c:strCache>
            </c:strRef>
          </c:cat>
          <c:val>
            <c:numRef>
              <c:f>T_Graf.!$B$4:$B$7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0B0-47D6-9ABB-A82722CE66E5}"/>
            </c:ext>
          </c:extLst>
        </c:ser>
        <c:dLbls>
          <c:showLegendKey val="0"/>
          <c:showVal val="1"/>
          <c:showCatName val="0"/>
          <c:showSerName val="0"/>
          <c:showPercent val="0"/>
          <c:showBubbleSize val="0"/>
          <c:showLeaderLines val="1"/>
        </c:dLbls>
        <c:extLst/>
      </c:pie3DChart>
    </c:plotArea>
    <c:legend>
      <c:legendPos val="b"/>
      <c:layout>
        <c:manualLayout>
          <c:xMode val="edge"/>
          <c:yMode val="edge"/>
          <c:x val="2.5512253917235838E-2"/>
          <c:y val="0.29849790820721056"/>
          <c:w val="0.25408497388509449"/>
          <c:h val="0.40484573028177673"/>
        </c:manualLayout>
      </c:layout>
      <c:overlay val="0"/>
      <c:spPr>
        <a:noFill/>
        <a:ln>
          <a:noFill/>
        </a:ln>
        <a:effectLst/>
      </c:spPr>
      <c:txPr>
        <a:bodyPr rot="0" vert="horz"/>
        <a:lstStyle/>
        <a:p>
          <a:pPr rtl="0">
            <a:defRPr sz="1200"/>
          </a:pPr>
          <a:endParaRPr lang="es-CO"/>
        </a:p>
      </c:txPr>
    </c:legend>
    <c:plotVisOnly val="1"/>
    <c:dispBlanksAs val="gap"/>
    <c:showDLblsOverMax val="0"/>
    <c:extLst/>
  </c:chart>
  <c:spPr>
    <a:solidFill>
      <a:sysClr val="window" lastClr="FFFFFF"/>
    </a:solidFill>
    <a:ln w="9525" cap="flat" cmpd="sng" algn="ctr">
      <a:solidFill>
        <a:schemeClr val="tx1">
          <a:lumMod val="15000"/>
          <a:lumOff val="85000"/>
        </a:schemeClr>
      </a:solidFill>
      <a:round/>
    </a:ln>
    <a:effectLst>
      <a:outerShdw blurRad="88900" dist="38100" dir="5400000" sx="101000" sy="101000" algn="t" rotWithShape="0">
        <a:prstClr val="black">
          <a:alpha val="36000"/>
        </a:prstClr>
      </a:outerShdw>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1"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600" b="1" i="1">
                <a:solidFill>
                  <a:sysClr val="windowText" lastClr="000000"/>
                </a:solidFill>
                <a:latin typeface="Verdana" panose="020B0604030504040204" pitchFamily="34" charset="0"/>
                <a:ea typeface="Verdana" panose="020B0604030504040204" pitchFamily="34" charset="0"/>
              </a:rPr>
              <a:t>ASPECTOS AMBIENTALES GENERADOS</a:t>
            </a:r>
            <a:r>
              <a:rPr lang="es-CO" sz="1600" b="1" i="1" baseline="0">
                <a:solidFill>
                  <a:sysClr val="windowText" lastClr="000000"/>
                </a:solidFill>
                <a:latin typeface="Verdana" panose="020B0604030504040204" pitchFamily="34" charset="0"/>
                <a:ea typeface="Verdana" panose="020B0604030504040204" pitchFamily="34" charset="0"/>
              </a:rPr>
              <a:t> - DT/NN</a:t>
            </a:r>
            <a:endParaRPr lang="es-CO" sz="1600" b="1" i="1">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3052023137665732"/>
          <c:y val="4.0352818800875687E-3"/>
        </c:manualLayout>
      </c:layout>
      <c:overlay val="0"/>
      <c:spPr>
        <a:solidFill>
          <a:sysClr val="window" lastClr="FFFFFF"/>
        </a:solidFill>
        <a:ln>
          <a:noFill/>
        </a:ln>
        <a:effectLst/>
      </c:spPr>
      <c:txPr>
        <a:bodyPr rot="0" spcFirstLastPara="1" vertOverflow="ellipsis" vert="horz" wrap="square" anchor="ctr" anchorCtr="1"/>
        <a:lstStyle/>
        <a:p>
          <a:pPr>
            <a:defRPr sz="1600" b="1" i="1"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1336875829085081"/>
          <c:y val="5.4799613812152176E-2"/>
          <c:w val="0.6757156621349375"/>
          <c:h val="0.93902184790524101"/>
        </c:manualLayout>
      </c:layout>
      <c:barChart>
        <c:barDir val="bar"/>
        <c:grouping val="clustered"/>
        <c:varyColors val="0"/>
        <c:ser>
          <c:idx val="0"/>
          <c:order val="0"/>
          <c:tx>
            <c:v>Aspectos Ambientales</c:v>
          </c:tx>
          <c:spPr>
            <a:gradFill>
              <a:gsLst>
                <a:gs pos="0">
                  <a:srgbClr val="0C3C27">
                    <a:lumMod val="94000"/>
                    <a:lumOff val="6000"/>
                  </a:srgbClr>
                </a:gs>
                <a:gs pos="50000">
                  <a:srgbClr val="23AD72"/>
                </a:gs>
                <a:gs pos="99000">
                  <a:srgbClr val="2CD48C"/>
                </a:gs>
              </a:gsLst>
              <a:lin ang="10800000" scaled="1"/>
            </a:gradFill>
            <a:ln>
              <a:solidFill>
                <a:srgbClr val="0E2C3A"/>
              </a:solidFill>
            </a:ln>
            <a:effectLst/>
          </c:spPr>
          <c:invertIfNegative val="0"/>
          <c:dPt>
            <c:idx val="26"/>
            <c:invertIfNegative val="0"/>
            <c:bubble3D val="0"/>
            <c:spPr>
              <a:gradFill>
                <a:gsLst>
                  <a:gs pos="0">
                    <a:srgbClr val="0C3C27">
                      <a:lumMod val="94000"/>
                      <a:lumOff val="6000"/>
                    </a:srgbClr>
                  </a:gs>
                  <a:gs pos="50000">
                    <a:srgbClr val="23AD72"/>
                  </a:gs>
                  <a:gs pos="99000">
                    <a:srgbClr val="2CD48C"/>
                  </a:gs>
                </a:gsLst>
                <a:lin ang="10800000" scaled="1"/>
              </a:gradFill>
              <a:ln>
                <a:solidFill>
                  <a:srgbClr val="0E2C3A"/>
                </a:solidFill>
              </a:ln>
              <a:effectLst/>
            </c:spPr>
            <c:extLst>
              <c:ext xmlns:c16="http://schemas.microsoft.com/office/drawing/2014/chart" uri="{C3380CC4-5D6E-409C-BE32-E72D297353CC}">
                <c16:uniqueId val="{00000001-087D-4C97-A539-C3B71B02E199}"/>
              </c:ext>
            </c:extLst>
          </c:dPt>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rgbClr val="FF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T_Graf.!$D$2:$D$69</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T_Graf.!$F$2:$F$69</c:f>
              <c:numCache>
                <c:formatCode>General</c:formatCode>
                <c:ptCount val="6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Cache>
            </c:numRef>
          </c:val>
          <c:extLst>
            <c:ext xmlns:c16="http://schemas.microsoft.com/office/drawing/2014/chart" uri="{C3380CC4-5D6E-409C-BE32-E72D297353CC}">
              <c16:uniqueId val="{00000002-087D-4C97-A539-C3B71B02E199}"/>
            </c:ext>
          </c:extLst>
        </c:ser>
        <c:dLbls>
          <c:dLblPos val="outEnd"/>
          <c:showLegendKey val="0"/>
          <c:showVal val="1"/>
          <c:showCatName val="0"/>
          <c:showSerName val="0"/>
          <c:showPercent val="0"/>
          <c:showBubbleSize val="0"/>
        </c:dLbls>
        <c:gapWidth val="182"/>
        <c:axId val="299057424"/>
        <c:axId val="296084224"/>
      </c:barChart>
      <c:catAx>
        <c:axId val="299057424"/>
        <c:scaling>
          <c:orientation val="minMax"/>
        </c:scaling>
        <c:delete val="0"/>
        <c:axPos val="l"/>
        <c:numFmt formatCode="General" sourceLinked="1"/>
        <c:majorTickMark val="out"/>
        <c:minorTickMark val="none"/>
        <c:tickLblPos val="nextTo"/>
        <c:spPr>
          <a:noFill/>
          <a:ln w="9525" cap="flat" cmpd="sng" algn="ctr">
            <a:solidFill>
              <a:srgbClr val="607796"/>
            </a:solidFill>
            <a:round/>
          </a:ln>
          <a:effectLst/>
        </c:spPr>
        <c:txPr>
          <a:bodyPr rot="-60000000" spcFirstLastPara="1" vertOverflow="ellipsis" vert="horz" wrap="square" anchor="ctr" anchorCtr="1"/>
          <a:lstStyle/>
          <a:p>
            <a:pPr>
              <a:defRPr sz="900" b="0" i="1"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296084224"/>
        <c:crossesAt val="0"/>
        <c:auto val="0"/>
        <c:lblAlgn val="ctr"/>
        <c:lblOffset val="100"/>
        <c:noMultiLvlLbl val="0"/>
      </c:catAx>
      <c:valAx>
        <c:axId val="296084224"/>
        <c:scaling>
          <c:orientation val="minMax"/>
          <c:max val="2"/>
        </c:scaling>
        <c:delete val="0"/>
        <c:axPos val="t"/>
        <c:majorGridlines>
          <c:spPr>
            <a:ln w="9525" cap="flat" cmpd="dbl" algn="ctr">
              <a:solidFill>
                <a:srgbClr val="607796">
                  <a:alpha val="50000"/>
                </a:srgbClr>
              </a:solidFill>
              <a:prstDash val="sysDash"/>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299057424"/>
        <c:crosses val="max"/>
        <c:crossBetween val="between"/>
      </c:valAx>
      <c:spPr>
        <a:solidFill>
          <a:schemeClr val="bg1"/>
        </a:solidFill>
        <a:ln>
          <a:noFill/>
        </a:ln>
        <a:effectLst/>
      </c:spPr>
    </c:plotArea>
    <c:plotVisOnly val="0"/>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35433070866141736" l="0.31496062992125984" r="0.31496062992125984" t="0.35433070866141736" header="0.31496062992125984" footer="0.31496062992125984"/>
    <c:pageSetup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T_Graf.!$A$356</c:f>
              <c:strCache>
                <c:ptCount val="1"/>
                <c:pt idx="0">
                  <c:v>NIVEL NACIONAL</c:v>
                </c:pt>
              </c:strCache>
            </c:strRef>
          </c:tx>
          <c:spPr>
            <a:solidFill>
              <a:schemeClr val="accent1"/>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T_Graf.!$F$357:$F$423</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0-51FF-4F15-BB4D-5A2357D079A6}"/>
            </c:ext>
          </c:extLst>
        </c:ser>
        <c:ser>
          <c:idx val="1"/>
          <c:order val="1"/>
          <c:tx>
            <c:strRef>
              <c:f>T_Graf.!$A$1</c:f>
              <c:strCache>
                <c:ptCount val="1"/>
                <c:pt idx="0">
                  <c:v>ANTIOQUIA</c:v>
                </c:pt>
              </c:strCache>
            </c:strRef>
          </c:tx>
          <c:spPr>
            <a:solidFill>
              <a:schemeClr val="accent2"/>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T_Graf.!$F$2:$F$68</c:f>
              <c:numCache>
                <c:formatCode>General</c:formatCode>
                <c:ptCount val="6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Cache>
            </c:numRef>
          </c:val>
          <c:extLst>
            <c:ext xmlns:c16="http://schemas.microsoft.com/office/drawing/2014/chart" uri="{C3380CC4-5D6E-409C-BE32-E72D297353CC}">
              <c16:uniqueId val="{00000001-51FF-4F15-BB4D-5A2357D079A6}"/>
            </c:ext>
          </c:extLst>
        </c:ser>
        <c:ser>
          <c:idx val="2"/>
          <c:order val="2"/>
          <c:tx>
            <c:strRef>
              <c:f>T_Graf.!$H$1</c:f>
              <c:strCache>
                <c:ptCount val="1"/>
                <c:pt idx="0">
                  <c:v>ATLÁNTICO</c:v>
                </c:pt>
              </c:strCache>
            </c:strRef>
          </c:tx>
          <c:spPr>
            <a:solidFill>
              <a:schemeClr val="accent3"/>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T_Graf.!$N$2:$N$68</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2-51FF-4F15-BB4D-5A2357D079A6}"/>
            </c:ext>
          </c:extLst>
        </c:ser>
        <c:ser>
          <c:idx val="3"/>
          <c:order val="3"/>
          <c:tx>
            <c:strRef>
              <c:f>T_Graf.!$P$1</c:f>
              <c:strCache>
                <c:ptCount val="1"/>
                <c:pt idx="0">
                  <c:v>BOLÍVAR Y SAN ANDRÉS</c:v>
                </c:pt>
              </c:strCache>
            </c:strRef>
          </c:tx>
          <c:spPr>
            <a:solidFill>
              <a:schemeClr val="accent4"/>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T_Graf.!$Q$1:$U$1</c:f>
              <c:numCache>
                <c:formatCode>General</c:formatCode>
                <c:ptCount val="5"/>
              </c:numCache>
            </c:numRef>
          </c:val>
          <c:extLst>
            <c:ext xmlns:c16="http://schemas.microsoft.com/office/drawing/2014/chart" uri="{C3380CC4-5D6E-409C-BE32-E72D297353CC}">
              <c16:uniqueId val="{00000003-51FF-4F15-BB4D-5A2357D079A6}"/>
            </c:ext>
          </c:extLst>
        </c:ser>
        <c:dLbls>
          <c:showLegendKey val="0"/>
          <c:showVal val="0"/>
          <c:showCatName val="0"/>
          <c:showSerName val="0"/>
          <c:showPercent val="0"/>
          <c:showBubbleSize val="0"/>
        </c:dLbls>
        <c:gapWidth val="219"/>
        <c:axId val="992400495"/>
        <c:axId val="992399055"/>
      </c:barChart>
      <c:catAx>
        <c:axId val="99240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2399055"/>
        <c:crosses val="autoZero"/>
        <c:auto val="1"/>
        <c:lblAlgn val="ctr"/>
        <c:lblOffset val="100"/>
        <c:noMultiLvlLbl val="0"/>
      </c:catAx>
      <c:valAx>
        <c:axId val="992399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240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100" b="1">
                <a:solidFill>
                  <a:sysClr val="windowText" lastClr="000000"/>
                </a:solidFill>
              </a:rPr>
              <a:t>ASPECTOS AMBIENTALES IDENTIFICADOS PARA NIVEL NACIONAL Y DT's </a:t>
            </a:r>
          </a:p>
        </c:rich>
      </c:tx>
      <c:layout>
        <c:manualLayout>
          <c:xMode val="edge"/>
          <c:yMode val="edge"/>
          <c:x val="0.15055004745326564"/>
          <c:y val="1.662660571117360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47964732627829987"/>
          <c:y val="3.3406874980568463E-2"/>
          <c:w val="0.49342707420517207"/>
          <c:h val="0.89882425267040644"/>
        </c:manualLayout>
      </c:layout>
      <c:barChart>
        <c:barDir val="bar"/>
        <c:grouping val="clustered"/>
        <c:varyColors val="0"/>
        <c:ser>
          <c:idx val="0"/>
          <c:order val="0"/>
          <c:tx>
            <c:strRef>
              <c:f>'Graf. aspectos'!$V$2</c:f>
              <c:strCache>
                <c:ptCount val="1"/>
                <c:pt idx="0">
                  <c:v>Nivel Nacional</c:v>
                </c:pt>
              </c:strCache>
            </c:strRef>
          </c:tx>
          <c:spPr>
            <a:solidFill>
              <a:schemeClr val="accent4"/>
            </a:solidFill>
            <a:ln>
              <a:solidFill>
                <a:schemeClr val="accent4">
                  <a:lumMod val="75000"/>
                </a:schemeClr>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aspectos'!$A$3:$A$69</c15:sqref>
                  </c15:fullRef>
                </c:ext>
              </c:extLst>
              <c:f>('Graf. aspectos'!$A$7:$A$10,'Graf. aspectos'!$A$13,'Graf. aspectos'!$A$16,'Graf. aspectos'!$A$18:$A$21,'Graf. aspectos'!$A$23,'Graf. aspectos'!$A$27,'Graf. aspectos'!$A$29,'Graf. aspectos'!$A$32:$A$33,'Graf. aspectos'!$A$38:$A$39,'Graf. aspectos'!$A$41:$A$42,'Graf. aspectos'!$A$50:$A$52,'Graf. aspectos'!$A$54,'Graf. aspectos'!$A$61,'Graf. aspectos'!$A$63,'Graf. aspectos'!$A$66)</c:f>
              <c:strCache>
                <c:ptCount val="26"/>
                <c:pt idx="0">
                  <c:v>Consumo de agua</c:v>
                </c:pt>
                <c:pt idx="1">
                  <c:v>Consumo de bolsas plásticas para almacenamiento de residuos</c:v>
                </c:pt>
                <c:pt idx="2">
                  <c:v>Consumo de combustibles</c:v>
                </c:pt>
                <c:pt idx="3">
                  <c:v>Consumo de energía eléctrica</c:v>
                </c:pt>
                <c:pt idx="4">
                  <c:v>Consumo de insumos comestibles de cafetería </c:v>
                </c:pt>
                <c:pt idx="5">
                  <c:v>Consumo de papel</c:v>
                </c:pt>
                <c:pt idx="6">
                  <c:v>Consumo de sustancias químicas</c:v>
                </c:pt>
                <c:pt idx="7">
                  <c:v>Consumo de tóner</c:v>
                </c:pt>
                <c:pt idx="8">
                  <c:v>Conversión a medios tecnológicos</c:v>
                </c:pt>
                <c:pt idx="9">
                  <c:v>Definición de criterios ambientales para adquisición de productos y/o servicios</c:v>
                </c:pt>
                <c:pt idx="10">
                  <c:v>Educación ambiental</c:v>
                </c:pt>
                <c:pt idx="11">
                  <c:v>Generación de emisiones atmosféricas fuentes móviles</c:v>
                </c:pt>
                <c:pt idx="12">
                  <c:v>Generación de residuos aprovechables (CARTÓN)</c:v>
                </c:pt>
                <c:pt idx="13">
                  <c:v>Generación de residuos aprovechables (PAPEL)</c:v>
                </c:pt>
                <c:pt idx="14">
                  <c:v>Generación de residuos aprovechables (PLÁSTICO)</c:v>
                </c:pt>
                <c:pt idx="15">
                  <c:v>Generación de residuos de manejo especial (PILAS O BATERÍAS)</c:v>
                </c:pt>
                <c:pt idx="16">
                  <c:v>Generación de residuos de manejo especial (RAEE´S)</c:v>
                </c:pt>
                <c:pt idx="17">
                  <c:v>Generación de residuos ordinarios</c:v>
                </c:pt>
                <c:pt idx="18">
                  <c:v>Generación de residuos orgánicos</c:v>
                </c:pt>
                <c:pt idx="19">
                  <c:v>Generación de residuos peligrosos (RESIDUOS QUÍMICOS) </c:v>
                </c:pt>
                <c:pt idx="20">
                  <c:v>Generación de residuos peligrosos (TÓNERES) </c:v>
                </c:pt>
                <c:pt idx="21">
                  <c:v>Generación de ruido</c:v>
                </c:pt>
                <c:pt idx="22">
                  <c:v>Identificación de requisitos legales ambientales y otros requisitos</c:v>
                </c:pt>
                <c:pt idx="23">
                  <c:v>N/A</c:v>
                </c:pt>
                <c:pt idx="24">
                  <c:v>Realización de actividades de compensación ambiental</c:v>
                </c:pt>
                <c:pt idx="25">
                  <c:v>Vertimiento de aguas residuales domésticas a sistemas de alcantarillado</c:v>
                </c:pt>
              </c:strCache>
            </c:strRef>
          </c:cat>
          <c:val>
            <c:numRef>
              <c:extLst>
                <c:ext xmlns:c15="http://schemas.microsoft.com/office/drawing/2012/chart" uri="{02D57815-91ED-43cb-92C2-25804820EDAC}">
                  <c15:fullRef>
                    <c15:sqref>'Graf. aspectos'!$V$3:$V$69</c15:sqref>
                  </c15:fullRef>
                </c:ext>
              </c:extLst>
              <c:f>('Graf. aspectos'!$V$7:$V$10,'Graf. aspectos'!$V$13,'Graf. aspectos'!$V$16,'Graf. aspectos'!$V$18:$V$21,'Graf. aspectos'!$V$23,'Graf. aspectos'!$V$27,'Graf. aspectos'!$V$29,'Graf. aspectos'!$V$32:$V$33,'Graf. aspectos'!$V$38:$V$39,'Graf. aspectos'!$V$41:$V$42,'Graf. aspectos'!$V$50:$V$52,'Graf. aspectos'!$V$54,'Graf. aspectos'!$V$61,'Graf. aspectos'!$V$63,'Graf. aspectos'!$V$66)</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47AF-4763-9318-E99FC057A9A5}"/>
            </c:ext>
          </c:extLst>
        </c:ser>
        <c:ser>
          <c:idx val="1"/>
          <c:order val="1"/>
          <c:tx>
            <c:strRef>
              <c:f>'Graf. aspectos'!$W$2</c:f>
              <c:strCache>
                <c:ptCount val="1"/>
                <c:pt idx="0">
                  <c:v>DT's</c:v>
                </c:pt>
              </c:strCache>
            </c:strRef>
          </c:tx>
          <c:spPr>
            <a:solidFill>
              <a:schemeClr val="bg1">
                <a:lumMod val="65000"/>
              </a:schemeClr>
            </a:solidFill>
            <a:ln>
              <a:solidFill>
                <a:schemeClr val="bg1">
                  <a:lumMod val="50000"/>
                </a:schemeClr>
              </a:solidFill>
            </a:ln>
            <a:effectLst/>
          </c:spPr>
          <c:invertIfNegative val="0"/>
          <c:dLbls>
            <c:dLbl>
              <c:idx val="22"/>
              <c:layout>
                <c:manualLayout>
                  <c:x val="1.1656137900633912E-2"/>
                  <c:y val="-3.45045212540727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F-4763-9318-E99FC057A9A5}"/>
                </c:ext>
              </c:extLst>
            </c:dLbl>
            <c:dLbl>
              <c:idx val="24"/>
              <c:layout>
                <c:manualLayout>
                  <c:x val="1.1656137900633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F-4763-9318-E99FC057A9A5}"/>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aspectos'!$A$3:$A$69</c15:sqref>
                  </c15:fullRef>
                </c:ext>
              </c:extLst>
              <c:f>('Graf. aspectos'!$A$7:$A$10,'Graf. aspectos'!$A$13,'Graf. aspectos'!$A$16,'Graf. aspectos'!$A$18:$A$21,'Graf. aspectos'!$A$23,'Graf. aspectos'!$A$27,'Graf. aspectos'!$A$29,'Graf. aspectos'!$A$32:$A$33,'Graf. aspectos'!$A$38:$A$39,'Graf. aspectos'!$A$41:$A$42,'Graf. aspectos'!$A$50:$A$52,'Graf. aspectos'!$A$54,'Graf. aspectos'!$A$61,'Graf. aspectos'!$A$63,'Graf. aspectos'!$A$66)</c:f>
              <c:strCache>
                <c:ptCount val="26"/>
                <c:pt idx="0">
                  <c:v>Consumo de agua</c:v>
                </c:pt>
                <c:pt idx="1">
                  <c:v>Consumo de bolsas plásticas para almacenamiento de residuos</c:v>
                </c:pt>
                <c:pt idx="2">
                  <c:v>Consumo de combustibles</c:v>
                </c:pt>
                <c:pt idx="3">
                  <c:v>Consumo de energía eléctrica</c:v>
                </c:pt>
                <c:pt idx="4">
                  <c:v>Consumo de insumos comestibles de cafetería </c:v>
                </c:pt>
                <c:pt idx="5">
                  <c:v>Consumo de papel</c:v>
                </c:pt>
                <c:pt idx="6">
                  <c:v>Consumo de sustancias químicas</c:v>
                </c:pt>
                <c:pt idx="7">
                  <c:v>Consumo de tóner</c:v>
                </c:pt>
                <c:pt idx="8">
                  <c:v>Conversión a medios tecnológicos</c:v>
                </c:pt>
                <c:pt idx="9">
                  <c:v>Definición de criterios ambientales para adquisición de productos y/o servicios</c:v>
                </c:pt>
                <c:pt idx="10">
                  <c:v>Educación ambiental</c:v>
                </c:pt>
                <c:pt idx="11">
                  <c:v>Generación de emisiones atmosféricas fuentes móviles</c:v>
                </c:pt>
                <c:pt idx="12">
                  <c:v>Generación de residuos aprovechables (CARTÓN)</c:v>
                </c:pt>
                <c:pt idx="13">
                  <c:v>Generación de residuos aprovechables (PAPEL)</c:v>
                </c:pt>
                <c:pt idx="14">
                  <c:v>Generación de residuos aprovechables (PLÁSTICO)</c:v>
                </c:pt>
                <c:pt idx="15">
                  <c:v>Generación de residuos de manejo especial (PILAS O BATERÍAS)</c:v>
                </c:pt>
                <c:pt idx="16">
                  <c:v>Generación de residuos de manejo especial (RAEE´S)</c:v>
                </c:pt>
                <c:pt idx="17">
                  <c:v>Generación de residuos ordinarios</c:v>
                </c:pt>
                <c:pt idx="18">
                  <c:v>Generación de residuos orgánicos</c:v>
                </c:pt>
                <c:pt idx="19">
                  <c:v>Generación de residuos peligrosos (RESIDUOS QUÍMICOS) </c:v>
                </c:pt>
                <c:pt idx="20">
                  <c:v>Generación de residuos peligrosos (TÓNERES) </c:v>
                </c:pt>
                <c:pt idx="21">
                  <c:v>Generación de ruido</c:v>
                </c:pt>
                <c:pt idx="22">
                  <c:v>Identificación de requisitos legales ambientales y otros requisitos</c:v>
                </c:pt>
                <c:pt idx="23">
                  <c:v>N/A</c:v>
                </c:pt>
                <c:pt idx="24">
                  <c:v>Realización de actividades de compensación ambiental</c:v>
                </c:pt>
                <c:pt idx="25">
                  <c:v>Vertimiento de aguas residuales domésticas a sistemas de alcantarillado</c:v>
                </c:pt>
              </c:strCache>
            </c:strRef>
          </c:cat>
          <c:val>
            <c:numRef>
              <c:extLst>
                <c:ext xmlns:c15="http://schemas.microsoft.com/office/drawing/2012/chart" uri="{02D57815-91ED-43cb-92C2-25804820EDAC}">
                  <c15:fullRef>
                    <c15:sqref>'Graf. aspectos'!$W$3:$W$69</c15:sqref>
                  </c15:fullRef>
                </c:ext>
              </c:extLst>
              <c:f>('Graf. aspectos'!$W$7:$W$10,'Graf. aspectos'!$W$13,'Graf. aspectos'!$W$16,'Graf. aspectos'!$W$18:$W$21,'Graf. aspectos'!$W$23,'Graf. aspectos'!$W$27,'Graf. aspectos'!$W$29,'Graf. aspectos'!$W$32:$W$33,'Graf. aspectos'!$W$38:$W$39,'Graf. aspectos'!$W$41:$W$42,'Graf. aspectos'!$W$50:$W$52,'Graf. aspectos'!$W$54,'Graf. aspectos'!$W$61,'Graf. aspectos'!$W$63,'Graf. aspectos'!$W$66)</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47AF-4763-9318-E99FC057A9A5}"/>
            </c:ext>
          </c:extLst>
        </c:ser>
        <c:dLbls>
          <c:showLegendKey val="0"/>
          <c:showVal val="0"/>
          <c:showCatName val="0"/>
          <c:showSerName val="0"/>
          <c:showPercent val="0"/>
          <c:showBubbleSize val="0"/>
        </c:dLbls>
        <c:gapWidth val="182"/>
        <c:axId val="1797917488"/>
        <c:axId val="1797920368"/>
      </c:barChart>
      <c:catAx>
        <c:axId val="1797917488"/>
        <c:scaling>
          <c:orientation val="minMax"/>
        </c:scaling>
        <c:delete val="0"/>
        <c:axPos val="l"/>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Aspectos Ambientales</a:t>
                </a:r>
              </a:p>
            </c:rich>
          </c:tx>
          <c:layout>
            <c:manualLayout>
              <c:xMode val="edge"/>
              <c:yMode val="edge"/>
              <c:x val="9.6317197995563831E-4"/>
              <c:y val="0.3910876919054668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97920368"/>
        <c:crosses val="autoZero"/>
        <c:auto val="1"/>
        <c:lblAlgn val="ctr"/>
        <c:lblOffset val="100"/>
        <c:noMultiLvlLbl val="0"/>
      </c:catAx>
      <c:valAx>
        <c:axId val="1797920368"/>
        <c:scaling>
          <c:orientation val="minMax"/>
          <c:max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Cant. aspectos identificados (Ud.)</a:t>
                </a:r>
              </a:p>
            </c:rich>
          </c:tx>
          <c:layout>
            <c:manualLayout>
              <c:xMode val="edge"/>
              <c:yMode val="edge"/>
              <c:x val="0.60044812563100258"/>
              <c:y val="0.96616313809502297"/>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97917488"/>
        <c:crosses val="autoZero"/>
        <c:crossBetween val="between"/>
        <c:majorUnit val="100"/>
      </c:valAx>
      <c:spPr>
        <a:noFill/>
        <a:ln>
          <a:noFill/>
        </a:ln>
        <a:effectLst/>
      </c:spPr>
    </c:plotArea>
    <c:legend>
      <c:legendPos val="b"/>
      <c:layout>
        <c:manualLayout>
          <c:xMode val="edge"/>
          <c:yMode val="edge"/>
          <c:x val="4.6598450710064659E-2"/>
          <c:y val="0.97244998102308722"/>
          <c:w val="0.21303231033641562"/>
          <c:h val="2.131808297398432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100" b="1">
                <a:solidFill>
                  <a:sysClr val="windowText" lastClr="000000"/>
                </a:solidFill>
              </a:rPr>
              <a:t>IMPACTOS AMBIENTALES IDENTIFICADOS PARA NIVEL NACIONAL Y DT's </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42055535486369167"/>
          <c:y val="5.207512994790775E-2"/>
          <c:w val="0.54172510558919174"/>
          <c:h val="0.87269722757901869"/>
        </c:manualLayout>
      </c:layout>
      <c:barChart>
        <c:barDir val="bar"/>
        <c:grouping val="clustered"/>
        <c:varyColors val="0"/>
        <c:ser>
          <c:idx val="0"/>
          <c:order val="0"/>
          <c:tx>
            <c:strRef>
              <c:f>'Graf. impactos'!$V$1</c:f>
              <c:strCache>
                <c:ptCount val="1"/>
                <c:pt idx="0">
                  <c:v>Nivel Nacional</c:v>
                </c:pt>
              </c:strCache>
            </c:strRef>
          </c:tx>
          <c:spPr>
            <a:solidFill>
              <a:schemeClr val="accent4"/>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impactos'!$A$2:$A$39</c15:sqref>
                  </c15:fullRef>
                </c:ext>
              </c:extLst>
              <c:f>('Graf. impactos'!$A$6,'Graf. impactos'!$A$9,'Graf. impactos'!$A$12:$A$15,'Graf. impactos'!$A$20,'Graf. impactos'!$A$25:$A$27,'Graf. impactos'!$A$30,'Graf. impactos'!$A$34)</c:f>
              <c:strCache>
                <c:ptCount val="12"/>
                <c:pt idx="0">
                  <c:v>Agotamiento de los recursos naturales (-)</c:v>
                </c:pt>
                <c:pt idx="1">
                  <c:v>Aumento de carga de rellenos sanitarios (-)</c:v>
                </c:pt>
                <c:pt idx="2">
                  <c:v>Conservación de las costumbres étnicas (+)</c:v>
                </c:pt>
                <c:pt idx="3">
                  <c:v>Contaminación de cuerpos hídricos (-)</c:v>
                </c:pt>
                <c:pt idx="4">
                  <c:v>Contaminación del aire (-)</c:v>
                </c:pt>
                <c:pt idx="5">
                  <c:v>Contaminación del suelo (-)</c:v>
                </c:pt>
                <c:pt idx="6">
                  <c:v>Disminución de consumo de papel (+)</c:v>
                </c:pt>
                <c:pt idx="7">
                  <c:v>Emisión de gases efecto invernadero (-)</c:v>
                </c:pt>
                <c:pt idx="8">
                  <c:v>Fomento de buenas prácticas ambientales (+)</c:v>
                </c:pt>
                <c:pt idx="9">
                  <c:v>Generación / Fomento de educación  y conciencia ambiental (+)</c:v>
                </c:pt>
                <c:pt idx="10">
                  <c:v>N/A</c:v>
                </c:pt>
                <c:pt idx="11">
                  <c:v>Reducción de afectación al medio ambiente (+)</c:v>
                </c:pt>
              </c:strCache>
            </c:strRef>
          </c:cat>
          <c:val>
            <c:numRef>
              <c:extLst>
                <c:ext xmlns:c15="http://schemas.microsoft.com/office/drawing/2012/chart" uri="{02D57815-91ED-43cb-92C2-25804820EDAC}">
                  <c15:fullRef>
                    <c15:sqref>'Graf. impactos'!$V$2:$V$39</c15:sqref>
                  </c15:fullRef>
                </c:ext>
              </c:extLst>
              <c:f>('Graf. impactos'!$V$6,'Graf. impactos'!$V$9,'Graf. impactos'!$V$12:$V$15,'Graf. impactos'!$V$20,'Graf. impactos'!$V$25:$V$27,'Graf. impactos'!$V$30,'Graf. impactos'!$V$34)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3C-4E4F-AED9-71C52E875AC4}"/>
            </c:ext>
          </c:extLst>
        </c:ser>
        <c:ser>
          <c:idx val="1"/>
          <c:order val="1"/>
          <c:tx>
            <c:strRef>
              <c:f>'Graf. impactos'!$W$1</c:f>
              <c:strCache>
                <c:ptCount val="1"/>
                <c:pt idx="0">
                  <c:v>DT's</c:v>
                </c:pt>
              </c:strCache>
            </c:strRef>
          </c:tx>
          <c:spPr>
            <a:solidFill>
              <a:schemeClr val="bg1">
                <a:lumMod val="65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impactos'!$A$2:$A$39</c15:sqref>
                  </c15:fullRef>
                </c:ext>
              </c:extLst>
              <c:f>('Graf. impactos'!$A$6,'Graf. impactos'!$A$9,'Graf. impactos'!$A$12:$A$15,'Graf. impactos'!$A$20,'Graf. impactos'!$A$25:$A$27,'Graf. impactos'!$A$30,'Graf. impactos'!$A$34)</c:f>
              <c:strCache>
                <c:ptCount val="12"/>
                <c:pt idx="0">
                  <c:v>Agotamiento de los recursos naturales (-)</c:v>
                </c:pt>
                <c:pt idx="1">
                  <c:v>Aumento de carga de rellenos sanitarios (-)</c:v>
                </c:pt>
                <c:pt idx="2">
                  <c:v>Conservación de las costumbres étnicas (+)</c:v>
                </c:pt>
                <c:pt idx="3">
                  <c:v>Contaminación de cuerpos hídricos (-)</c:v>
                </c:pt>
                <c:pt idx="4">
                  <c:v>Contaminación del aire (-)</c:v>
                </c:pt>
                <c:pt idx="5">
                  <c:v>Contaminación del suelo (-)</c:v>
                </c:pt>
                <c:pt idx="6">
                  <c:v>Disminución de consumo de papel (+)</c:v>
                </c:pt>
                <c:pt idx="7">
                  <c:v>Emisión de gases efecto invernadero (-)</c:v>
                </c:pt>
                <c:pt idx="8">
                  <c:v>Fomento de buenas prácticas ambientales (+)</c:v>
                </c:pt>
                <c:pt idx="9">
                  <c:v>Generación / Fomento de educación  y conciencia ambiental (+)</c:v>
                </c:pt>
                <c:pt idx="10">
                  <c:v>N/A</c:v>
                </c:pt>
                <c:pt idx="11">
                  <c:v>Reducción de afectación al medio ambiente (+)</c:v>
                </c:pt>
              </c:strCache>
            </c:strRef>
          </c:cat>
          <c:val>
            <c:numRef>
              <c:extLst>
                <c:ext xmlns:c15="http://schemas.microsoft.com/office/drawing/2012/chart" uri="{02D57815-91ED-43cb-92C2-25804820EDAC}">
                  <c15:fullRef>
                    <c15:sqref>'Graf. impactos'!$W$2:$W$39</c15:sqref>
                  </c15:fullRef>
                </c:ext>
              </c:extLst>
              <c:f>('Graf. impactos'!$W$6,'Graf. impactos'!$W$9,'Graf. impactos'!$W$12:$W$15,'Graf. impactos'!$W$20,'Graf. impactos'!$W$25:$W$27,'Graf. impactos'!$W$30,'Graf. impactos'!$W$34)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53C-4E4F-AED9-71C52E875AC4}"/>
            </c:ext>
          </c:extLst>
        </c:ser>
        <c:dLbls>
          <c:showLegendKey val="0"/>
          <c:showVal val="0"/>
          <c:showCatName val="0"/>
          <c:showSerName val="0"/>
          <c:showPercent val="0"/>
          <c:showBubbleSize val="0"/>
        </c:dLbls>
        <c:gapWidth val="182"/>
        <c:axId val="931880095"/>
        <c:axId val="931879615"/>
      </c:barChart>
      <c:catAx>
        <c:axId val="931880095"/>
        <c:scaling>
          <c:orientation val="minMax"/>
        </c:scaling>
        <c:delete val="0"/>
        <c:axPos val="l"/>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Impactos identificados</a:t>
                </a:r>
              </a:p>
            </c:rich>
          </c:tx>
          <c:layout>
            <c:manualLayout>
              <c:xMode val="edge"/>
              <c:yMode val="edge"/>
              <c:x val="3.8742231689123962E-3"/>
              <c:y val="0.4117176280741292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31879615"/>
        <c:crosses val="autoZero"/>
        <c:auto val="1"/>
        <c:lblAlgn val="ctr"/>
        <c:lblOffset val="100"/>
        <c:noMultiLvlLbl val="0"/>
      </c:catAx>
      <c:valAx>
        <c:axId val="931879615"/>
        <c:scaling>
          <c:orientation val="minMax"/>
          <c:max val="28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Cant. de impactos identificados</a:t>
                </a:r>
              </a:p>
            </c:rich>
          </c:tx>
          <c:layout>
            <c:manualLayout>
              <c:xMode val="edge"/>
              <c:yMode val="edge"/>
              <c:x val="0.583380184428818"/>
              <c:y val="0.96703746489650777"/>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31880095"/>
        <c:crosses val="autoZero"/>
        <c:crossBetween val="between"/>
        <c:majorUnit val="250"/>
      </c:valAx>
      <c:spPr>
        <a:noFill/>
        <a:ln>
          <a:noFill/>
        </a:ln>
        <a:effectLst/>
      </c:spPr>
    </c:plotArea>
    <c:legend>
      <c:legendPos val="b"/>
      <c:layout>
        <c:manualLayout>
          <c:xMode val="edge"/>
          <c:yMode val="edge"/>
          <c:x val="6.2564065855404472E-2"/>
          <c:y val="0.97360547591734903"/>
          <c:w val="0.22008432944005196"/>
          <c:h val="2.6394495680863581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000" b="1" i="0" u="none" strike="noStrike" kern="1200" spc="0" baseline="0">
                <a:solidFill>
                  <a:sysClr val="windowText" lastClr="000000"/>
                </a:solidFill>
                <a:latin typeface="Verdana" panose="020B0604030504040204" pitchFamily="34" charset="0"/>
                <a:ea typeface="Verdana" panose="020B0604030504040204" pitchFamily="34" charset="0"/>
              </a:rPr>
              <a:t>RESULTADOS SIGNIFICANCIA INICIAL DE LOS IMPACTOS AMBIENTALES IDENTIFICADOS PARA NIVEL NACIONAL Y  DT's PARA 2024</a:t>
            </a:r>
          </a:p>
        </c:rich>
      </c:tx>
      <c:layout>
        <c:manualLayout>
          <c:xMode val="edge"/>
          <c:yMode val="edge"/>
          <c:x val="0.11459885769529213"/>
          <c:y val="6.625259663228139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9.7629145306755857E-2"/>
          <c:y val="0.15993376827032729"/>
          <c:w val="0.88944678361085316"/>
          <c:h val="0.6123662297473117"/>
        </c:manualLayout>
      </c:layout>
      <c:barChart>
        <c:barDir val="col"/>
        <c:grouping val="clustered"/>
        <c:varyColors val="0"/>
        <c:ser>
          <c:idx val="0"/>
          <c:order val="0"/>
          <c:tx>
            <c:strRef>
              <c:f>'Graf. Ev. impactos'!$B$2</c:f>
              <c:strCache>
                <c:ptCount val="1"/>
                <c:pt idx="0">
                  <c:v>SIN IMPACTO AMBIENTAL</c:v>
                </c:pt>
              </c:strCache>
            </c:strRef>
          </c:tx>
          <c:spPr>
            <a:solidFill>
              <a:schemeClr val="accent1">
                <a:lumMod val="20000"/>
                <a:lumOff val="80000"/>
              </a:schemeClr>
            </a:solidFill>
            <a:ln>
              <a:solidFill>
                <a:schemeClr val="accent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impactos'!$B$3:$B$24</c15:sqref>
                  </c15:fullRef>
                </c:ext>
              </c:extLst>
              <c:f>'Graf. Ev. impactos'!$B$23:$B$24</c:f>
              <c:numCache>
                <c:formatCode>General</c:formatCode>
                <c:ptCount val="2"/>
                <c:pt idx="0">
                  <c:v>0</c:v>
                </c:pt>
                <c:pt idx="1">
                  <c:v>6</c:v>
                </c:pt>
              </c:numCache>
            </c:numRef>
          </c:val>
          <c:extLst xmlns:c15="http://schemas.microsoft.com/office/drawing/2012/chart">
            <c:ext xmlns:c16="http://schemas.microsoft.com/office/drawing/2014/chart" uri="{C3380CC4-5D6E-409C-BE32-E72D297353CC}">
              <c16:uniqueId val="{00000000-9234-451D-AE59-7CF82719B2B8}"/>
            </c:ext>
          </c:extLst>
        </c:ser>
        <c:ser>
          <c:idx val="1"/>
          <c:order val="1"/>
          <c:tx>
            <c:strRef>
              <c:f>'Graf. Ev. impactos'!$C$2</c:f>
              <c:strCache>
                <c:ptCount val="1"/>
                <c:pt idx="0">
                  <c:v>IMPACTO AMBIENTAL POSITIVO</c:v>
                </c:pt>
              </c:strCache>
            </c:strRef>
          </c:tx>
          <c:spPr>
            <a:solidFill>
              <a:srgbClr val="00B050"/>
            </a:solidFill>
            <a:ln>
              <a:solidFill>
                <a:schemeClr val="accent6">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impactos'!$C$3:$C$24</c15:sqref>
                  </c15:fullRef>
                </c:ext>
              </c:extLst>
              <c:f>'Graf. Ev. impactos'!$C$23:$C$24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1-9234-451D-AE59-7CF82719B2B8}"/>
            </c:ext>
          </c:extLst>
        </c:ser>
        <c:ser>
          <c:idx val="2"/>
          <c:order val="2"/>
          <c:tx>
            <c:strRef>
              <c:f>'Graf. Ev. impactos'!$D$2</c:f>
              <c:strCache>
                <c:ptCount val="1"/>
                <c:pt idx="0">
                  <c:v>IMPACTO AMBIENTAL NEGATIVO BAJO</c:v>
                </c:pt>
              </c:strCache>
            </c:strRef>
          </c:tx>
          <c:spPr>
            <a:solidFill>
              <a:srgbClr val="FFFF00"/>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impactos'!$D$3:$D$24</c15:sqref>
                  </c15:fullRef>
                </c:ext>
              </c:extLst>
              <c:f>'Graf. Ev. impactos'!$D$23:$D$24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2-9234-451D-AE59-7CF82719B2B8}"/>
            </c:ext>
          </c:extLst>
        </c:ser>
        <c:ser>
          <c:idx val="3"/>
          <c:order val="3"/>
          <c:tx>
            <c:strRef>
              <c:f>'Graf. Ev. impactos'!$E$2</c:f>
              <c:strCache>
                <c:ptCount val="1"/>
                <c:pt idx="0">
                  <c:v>IMPACTO AMBIENTAL NEGATIVO MODERADO</c:v>
                </c:pt>
              </c:strCache>
            </c:strRef>
          </c:tx>
          <c:spPr>
            <a:solidFill>
              <a:srgbClr val="F79546"/>
            </a:solidFill>
            <a:ln>
              <a:solidFill>
                <a:schemeClr val="accent2">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impactos'!$E$3:$E$24</c15:sqref>
                  </c15:fullRef>
                </c:ext>
              </c:extLst>
              <c:f>'Graf. Ev. impactos'!$E$23:$E$24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9234-451D-AE59-7CF82719B2B8}"/>
            </c:ext>
          </c:extLst>
        </c:ser>
        <c:ser>
          <c:idx val="4"/>
          <c:order val="4"/>
          <c:tx>
            <c:strRef>
              <c:f>'Graf. Ev. impactos'!$F$2</c:f>
              <c:strCache>
                <c:ptCount val="1"/>
                <c:pt idx="0">
                  <c:v>IMPACTO AMBIENTAL NEGATIVO ALTO</c:v>
                </c:pt>
              </c:strCache>
            </c:strRef>
          </c:tx>
          <c:spPr>
            <a:solidFill>
              <a:srgbClr val="C00000"/>
            </a:solidFill>
            <a:ln>
              <a:solidFill>
                <a:srgbClr val="7E0C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impactos'!$F$3:$F$24</c15:sqref>
                  </c15:fullRef>
                </c:ext>
              </c:extLst>
              <c:f>'Graf. Ev. impactos'!$F$23:$F$24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9234-451D-AE59-7CF82719B2B8}"/>
            </c:ext>
          </c:extLst>
        </c:ser>
        <c:dLbls>
          <c:dLblPos val="outEnd"/>
          <c:showLegendKey val="0"/>
          <c:showVal val="1"/>
          <c:showCatName val="0"/>
          <c:showSerName val="0"/>
          <c:showPercent val="0"/>
          <c:showBubbleSize val="0"/>
        </c:dLbls>
        <c:gapWidth val="182"/>
        <c:axId val="984470319"/>
        <c:axId val="984467439"/>
        <c:extLst/>
      </c:barChart>
      <c:catAx>
        <c:axId val="984470319"/>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Tipo de impacto ambiental</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67439"/>
        <c:crosses val="autoZero"/>
        <c:auto val="1"/>
        <c:lblAlgn val="ctr"/>
        <c:lblOffset val="100"/>
        <c:noMultiLvlLbl val="0"/>
      </c:catAx>
      <c:valAx>
        <c:axId val="984467439"/>
        <c:scaling>
          <c:orientation val="minMax"/>
          <c:max val="4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Cant.</a:t>
                </a:r>
                <a:r>
                  <a:rPr lang="es-CO" sz="800" b="1" baseline="0"/>
                  <a:t> de impactos ambientales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70319"/>
        <c:crosses val="autoZero"/>
        <c:crossBetween val="between"/>
        <c:majorUnit val="500"/>
      </c:valAx>
      <c:spPr>
        <a:noFill/>
        <a:ln>
          <a:noFill/>
        </a:ln>
        <a:effectLst/>
      </c:spPr>
    </c:plotArea>
    <c:legend>
      <c:legendPos val="b"/>
      <c:layout>
        <c:manualLayout>
          <c:xMode val="edge"/>
          <c:yMode val="edge"/>
          <c:x val="0"/>
          <c:y val="0.89057235983402416"/>
          <c:w val="0.98978421719902132"/>
          <c:h val="0.106115010334361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000" b="1" i="0" u="none" strike="noStrike" kern="1200" spc="0" baseline="0">
                <a:solidFill>
                  <a:sysClr val="windowText" lastClr="000000"/>
                </a:solidFill>
                <a:latin typeface="Verdana" panose="020B0604030504040204" pitchFamily="34" charset="0"/>
                <a:ea typeface="Verdana" panose="020B0604030504040204" pitchFamily="34" charset="0"/>
              </a:rPr>
              <a:t>RESULTADOS SIGNIFICANCIA FINAL DE LOS IMPACTOS AMBIENTALES IDENTIFICADOS PARA NIVEL NACIONAL Y  DT's PARA 2024</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9.7629145306755857E-2"/>
          <c:y val="0.18974743675485392"/>
          <c:w val="0.88944678361085316"/>
          <c:h val="0.6123662297473117"/>
        </c:manualLayout>
      </c:layout>
      <c:barChart>
        <c:barDir val="col"/>
        <c:grouping val="clustered"/>
        <c:varyColors val="0"/>
        <c:ser>
          <c:idx val="0"/>
          <c:order val="0"/>
          <c:tx>
            <c:strRef>
              <c:f>'Graf. Ev. impactos'!$H$2</c:f>
              <c:strCache>
                <c:ptCount val="1"/>
                <c:pt idx="0">
                  <c:v>SIN IMPACTO AMBIENTAL</c:v>
                </c:pt>
              </c:strCache>
            </c:strRef>
          </c:tx>
          <c:spPr>
            <a:solidFill>
              <a:schemeClr val="accent1">
                <a:lumMod val="20000"/>
                <a:lumOff val="80000"/>
              </a:schemeClr>
            </a:solidFill>
            <a:ln>
              <a:solidFill>
                <a:schemeClr val="accent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impactos'!$H$3:$H$24</c15:sqref>
                  </c15:fullRef>
                </c:ext>
              </c:extLst>
              <c:f>'Graf. Ev. impactos'!$H$23:$H$24</c:f>
              <c:numCache>
                <c:formatCode>General</c:formatCode>
                <c:ptCount val="2"/>
                <c:pt idx="0">
                  <c:v>0</c:v>
                </c:pt>
                <c:pt idx="1">
                  <c:v>6</c:v>
                </c:pt>
              </c:numCache>
            </c:numRef>
          </c:val>
          <c:extLst xmlns:c15="http://schemas.microsoft.com/office/drawing/2012/chart">
            <c:ext xmlns:c16="http://schemas.microsoft.com/office/drawing/2014/chart" uri="{C3380CC4-5D6E-409C-BE32-E72D297353CC}">
              <c16:uniqueId val="{00000000-9464-497A-94E9-7788F3AE8CD8}"/>
            </c:ext>
          </c:extLst>
        </c:ser>
        <c:ser>
          <c:idx val="1"/>
          <c:order val="1"/>
          <c:tx>
            <c:strRef>
              <c:f>'Graf. Ev. impactos'!$I$2</c:f>
              <c:strCache>
                <c:ptCount val="1"/>
                <c:pt idx="0">
                  <c:v>IMPACTO AMBIENTAL POSITIVO</c:v>
                </c:pt>
              </c:strCache>
            </c:strRef>
          </c:tx>
          <c:spPr>
            <a:solidFill>
              <a:srgbClr val="00B050"/>
            </a:solidFill>
            <a:ln>
              <a:solidFill>
                <a:schemeClr val="accent6">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impactos'!$I$3:$I$24</c15:sqref>
                  </c15:fullRef>
                </c:ext>
              </c:extLst>
              <c:f>'Graf. Ev. impactos'!$I$23:$I$24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1-9464-497A-94E9-7788F3AE8CD8}"/>
            </c:ext>
          </c:extLst>
        </c:ser>
        <c:ser>
          <c:idx val="2"/>
          <c:order val="2"/>
          <c:tx>
            <c:strRef>
              <c:f>'Graf. Ev. impactos'!$J$2</c:f>
              <c:strCache>
                <c:ptCount val="1"/>
                <c:pt idx="0">
                  <c:v>IMPACTO AMBIENTAL NEGATIVO BAJO</c:v>
                </c:pt>
              </c:strCache>
            </c:strRef>
          </c:tx>
          <c:spPr>
            <a:solidFill>
              <a:srgbClr val="FFFF00"/>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impactos'!$J$3:$J$24</c15:sqref>
                  </c15:fullRef>
                </c:ext>
              </c:extLst>
              <c:f>'Graf. Ev. impactos'!$J$23:$J$24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2-9464-497A-94E9-7788F3AE8CD8}"/>
            </c:ext>
          </c:extLst>
        </c:ser>
        <c:ser>
          <c:idx val="3"/>
          <c:order val="3"/>
          <c:tx>
            <c:strRef>
              <c:f>'Graf. Ev. impactos'!$K$2</c:f>
              <c:strCache>
                <c:ptCount val="1"/>
                <c:pt idx="0">
                  <c:v>IMPACTO AMBIENTAL NEGATIVO MODERADO</c:v>
                </c:pt>
              </c:strCache>
            </c:strRef>
          </c:tx>
          <c:spPr>
            <a:solidFill>
              <a:srgbClr val="F79546"/>
            </a:solidFill>
            <a:ln>
              <a:solidFill>
                <a:schemeClr val="accent2">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impactos'!$K$3:$K$24</c15:sqref>
                  </c15:fullRef>
                </c:ext>
              </c:extLst>
              <c:f>'Graf. Ev. impactos'!$K$23:$K$24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9464-497A-94E9-7788F3AE8CD8}"/>
            </c:ext>
          </c:extLst>
        </c:ser>
        <c:ser>
          <c:idx val="4"/>
          <c:order val="4"/>
          <c:tx>
            <c:strRef>
              <c:f>'Graf. Ev. impactos'!$L$2</c:f>
              <c:strCache>
                <c:ptCount val="1"/>
                <c:pt idx="0">
                  <c:v>IMPACTO AMBIENTAL NEGATIVO ALTO</c:v>
                </c:pt>
              </c:strCache>
            </c:strRef>
          </c:tx>
          <c:spPr>
            <a:solidFill>
              <a:srgbClr val="C00000"/>
            </a:solidFill>
            <a:ln>
              <a:solidFill>
                <a:srgbClr val="99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impactos'!$L$3:$L$24</c15:sqref>
                  </c15:fullRef>
                </c:ext>
              </c:extLst>
              <c:f>'Graf. Ev. impactos'!$L$23:$L$24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9464-497A-94E9-7788F3AE8CD8}"/>
            </c:ext>
          </c:extLst>
        </c:ser>
        <c:dLbls>
          <c:dLblPos val="outEnd"/>
          <c:showLegendKey val="0"/>
          <c:showVal val="1"/>
          <c:showCatName val="0"/>
          <c:showSerName val="0"/>
          <c:showPercent val="0"/>
          <c:showBubbleSize val="0"/>
        </c:dLbls>
        <c:gapWidth val="182"/>
        <c:axId val="984470319"/>
        <c:axId val="984467439"/>
        <c:extLst/>
      </c:barChart>
      <c:catAx>
        <c:axId val="984470319"/>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Tipo de impacto ambiental</a:t>
                </a:r>
              </a:p>
            </c:rich>
          </c:tx>
          <c:layout>
            <c:manualLayout>
              <c:xMode val="edge"/>
              <c:yMode val="edge"/>
              <c:x val="0.40314943669198056"/>
              <c:y val="0.8438141985052998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67439"/>
        <c:crosses val="autoZero"/>
        <c:auto val="1"/>
        <c:lblAlgn val="ctr"/>
        <c:lblOffset val="100"/>
        <c:noMultiLvlLbl val="0"/>
      </c:catAx>
      <c:valAx>
        <c:axId val="984467439"/>
        <c:scaling>
          <c:orientation val="minMax"/>
          <c:max val="5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Cant.</a:t>
                </a:r>
                <a:r>
                  <a:rPr lang="es-CO" sz="800" b="1" baseline="0"/>
                  <a:t> de impactos ambientales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70319"/>
        <c:crosses val="autoZero"/>
        <c:crossBetween val="between"/>
        <c:majorUnit val="500"/>
      </c:valAx>
      <c:spPr>
        <a:noFill/>
        <a:ln>
          <a:noFill/>
        </a:ln>
        <a:effectLst/>
      </c:spPr>
    </c:plotArea>
    <c:legend>
      <c:legendPos val="b"/>
      <c:layout>
        <c:manualLayout>
          <c:xMode val="edge"/>
          <c:yMode val="edge"/>
          <c:x val="7.998677063589981E-4"/>
          <c:y val="0.8971976194972523"/>
          <c:w val="0.99624625274021683"/>
          <c:h val="9.948975067113358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900" b="1"/>
              <a:t>RESULTADOS DE</a:t>
            </a:r>
            <a:r>
              <a:rPr lang="es-CO" sz="900" b="1" baseline="0"/>
              <a:t> LA </a:t>
            </a:r>
            <a:r>
              <a:rPr lang="es-CO" sz="900" b="1"/>
              <a:t>SIGNIFICANCIA DE IMPACTOS AMBIENTALES IDENTIFICADOS PARA NIVEL NACIONAL, 2024</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6.6907848847661155E-2"/>
          <c:y val="0.1097983997093535"/>
          <c:w val="0.92549455290691407"/>
          <c:h val="0.67786560558923015"/>
        </c:manualLayout>
      </c:layout>
      <c:barChart>
        <c:barDir val="col"/>
        <c:grouping val="clustered"/>
        <c:varyColors val="0"/>
        <c:ser>
          <c:idx val="20"/>
          <c:order val="0"/>
          <c:spPr>
            <a:solidFill>
              <a:schemeClr val="accent3">
                <a:lumMod val="80000"/>
              </a:schemeClr>
            </a:solidFill>
            <a:ln>
              <a:noFill/>
            </a:ln>
            <a:effectLst/>
          </c:spPr>
          <c:invertIfNegative val="0"/>
          <c:dPt>
            <c:idx val="0"/>
            <c:invertIfNegative val="0"/>
            <c:bubble3D val="0"/>
            <c:spPr>
              <a:solidFill>
                <a:schemeClr val="tx2">
                  <a:lumMod val="20000"/>
                  <a:lumOff val="80000"/>
                </a:schemeClr>
              </a:solidFill>
              <a:ln>
                <a:solidFill>
                  <a:schemeClr val="tx2">
                    <a:lumMod val="75000"/>
                  </a:schemeClr>
                </a:solidFill>
              </a:ln>
              <a:effectLst/>
            </c:spPr>
            <c:extLst>
              <c:ext xmlns:c16="http://schemas.microsoft.com/office/drawing/2014/chart" uri="{C3380CC4-5D6E-409C-BE32-E72D297353CC}">
                <c16:uniqueId val="{00000001-A336-43C1-AF90-77AB1004E891}"/>
              </c:ext>
            </c:extLst>
          </c:dPt>
          <c:dPt>
            <c:idx val="1"/>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3-A336-43C1-AF90-77AB1004E891}"/>
              </c:ext>
            </c:extLst>
          </c:dPt>
          <c:dPt>
            <c:idx val="2"/>
            <c:invertIfNegative val="0"/>
            <c:bubble3D val="0"/>
            <c:spPr>
              <a:solidFill>
                <a:srgbClr val="FFFF00"/>
              </a:solidFill>
              <a:ln>
                <a:solidFill>
                  <a:schemeClr val="accent4">
                    <a:lumMod val="75000"/>
                  </a:schemeClr>
                </a:solidFill>
              </a:ln>
              <a:effectLst/>
            </c:spPr>
            <c:extLst>
              <c:ext xmlns:c16="http://schemas.microsoft.com/office/drawing/2014/chart" uri="{C3380CC4-5D6E-409C-BE32-E72D297353CC}">
                <c16:uniqueId val="{00000005-A336-43C1-AF90-77AB1004E891}"/>
              </c:ext>
            </c:extLst>
          </c:dPt>
          <c:dPt>
            <c:idx val="3"/>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07-A336-43C1-AF90-77AB1004E891}"/>
              </c:ext>
            </c:extLst>
          </c:dPt>
          <c:dPt>
            <c:idx val="4"/>
            <c:invertIfNegative val="0"/>
            <c:bubble3D val="0"/>
            <c:spPr>
              <a:solidFill>
                <a:srgbClr val="C00000"/>
              </a:solidFill>
              <a:ln>
                <a:solidFill>
                  <a:srgbClr val="7E0C00"/>
                </a:solidFill>
              </a:ln>
              <a:effectLst/>
            </c:spPr>
            <c:extLst>
              <c:ext xmlns:c16="http://schemas.microsoft.com/office/drawing/2014/chart" uri="{C3380CC4-5D6E-409C-BE32-E72D297353CC}">
                <c16:uniqueId val="{00000009-A336-43C1-AF90-77AB1004E891}"/>
              </c:ext>
            </c:extLst>
          </c:dPt>
          <c:dPt>
            <c:idx val="5"/>
            <c:invertIfNegative val="0"/>
            <c:bubble3D val="0"/>
            <c:spPr>
              <a:solidFill>
                <a:schemeClr val="bg2">
                  <a:lumMod val="90000"/>
                </a:schemeClr>
              </a:solidFill>
              <a:ln>
                <a:solidFill>
                  <a:schemeClr val="bg2">
                    <a:lumMod val="25000"/>
                  </a:schemeClr>
                </a:solidFill>
              </a:ln>
              <a:effectLst/>
            </c:spPr>
            <c:extLst>
              <c:ext xmlns:c16="http://schemas.microsoft.com/office/drawing/2014/chart" uri="{C3380CC4-5D6E-409C-BE32-E72D297353CC}">
                <c16:uniqueId val="{0000000B-A336-43C1-AF90-77AB1004E891}"/>
              </c:ext>
            </c:extLst>
          </c:dPt>
          <c:dPt>
            <c:idx val="6"/>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D-A336-43C1-AF90-77AB1004E891}"/>
              </c:ext>
            </c:extLst>
          </c:dPt>
          <c:dPt>
            <c:idx val="7"/>
            <c:invertIfNegative val="0"/>
            <c:bubble3D val="0"/>
            <c:spPr>
              <a:solidFill>
                <a:srgbClr val="FFFF00"/>
              </a:solidFill>
              <a:ln>
                <a:solidFill>
                  <a:schemeClr val="accent4">
                    <a:lumMod val="75000"/>
                  </a:schemeClr>
                </a:solidFill>
              </a:ln>
              <a:effectLst/>
            </c:spPr>
            <c:extLst>
              <c:ext xmlns:c16="http://schemas.microsoft.com/office/drawing/2014/chart" uri="{C3380CC4-5D6E-409C-BE32-E72D297353CC}">
                <c16:uniqueId val="{0000000F-A336-43C1-AF90-77AB1004E891}"/>
              </c:ext>
            </c:extLst>
          </c:dPt>
          <c:dPt>
            <c:idx val="8"/>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11-A336-43C1-AF90-77AB1004E891}"/>
              </c:ext>
            </c:extLst>
          </c:dPt>
          <c:dPt>
            <c:idx val="9"/>
            <c:invertIfNegative val="0"/>
            <c:bubble3D val="0"/>
            <c:spPr>
              <a:solidFill>
                <a:srgbClr val="C00000"/>
              </a:solidFill>
              <a:ln>
                <a:solidFill>
                  <a:srgbClr val="7E0C00"/>
                </a:solidFill>
              </a:ln>
              <a:effectLst/>
            </c:spPr>
            <c:extLst>
              <c:ext xmlns:c16="http://schemas.microsoft.com/office/drawing/2014/chart" uri="{C3380CC4-5D6E-409C-BE32-E72D297353CC}">
                <c16:uniqueId val="{00000013-A336-43C1-AF90-77AB1004E8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Ev. impactos'!$B$1:$F$2,'Graf. Ev. impactos'!$H$1:$L$2)</c:f>
              <c:multiLvlStrCache>
                <c:ptCount val="10"/>
                <c:lvl>
                  <c:pt idx="0">
                    <c:v>SIN IMPACTO AMBIENTAL</c:v>
                  </c:pt>
                  <c:pt idx="1">
                    <c:v>IMPACTO AMBIENTAL POSITIVO</c:v>
                  </c:pt>
                  <c:pt idx="2">
                    <c:v>IMPACTO AMBIENTAL NEGATIVO BAJO</c:v>
                  </c:pt>
                  <c:pt idx="3">
                    <c:v>IMPACTO AMBIENTAL NEGATIVO MODERADO</c:v>
                  </c:pt>
                  <c:pt idx="4">
                    <c:v>IMPACTO AMBIENTAL NEGATIVO ALTO</c:v>
                  </c:pt>
                  <c:pt idx="5">
                    <c:v>SIN IMPACTO AMBIENTAL</c:v>
                  </c:pt>
                  <c:pt idx="6">
                    <c:v>IMPACTO AMBIENTAL POSITIVO</c:v>
                  </c:pt>
                  <c:pt idx="7">
                    <c:v>IMPACTO AMBIENTAL NEGATIVO BAJO</c:v>
                  </c:pt>
                  <c:pt idx="8">
                    <c:v>IMPACTO AMBIENTAL NEGATIVO MODERADO</c:v>
                  </c:pt>
                  <c:pt idx="9">
                    <c:v>IMPACTO AMBIENTAL NEGATIVO ALTO</c:v>
                  </c:pt>
                </c:lvl>
                <c:lvl>
                  <c:pt idx="0">
                    <c:v>SIGNIFICANCIA INICIAL DEL IMPACTO AMBIENTAL</c:v>
                  </c:pt>
                  <c:pt idx="5">
                    <c:v>SIGNIFICANCIA FINAL DEL IMPACTO AMBIENTAL</c:v>
                  </c:pt>
                </c:lvl>
              </c:multiLvlStrCache>
            </c:multiLvlStrRef>
          </c:cat>
          <c:val>
            <c:numRef>
              <c:f>('Graf. Ev. impactos'!$B$23:$F$23,'Graf. Ev. impactos'!$H$23:$L$23)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A336-43C1-AF90-77AB1004E891}"/>
            </c:ext>
          </c:extLst>
        </c:ser>
        <c:dLbls>
          <c:dLblPos val="outEnd"/>
          <c:showLegendKey val="0"/>
          <c:showVal val="1"/>
          <c:showCatName val="0"/>
          <c:showSerName val="0"/>
          <c:showPercent val="0"/>
          <c:showBubbleSize val="0"/>
        </c:dLbls>
        <c:gapWidth val="219"/>
        <c:overlap val="-27"/>
        <c:axId val="511973135"/>
        <c:axId val="511968815"/>
      </c:barChart>
      <c:catAx>
        <c:axId val="511973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68815"/>
        <c:crosses val="autoZero"/>
        <c:auto val="0"/>
        <c:lblAlgn val="ctr"/>
        <c:lblOffset val="100"/>
        <c:noMultiLvlLbl val="0"/>
      </c:catAx>
      <c:valAx>
        <c:axId val="51196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CAMT.</a:t>
                </a:r>
                <a:r>
                  <a:rPr lang="es-CO" sz="800" b="1" baseline="0"/>
                  <a:t> DE IMPACTOS IDENTIFICADOS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73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900" b="1"/>
              <a:t>RESULTADOS DE LA SIGNIFICANCIA DE IMPACTOS AMBIENTALES IDENTIFICADOS PARA DT's</a:t>
            </a:r>
            <a:r>
              <a:rPr lang="es-CO" sz="900" b="1" baseline="0"/>
              <a:t> </a:t>
            </a:r>
            <a:r>
              <a:rPr lang="es-CO" sz="900" b="1"/>
              <a:t>2024</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7.5610973285873517E-2"/>
          <c:y val="0.10007786631995914"/>
          <c:w val="0.91636213281558987"/>
          <c:h val="0.67786560558923015"/>
        </c:manualLayout>
      </c:layout>
      <c:barChart>
        <c:barDir val="col"/>
        <c:grouping val="clustered"/>
        <c:varyColors val="0"/>
        <c:ser>
          <c:idx val="20"/>
          <c:order val="0"/>
          <c:spPr>
            <a:solidFill>
              <a:schemeClr val="accent3">
                <a:lumMod val="80000"/>
              </a:schemeClr>
            </a:solidFill>
            <a:ln>
              <a:noFill/>
            </a:ln>
            <a:effectLst/>
          </c:spPr>
          <c:invertIfNegative val="0"/>
          <c:dPt>
            <c:idx val="0"/>
            <c:invertIfNegative val="0"/>
            <c:bubble3D val="0"/>
            <c:spPr>
              <a:solidFill>
                <a:schemeClr val="tx2">
                  <a:lumMod val="20000"/>
                  <a:lumOff val="80000"/>
                </a:schemeClr>
              </a:solidFill>
              <a:ln>
                <a:solidFill>
                  <a:schemeClr val="tx2">
                    <a:lumMod val="75000"/>
                  </a:schemeClr>
                </a:solidFill>
              </a:ln>
              <a:effectLst/>
            </c:spPr>
            <c:extLst>
              <c:ext xmlns:c16="http://schemas.microsoft.com/office/drawing/2014/chart" uri="{C3380CC4-5D6E-409C-BE32-E72D297353CC}">
                <c16:uniqueId val="{00000001-AD7D-43BE-A177-0E34F780285E}"/>
              </c:ext>
            </c:extLst>
          </c:dPt>
          <c:dPt>
            <c:idx val="1"/>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3-AD7D-43BE-A177-0E34F780285E}"/>
              </c:ext>
            </c:extLst>
          </c:dPt>
          <c:dPt>
            <c:idx val="2"/>
            <c:invertIfNegative val="0"/>
            <c:bubble3D val="0"/>
            <c:spPr>
              <a:solidFill>
                <a:srgbClr val="FFFF00"/>
              </a:solidFill>
              <a:ln>
                <a:solidFill>
                  <a:schemeClr val="accent4">
                    <a:lumMod val="50000"/>
                  </a:schemeClr>
                </a:solidFill>
              </a:ln>
              <a:effectLst/>
            </c:spPr>
            <c:extLst>
              <c:ext xmlns:c16="http://schemas.microsoft.com/office/drawing/2014/chart" uri="{C3380CC4-5D6E-409C-BE32-E72D297353CC}">
                <c16:uniqueId val="{00000005-AD7D-43BE-A177-0E34F780285E}"/>
              </c:ext>
            </c:extLst>
          </c:dPt>
          <c:dPt>
            <c:idx val="3"/>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07-AD7D-43BE-A177-0E34F780285E}"/>
              </c:ext>
            </c:extLst>
          </c:dPt>
          <c:dPt>
            <c:idx val="4"/>
            <c:invertIfNegative val="0"/>
            <c:bubble3D val="0"/>
            <c:spPr>
              <a:solidFill>
                <a:srgbClr val="C00000"/>
              </a:solidFill>
              <a:ln>
                <a:solidFill>
                  <a:srgbClr val="7E0C00"/>
                </a:solidFill>
              </a:ln>
              <a:effectLst/>
            </c:spPr>
            <c:extLst>
              <c:ext xmlns:c16="http://schemas.microsoft.com/office/drawing/2014/chart" uri="{C3380CC4-5D6E-409C-BE32-E72D297353CC}">
                <c16:uniqueId val="{00000009-AD7D-43BE-A177-0E34F780285E}"/>
              </c:ext>
            </c:extLst>
          </c:dPt>
          <c:dPt>
            <c:idx val="5"/>
            <c:invertIfNegative val="0"/>
            <c:bubble3D val="0"/>
            <c:spPr>
              <a:solidFill>
                <a:schemeClr val="tx2">
                  <a:lumMod val="20000"/>
                  <a:lumOff val="80000"/>
                </a:schemeClr>
              </a:solidFill>
              <a:ln>
                <a:solidFill>
                  <a:schemeClr val="tx2">
                    <a:lumMod val="75000"/>
                  </a:schemeClr>
                </a:solidFill>
              </a:ln>
              <a:effectLst/>
            </c:spPr>
            <c:extLst>
              <c:ext xmlns:c16="http://schemas.microsoft.com/office/drawing/2014/chart" uri="{C3380CC4-5D6E-409C-BE32-E72D297353CC}">
                <c16:uniqueId val="{0000000B-AD7D-43BE-A177-0E34F780285E}"/>
              </c:ext>
            </c:extLst>
          </c:dPt>
          <c:dPt>
            <c:idx val="6"/>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D-AD7D-43BE-A177-0E34F780285E}"/>
              </c:ext>
            </c:extLst>
          </c:dPt>
          <c:dPt>
            <c:idx val="7"/>
            <c:invertIfNegative val="0"/>
            <c:bubble3D val="0"/>
            <c:spPr>
              <a:solidFill>
                <a:srgbClr val="FFFF00"/>
              </a:solidFill>
              <a:ln>
                <a:solidFill>
                  <a:schemeClr val="accent4">
                    <a:lumMod val="75000"/>
                  </a:schemeClr>
                </a:solidFill>
              </a:ln>
              <a:effectLst/>
            </c:spPr>
            <c:extLst>
              <c:ext xmlns:c16="http://schemas.microsoft.com/office/drawing/2014/chart" uri="{C3380CC4-5D6E-409C-BE32-E72D297353CC}">
                <c16:uniqueId val="{0000000F-AD7D-43BE-A177-0E34F780285E}"/>
              </c:ext>
            </c:extLst>
          </c:dPt>
          <c:dPt>
            <c:idx val="8"/>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11-AD7D-43BE-A177-0E34F780285E}"/>
              </c:ext>
            </c:extLst>
          </c:dPt>
          <c:dPt>
            <c:idx val="9"/>
            <c:invertIfNegative val="0"/>
            <c:bubble3D val="0"/>
            <c:spPr>
              <a:solidFill>
                <a:srgbClr val="C00000"/>
              </a:solidFill>
              <a:ln>
                <a:solidFill>
                  <a:srgbClr val="7E0C00"/>
                </a:solidFill>
              </a:ln>
              <a:effectLst/>
            </c:spPr>
            <c:extLst>
              <c:ext xmlns:c16="http://schemas.microsoft.com/office/drawing/2014/chart" uri="{C3380CC4-5D6E-409C-BE32-E72D297353CC}">
                <c16:uniqueId val="{00000013-AD7D-43BE-A177-0E34F780285E}"/>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Ev. impactos'!$B$1:$F$2,'Graf. Ev. impactos'!$H$1:$L$2)</c:f>
              <c:multiLvlStrCache>
                <c:ptCount val="10"/>
                <c:lvl>
                  <c:pt idx="0">
                    <c:v>SIN IMPACTO AMBIENTAL</c:v>
                  </c:pt>
                  <c:pt idx="1">
                    <c:v>IMPACTO AMBIENTAL POSITIVO</c:v>
                  </c:pt>
                  <c:pt idx="2">
                    <c:v>IMPACTO AMBIENTAL NEGATIVO BAJO</c:v>
                  </c:pt>
                  <c:pt idx="3">
                    <c:v>IMPACTO AMBIENTAL NEGATIVO MODERADO</c:v>
                  </c:pt>
                  <c:pt idx="4">
                    <c:v>IMPACTO AMBIENTAL NEGATIVO ALTO</c:v>
                  </c:pt>
                  <c:pt idx="5">
                    <c:v>SIN IMPACTO AMBIENTAL</c:v>
                  </c:pt>
                  <c:pt idx="6">
                    <c:v>IMPACTO AMBIENTAL POSITIVO</c:v>
                  </c:pt>
                  <c:pt idx="7">
                    <c:v>IMPACTO AMBIENTAL NEGATIVO BAJO</c:v>
                  </c:pt>
                  <c:pt idx="8">
                    <c:v>IMPACTO AMBIENTAL NEGATIVO MODERADO</c:v>
                  </c:pt>
                  <c:pt idx="9">
                    <c:v>IMPACTO AMBIENTAL NEGATIVO ALTO</c:v>
                  </c:pt>
                </c:lvl>
                <c:lvl>
                  <c:pt idx="0">
                    <c:v>SIGNIFICANCIA INICIAL DEL IMPACTO AMBIENTAL</c:v>
                  </c:pt>
                  <c:pt idx="5">
                    <c:v>SIGNIFICANCIA FINAL DEL IMPACTO AMBIENTAL</c:v>
                  </c:pt>
                </c:lvl>
              </c:multiLvlStrCache>
            </c:multiLvlStrRef>
          </c:cat>
          <c:val>
            <c:numRef>
              <c:f>('Graf. Ev. impactos'!$B$24:$F$24,'Graf. Ev. impactos'!$H$24:$L$24)</c:f>
              <c:numCache>
                <c:formatCode>General</c:formatCode>
                <c:ptCount val="10"/>
                <c:pt idx="0">
                  <c:v>6</c:v>
                </c:pt>
                <c:pt idx="1">
                  <c:v>0</c:v>
                </c:pt>
                <c:pt idx="2">
                  <c:v>0</c:v>
                </c:pt>
                <c:pt idx="3">
                  <c:v>0</c:v>
                </c:pt>
                <c:pt idx="4">
                  <c:v>0</c:v>
                </c:pt>
                <c:pt idx="5">
                  <c:v>6</c:v>
                </c:pt>
                <c:pt idx="6">
                  <c:v>0</c:v>
                </c:pt>
                <c:pt idx="7">
                  <c:v>0</c:v>
                </c:pt>
                <c:pt idx="8">
                  <c:v>0</c:v>
                </c:pt>
                <c:pt idx="9">
                  <c:v>0</c:v>
                </c:pt>
              </c:numCache>
            </c:numRef>
          </c:val>
          <c:extLst>
            <c:ext xmlns:c16="http://schemas.microsoft.com/office/drawing/2014/chart" uri="{C3380CC4-5D6E-409C-BE32-E72D297353CC}">
              <c16:uniqueId val="{00000014-AD7D-43BE-A177-0E34F780285E}"/>
            </c:ext>
          </c:extLst>
        </c:ser>
        <c:dLbls>
          <c:dLblPos val="outEnd"/>
          <c:showLegendKey val="0"/>
          <c:showVal val="1"/>
          <c:showCatName val="0"/>
          <c:showSerName val="0"/>
          <c:showPercent val="0"/>
          <c:showBubbleSize val="0"/>
        </c:dLbls>
        <c:gapWidth val="219"/>
        <c:overlap val="-27"/>
        <c:axId val="511973135"/>
        <c:axId val="511968815"/>
      </c:barChart>
      <c:catAx>
        <c:axId val="511973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68815"/>
        <c:crosses val="autoZero"/>
        <c:auto val="0"/>
        <c:lblAlgn val="ctr"/>
        <c:lblOffset val="100"/>
        <c:noMultiLvlLbl val="0"/>
      </c:catAx>
      <c:valAx>
        <c:axId val="51196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CAMT.</a:t>
                </a:r>
                <a:r>
                  <a:rPr lang="es-CO" sz="800" b="1" baseline="0"/>
                  <a:t> DE IMPACTOS IDENTIFICADOS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73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a:solidFill>
                  <a:sysClr val="windowText" lastClr="000000"/>
                </a:solidFill>
              </a:defRPr>
            </a:pPr>
            <a:r>
              <a:rPr lang="es-CO" sz="1600">
                <a:solidFill>
                  <a:sysClr val="windowText" lastClr="000000"/>
                </a:solidFill>
              </a:rPr>
              <a:t>SIGNIFICANCIA INICIAL IMPACTOS AMBIENTALES - DT/NN</a:t>
            </a:r>
          </a:p>
        </c:rich>
      </c:tx>
      <c:overlay val="0"/>
      <c:spPr>
        <a:solidFill>
          <a:sysClr val="window" lastClr="FFFFFF"/>
        </a:solidFill>
        <a:ln>
          <a:noFill/>
        </a:ln>
        <a:effectLst/>
      </c:spPr>
    </c:title>
    <c:autoTitleDeleted val="0"/>
    <c:view3D>
      <c:rotX val="75"/>
      <c:rotY val="164"/>
      <c:rAngAx val="1"/>
    </c:view3D>
    <c:floor>
      <c:thickness val="0"/>
    </c:floor>
    <c:sideWall>
      <c:thickness val="0"/>
    </c:sideWall>
    <c:backWall>
      <c:thickness val="0"/>
    </c:backWall>
    <c:plotArea>
      <c:layout>
        <c:manualLayout>
          <c:layoutTarget val="inner"/>
          <c:xMode val="edge"/>
          <c:yMode val="edge"/>
          <c:x val="0.34895988793531596"/>
          <c:y val="6.7609291952550984E-2"/>
          <c:w val="0.62979131701779312"/>
          <c:h val="0.86892319697298137"/>
        </c:manualLayout>
      </c:layout>
      <c:pie3DChart>
        <c:varyColors val="0"/>
        <c:ser>
          <c:idx val="0"/>
          <c:order val="0"/>
          <c:tx>
            <c:v>INICIAL</c:v>
          </c:tx>
          <c:explosion val="3"/>
          <c:dPt>
            <c:idx val="0"/>
            <c:bubble3D val="0"/>
            <c:spPr>
              <a:solidFill>
                <a:srgbClr val="00B050"/>
              </a:solidFill>
            </c:spPr>
            <c:extLst>
              <c:ext xmlns:c16="http://schemas.microsoft.com/office/drawing/2014/chart" uri="{C3380CC4-5D6E-409C-BE32-E72D297353CC}">
                <c16:uniqueId val="{00000001-EDD8-4885-BEC0-0762163FBE73}"/>
              </c:ext>
            </c:extLst>
          </c:dPt>
          <c:dPt>
            <c:idx val="1"/>
            <c:bubble3D val="0"/>
            <c:spPr>
              <a:solidFill>
                <a:srgbClr val="FFFF00"/>
              </a:solidFill>
            </c:spPr>
            <c:extLst>
              <c:ext xmlns:c16="http://schemas.microsoft.com/office/drawing/2014/chart" uri="{C3380CC4-5D6E-409C-BE32-E72D297353CC}">
                <c16:uniqueId val="{00000003-EDD8-4885-BEC0-0762163FBE73}"/>
              </c:ext>
            </c:extLst>
          </c:dPt>
          <c:dPt>
            <c:idx val="2"/>
            <c:bubble3D val="0"/>
            <c:spPr>
              <a:solidFill>
                <a:srgbClr val="F79546"/>
              </a:solidFill>
            </c:spPr>
            <c:extLst>
              <c:ext xmlns:c16="http://schemas.microsoft.com/office/drawing/2014/chart" uri="{C3380CC4-5D6E-409C-BE32-E72D297353CC}">
                <c16:uniqueId val="{00000005-EDD8-4885-BEC0-0762163FBE73}"/>
              </c:ext>
            </c:extLst>
          </c:dPt>
          <c:dPt>
            <c:idx val="3"/>
            <c:bubble3D val="0"/>
            <c:spPr>
              <a:solidFill>
                <a:srgbClr val="C00000"/>
              </a:solidFill>
            </c:spPr>
            <c:extLst>
              <c:ext xmlns:c16="http://schemas.microsoft.com/office/drawing/2014/chart" uri="{C3380CC4-5D6E-409C-BE32-E72D297353CC}">
                <c16:uniqueId val="{00000007-EDD8-4885-BEC0-0762163FBE73}"/>
              </c:ext>
            </c:extLst>
          </c:dPt>
          <c:dLbls>
            <c:spPr>
              <a:noFill/>
              <a:ln>
                <a:noFill/>
              </a:ln>
              <a:effectLst/>
            </c:spPr>
            <c:txPr>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T_Graf.!$A$13:$A$16</c:f>
              <c:strCache>
                <c:ptCount val="4"/>
                <c:pt idx="0">
                  <c:v>IMPACTO AMBIENTAL POSITIVO</c:v>
                </c:pt>
                <c:pt idx="1">
                  <c:v>IMPACTO AMBIENTAL NEGATIVO BAJO</c:v>
                </c:pt>
                <c:pt idx="2">
                  <c:v>IMPACTO AMBIENTAL NEGATIVO MODERADO</c:v>
                </c:pt>
                <c:pt idx="3">
                  <c:v>IMPACTO AMBIENTAL NEGATIVO ALTO</c:v>
                </c:pt>
              </c:strCache>
            </c:strRef>
          </c:cat>
          <c:val>
            <c:numRef>
              <c:f>T_Graf.!$B$13:$B$16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DD8-4885-BEC0-0762163FBE73}"/>
            </c:ext>
          </c:extLst>
        </c:ser>
        <c:dLbls>
          <c:showLegendKey val="0"/>
          <c:showVal val="1"/>
          <c:showCatName val="0"/>
          <c:showSerName val="0"/>
          <c:showPercent val="0"/>
          <c:showBubbleSize val="0"/>
          <c:showLeaderLines val="0"/>
        </c:dLbls>
      </c:pie3DChart>
    </c:plotArea>
    <c:legend>
      <c:legendPos val="l"/>
      <c:layout>
        <c:manualLayout>
          <c:xMode val="edge"/>
          <c:yMode val="edge"/>
          <c:x val="1.703744278460298E-2"/>
          <c:y val="0.28968542558063937"/>
          <c:w val="0.27865076941256312"/>
          <c:h val="0.44200854777833803"/>
        </c:manualLayout>
      </c:layout>
      <c:overlay val="0"/>
      <c:spPr>
        <a:noFill/>
        <a:ln>
          <a:noFill/>
        </a:ln>
      </c:spPr>
    </c:legend>
    <c:plotVisOnly val="1"/>
    <c:dispBlanksAs val="gap"/>
    <c:showDLblsOverMax val="0"/>
    <c:extLst/>
  </c:chart>
  <c:spPr>
    <a:solidFill>
      <a:schemeClr val="bg1"/>
    </a:solidFill>
    <a:ln w="12700" cap="flat" cmpd="sng" algn="ctr">
      <a:solidFill>
        <a:schemeClr val="tx1"/>
      </a:solidFill>
      <a:round/>
    </a:ln>
    <a:effectLst>
      <a:outerShdw blurRad="88900" dist="38100" dir="5400000" sx="101000" sy="101000" algn="t" rotWithShape="0">
        <a:prstClr val="black">
          <a:alpha val="36000"/>
        </a:prstClr>
      </a:outerShdw>
    </a:effectLst>
  </c:spPr>
  <c:txPr>
    <a:bodyPr/>
    <a:lstStyle/>
    <a:p>
      <a:pPr>
        <a:defRPr sz="1200">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olorStr">
        <cx:f>_xlchart.v6.4</cx:f>
      </cx:strDim>
      <cx:strDim type="entityId">
        <cx:lvl ptCount="36">
          <cx:pt idx="0">10106933</cx:pt>
          <cx:pt idx="1">9422286</cx:pt>
          <cx:pt idx="2">9421486</cx:pt>
          <cx:pt idx="3">10106918</cx:pt>
          <cx:pt idx="4">10106920</cx:pt>
          <cx:pt idx="5">9419845</cx:pt>
          <cx:pt idx="6">10106925</cx:pt>
          <cx:pt idx="7">33584</cx:pt>
          <cx:pt idx="8">10106930</cx:pt>
          <cx:pt idx="9">10106947</cx:pt>
          <cx:pt idx="10">10106951</cx:pt>
          <cx:pt idx="11">10106932</cx:pt>
          <cx:pt idx="12">9418692</cx:pt>
          <cx:pt idx="13">10106922</cx:pt>
          <cx:pt idx="14">5575</cx:pt>
          <cx:pt idx="15">27859</cx:pt>
          <cx:pt idx="16"/>
          <cx:pt idx="17">9408415</cx:pt>
          <cx:pt idx="18">10106921</cx:pt>
          <cx:pt idx="19">10106915</cx:pt>
          <cx:pt idx="20">10106917</cx:pt>
          <cx:pt idx="21">10106927</cx:pt>
          <cx:pt idx="22">10106919</cx:pt>
          <cx:pt idx="23">10106924</cx:pt>
          <cx:pt idx="24">10106928</cx:pt>
          <cx:pt idx="25">9406730</cx:pt>
          <cx:pt idx="26">10106929</cx:pt>
          <cx:pt idx="27">9406503</cx:pt>
          <cx:pt idx="28">10106916</cx:pt>
          <cx:pt idx="29">10106936</cx:pt>
          <cx:pt idx="30">10106941</cx:pt>
          <cx:pt idx="31">5576780168166375425</cx:pt>
          <cx:pt idx="32">34749</cx:pt>
          <cx:pt idx="33">5580743703691001857</cx:pt>
          <cx:pt idx="34">5580743703691001857</cx:pt>
          <cx:pt idx="35">5580743703691001857</cx:pt>
        </cx:lvl>
      </cx:strDim>
      <cx:strDim type="cat">
        <cx:f>_xlchart.v6.1</cx:f>
        <cx:nf>_xlchart.v6.0</cx:nf>
      </cx:strDim>
    </cx:data>
    <cx:data id="1">
      <cx:strDim type="colorStr">
        <cx:f>_xlchart.v6.2</cx:f>
        <cx:nf>_xlchart.v6.5</cx:nf>
      </cx:strDim>
      <cx:strDim type="cat">
        <cx:f>_xlchart.v6.1</cx:f>
        <cx:nf>_xlchart.v6.0</cx:nf>
      </cx:strDim>
    </cx:data>
  </cx:chartData>
  <cx:chart>
    <cx:plotArea>
      <cx:plotAreaRegion>
        <cx:series layoutId="regionMap" uniqueId="{38BC3AC3-CDA6-4073-80F1-8DE1E11BC560}" formatIdx="0">
          <cx:tx>
            <cx:txData>
              <cx:f>_xlchart.v6.3</cx:f>
              <cx:v>División de administración 1 (estado/provincia/otro)</cx:v>
            </cx:txData>
          </cx:tx>
          <cx:dataPt idx="2">
            <cx:spPr>
              <a:ln>
                <a:solidFill>
                  <a:sysClr val="window" lastClr="FFFFFF"/>
                </a:solidFill>
              </a:ln>
            </cx:spPr>
          </cx:dataPt>
          <cx:dataPt idx="12">
            <cx:spPr>
              <a:ln>
                <a:solidFill>
                  <a:sysClr val="window" lastClr="FFFFFF"/>
                </a:solidFill>
              </a:ln>
            </cx:spPr>
          </cx:dataPt>
          <cx:dataId val="0"/>
          <cx:layoutPr>
            <cx:regionLabelLayout val="showAll"/>
            <cx:geography projectionType="mercator" viewedRegionType="dataOnly" cultureLanguage="es-ES" cultureRegion="KZ" attribution="Con tecnología de Bing">
              <cx:geoCache provider="{E9337A44-BEBE-4D9F-B70C-5C5E7DAFC167}">
                <cx:binary>lHrbkp24su2vdPTzoVt3iRW7z4OAOevusst2234h3OWyQCBAIATo63dWrxU72tX72Kcj/OJizpko
lZcxRuZ/Pe7/euyfPs8/7a4fln897r/93IQw/evXX5fH5sl9Xn5x7eM8LuPX8Mvj6H4dv35tH59+
/TJ/3trB/EoQZr8+Np/n8LT//H//C37NPI3l5/C5GkIbjtfr03y8eVrWPizfffr/ePjT058/8/aY
nn77+XFch/D8c6Ydh5//8+jyy28/c/zzT7/+9Rf+8+zus4OvFWM/uj/azy+/8fR5Cb/9nAnxi+KM
Y44kF4rynP380/b05yOFf5FEkZxRSThXfz4axjk0v/2M+S9KCZrnROQYMYTgW8u4Pj/K2C+E5PBI
KIxyTJES/+OZ+7E/zDj8jy/+8/+fhtXdj+0Qlt9+Fj//NP37U38ejXOeKyYZFRIjxHNE4fnj5zfg
fPgw/j+t2rderYs7oRydBtXdbLs842a/6yN+8xe//P+YEggLpSQigko4Gf/WVL1QuqKOtyepOj01
mc77yiB7Mc6q+r4l8M63h3ph6fnQfzmU2FDL0gyWIn2zsYd+f/f938fybwYwEZjCLTCqcolfGFCr
bYOb5+7ERtv4348lCnIKw7iNv6suc/4uV3jkJ56l2n91k9rFg1h4Pl12S7/s76d+80JqmcZjuZ5c
FuLFuK9SFuwILL53+UBpxeJcr/fff/FnF39z2wJDFHIsIKJyJKT61jFoH7OJH86e2vjucPfCKj1M
N9+38XfnYyEpprlAOYfAyr+10e+0dXEBG2tci51f8XHR37eA0d+PAbkkCMZEMcbICxOrDJbsqW5P
NQ9fJjxUFFvdhfpqq+O7HDHdHVh7VpfZ8IMY/vvhpOLP3uNE5VzRl5ancZK5XZtTWMahuUVczW8s
lna//v4R/24HUhFD3cASTkjQi1wZs75uiOjgosZ178ujJ2unwe3t/oNU+XtEgD84pwoKAMEqf3Gg
bSHebZsHQ4Y9CreqIlJEizUlWXz/SH+rNBJRpSiWhAmeU/6cU39JSqhD2aCmI6uMz865ExXJr4a2
K+jwo0Lz0nmCIAL/GFdQcPIcPYfPXyxh0aZ01Ft7Gtq5mtsi8az8/ln+ZoFhTiCHcc6gQ4HvvrVg
iKReHllXmb2XuuEp1yxs0w/uBpPnVvNNwgquMJwAEgkTiDryImFlF9ulz9uurGvT31EzSNK8EssQ
DtWW3k2z01Ry6YplYvAmvDNpKXeeuUxnwW5v+2S6VPZuRujUcZSk7k2zxGLOqTmKSW7iazgm+gpS
Gl/yoQ/obOKC/6DNKJsKHQbdW0GnsWykcao8VDOdFJIpaMt4NJp5Mh+6H9loirAS1ei2oWvQzRH5
WzE3eNV2VvjCuLT11z5leSjzsPK9EuthHSTtutRa2Bala+koIuXQWJNK0iO/v7ee1qJwHc33BypM
wrlucLOGwtKGWq360MiCO7ev8CJdfL00GSZlst7e951Y9zNOLH+V1nZ7q7oDXnRSOXK62Rm84h7n
/rNfzYz0ovp5K7q6Xt6I1fBbX6OwVL10TBZxkjiWYu0XfAZnNk63oq9fratrew23N0xlTyOeypDF
Y9UcTfELNROVOkebvBPTGocqbsxaLYdWvI6TTaxINiF34g2OvW5SHO8GeKmpyKFv/l57OnfgR0OD
rkfkW93OYdpO7T67BT4thCxw4C0Etmy3oYx2627GlPi9mtQ2FM0Rktcpp3TXgZGs18z5Ybo6+gms
bcmYoN2KJlqISQxYi3ybPnl6uJZc4EOiWRvUy6+EN8tUyGTRqFe5BlREu4xBm9ymrXCYZUfR2Tkz
kGZZfd+lUIeqkXPdtpe9jLmx53mb/GdLDuf0gF1oK5nlhy8OQqdc43Tst/kyqqXcfB4WvapoTbla
PspqYTbPynyO+8emS0Om7Y76ubQ5dQ9S2bHThq7jXjVTp3ZNUMb6chq2cBS2HY5aE+fmd2aK7aQJ
W2m6iQezi97WemovpNhrVfEt7n3VDBCB2vtuOnE8kvPhhk1ptWDBdM+GdSq2fDAesinR3yUehveY
uf4LUY5/liOSUzmG1dEi8BF6kJTZeLHRFj9ATid+MQtqcWXh05+dcHYuMinV49rmctRmkfErxFby
ZRpqhnUa86PVrgtb1AtZ0KLznTfyMgxM9SdDacZLu/e50yuE01EecsHgrw35jzkfdwjvfMozVzRq
Ue884ZBePnBnCj91aLggfmpDsa1IIY2OelRlQ2J+PfX1YXQUEa3FMUxzuqVxmF5ZDm+q0Rb6/Wyy
fW4udwPQQg+cosfFutZUyPfZA6KBN3ppWpSVZJR81yLZutd5ahQtvPB9LEJu+/7cUttNRT0eHdHZ
EXFbWavQx46MhIBfdvmObG38OHE7mdJkDFVZ5rpYOEP785D1652SB+KQrI7fcMftWow8hHcrJfGN
CkPE4EeRr9o7tC9nz2y4XrKpT1oyiZ7Ivvqt2OQi7+wE4KikWb6shcn8vj80+5oZUeLa8ObSN0S1
hT1a+7WD/owq0rGtLiHe5rr0JI9HiSN2c8VXfpBy3I3Dem7rZdLHPDJb5mj1U1k7d7UHsj/wAWev
yRI3V8Y2ZKSKY8afTDaw/HLqWDNfqDwIqo1Z2lBGaDhD1QfS76UY2oXpenYE6cknfEeWdmqKfMiH
qPdh2RrdUT80ugn7tGiM5MDLtZ8h0rNa1fPJjLNPlRonZ86HwYaUwc41L5YsNoOem3rNKtZMdr2U
TV2fFzN1uAyk7Y+CNnn7aU5t3lU5y5K7M7JzDz1kVKebzR+pUNu8boWNPkAxHV07FypOGKpSWnZT
WDMun826Ml7tjvX0ej2akVwwj/emaKZGPW0EMUg1u8xraa0XtlDHvMaCUz+bU2xF+j1fphwX2ZH7
ppDdNN3080RwsTrVg2XV97POcKy32y3WbVf5HU/N3WoUjgVza8zKVdGp1keXtwscnbAPZlgJL+i2
tl+9zRpRQabXSq8Bm+6SDVGZ0qoZSvuW1qwvDqMWqo+Ilqfp8HvSPktjpvmx0/u+sdmkt5pBRmKF
WqEtwI4vq3KtKAB0xblo2MZVKRqjiCa7gtI6tKuBtscGniCZ5Qr16UBZo8eln1gBjM+PxeLy8aOQ
NlDdULxHfdTGtjpbOZl07Im8hoISITAmFxj8XXXYdwa6RB4/mpXuY2WdOqARcBvWcqq96IplnNsP
Y+ig8NSbGb/UazIDtDU34atmFyoVxFskL7AUxBZk69nrEQD825THsOsESPWLzYf1Oleh63RmIaI0
8LyMQCdw26uoJtcUE9nolzR1aTpvgKJ9YesjjyVu57rRu1vbtz4ib3U2U8pKRZet03Qz7LPjg3w6
ZF7vYLpZJcAZs1OdxxkAhGz24zz65z9vKx//yGVSQk/oGZYs+EBY07AdUL3EdEBouQXjqh8hdS/2
IcEdF1TE7GOQONV6WnBHT00+DZ+yUa5ek9aRqYCIsx8Cm6HyIuEBc7B9tp/iPkL98T4BsoKTTE9R
TBM4Y0MhXYSejXvho0+s4oijryKSxWu5sZkUC5BGUzCUwsfZUbeWWbY4qgHpr+97ktq9cIomVnKL
5wcLjRZXAtn4UO9rjqqasT0VIkGdk4AWP7O2fk4OubQMkqFvjy8W7cjoJUOTMDpX/TDdzW3c1Rm6
77ic1pa0n+fd4VRQSKnLdbYrL6Cw8t/7jrVr0YfQ3PrgjryQc57eHNIMfSE3LL4ModkeW76RueBd
mIciWF6/Gfu9hviuN/m2FfwokaGqPbW44+HElnYgF6meo0m6aYEb3/i8WT9FDw55PaxIfk1AXZpq
ocKRst+CW89LjBjrsd7ock5QK2g1bpTd5N4DHiQz4q6YGt6mCgH/eZcHNaUzzQz/0K1h3zUal6Y5
jbOouV5Ff2yamqQOzRa53/eRqaHoHPOP5lhSKKdsn/qS75R89c1hIBbnMR8qsdV81sjaeLNibnM9
HQ746tZzKHGe5uG6B8PXEOyxLbGwftYxTTk9baYLecV7ar/WaprFqVmHuhrbMB2nngEYQrEGEHPg
w70XVK34vj1s1pmL+thm/zX4NjveAeunhy0AGKGrAdnsMTkcRq4TDXErE8D+7ZwRkdYLP+6L+OhT
nMRdU/tpu40DUtMddabuXsewinCxNIFs505skerF19uHpgXxolpUBkJLGOfhOPtZ0VDaDnKvsL1H
gBQ2u3dF13ayfa2yGVDj0Q8IgTCDj1xbV3euJNQ0j9JE9bTvCXqS2ccGnzPvOvY+yKGeCicZ+sjg
dc3lgIeEbqlfEr4CoaNlS3Hkps+KjiwE7n4Ntd9v2rrbc144aNc3CbgvQPLeuphXMrYZE6XFvMMz
1NRa5VUn2uOPSPacVims6VOYDXtPQXiYzh1QnKhx2/ns1lqotBd52Oq5gNLNsdEjhj6/l1IFwnXX
Zmt7ZtGY9maaDrxdZgsUkE5vJtkH6K0Z8Os+9eZMpuTMqxgj3S4ylqBaA8aXrppXLtKJ723crkQ+
Qi3HhxLbFVv8PJzlVBsoPqzOe6iqdf42qDW1HwYzHB8yCmTyXG+DTFf7kKHH/LCt186ibbsQdWSm
WHo+x0Xzptn42SaD2ksPIldzWl3CY7WE/cCvgZhHeUeGzudVJBlUERRmlmmpoulLOfSYvbEOTaOO
S+2k07ljyxMx3bCf5xlwztVQk7q/sjjhthwGaM6vWLc7cvaWE/4gxWHR7zHNCyvzJePdpqeu6/il
AnAoPrYIrqVMGxVC14BDw+2CVqi+YaXL/Dn3WyAVZSjvdCcGL049GZi5n/uj2YEzpXWreos6pfO1
37sKbUPtS5tIBkjSddgUQyYWSB26jH2BBZ4XcOTe1UDzpqEuZnscsYI6otqP61r3rhjCeKxvvHG8
vwktHRXIP97iQrhsZKWgg3wY0JzexHxV9/u60PHsBJofuZNpveKRdv3r0dLtd2/WPDtDNcg3HfJ5
7PWxuIBvVzRGVHm5J+h4PJjtI9kOZi66SMatGtzqjTasxvhN6NrhkxtJi89E1flX3Kapv2IJ+NHd
guCqSgnXia5kR5w4bfNs8Kso5y5dRjePgKqRWjoJDZXvhyuzqQFnhcCHoMWwqhEQRIP3wsqOfaG0
y/yVn+qGGb2mbdqux5S1WRlaNgESRBHarDn2OdwJOode02yBYAtjY0yFN9XwV2PfYnO92Cbtum9B
FSrY2rZY6XoYnyEOqrGLuk1ura8o6RV7PzIErbGf6vgHqwWAkJaq93V2tLRsvYjv0MJlfMjsOLiC
HFv2NNXAmE8p98sjyVQGnHs40lWv2qw7U7Omh3GKky+YbcxTQGybS5a5nn5xyxjr9/Nm3YfDN01b
ptROt3mbiCn42EmQ+eYNmAoD+eCLOsJuLx0a2q9kST4rhmbi4wcyIrqWXBk5XI9uzj5mgKXyy92P
w6R5mlwELtKu4npYdwMZjdfuHRtCropuI9t8zxRp3vW8N+MV7mTfXQ4u2Ew7FNXvfkj+9zjVIZ6A
ovpaB458XSrF2k5HnpEMyDPbNy3iBsBTiMmbi+cK5V6FKKDHknnacOHmCCzi2Ml+0zsoH7qxPadF
D90FzrZ0UQLIH/G7xkFFKDL48YcOGej1TceXcMvwLoaHfQlDe4/yeSBXNqWw3MQMyMisqfC5uZky
Nv7BEZWgpoQpisoNQBlK46Y06kBkGk4jEc1rB3wh6EGOBz2xNllegErnbBH5nGWV95vyIPnEA/rK
6Bm57YbmwNetAbL6CPisyy8Or5Qp5jjFcHNgPtyvfaNiMZlOAJNLYmWdXo95eFxmI+6FIK4+27Ar
D+CD4K+guxxee7WE+cyUbRptBaOoTGvOoaJAmw1QCejQ6ylQ3hXO0725Hf0ap6qhtc8uAkDORvcC
8Io2xxZtqWSNWi2Aed4fZJzTTb82aOY6Zk40H2VjprdHQzN7EU0G5OqAVOX6ODharqQJ9aaPbDKb
7skhQgFoPUatJtPvxU7qyZfSmm3Uz5L+pyWo2Ok5A1yh926l77fGpo+iJ+TDFntvLpW0mIEudECC
ZcZm24U1jWmLKXSpvz/2gUEG0GUtI09sBNGhEUmzzpq8AKcffVlngiTdg16BLg2wKKr34NXjmFPI
X+OduSXtSju91AM+qtWTYC+O2PH7es7kpzo19Rth67q+Zk3W7WUNau85Ndk2abZ2kHkd7ZTSwGWW
4TwDd7/KGdnD1dKF5r6Nvuk0j0O6akw+ZWUjBrggIBlAlyfwNdOuX0DO29c0v21jNwIG8wNqAEcv
yyczLPyBRZkeatcleHG8q6Ug+YJ3IH5b/Dyxaf+Ddo7PZQMaZdTRtcsl9j3ri4QhiSpcj/7dJDP0
kdZwd9VC+ALjo7h7+LDM4IfaIwZxmik46EbN/bLpffJ21kQd+J7Kwasysx664nL46WHzo3o9m8a9
2gdQb/UcUPchPyjaIb73wZfz0iyLRk0t7ydqh13vVJo3s5fSlmOTHV+GXiy9HjYjbrsVAdqXPIGk
Jwch7tq+DvwchWuy02LXbNGLg0lUkYt5vt94hF6+e2T1kvbsa2sccCnVUJNVozoIKYVkfaNxhxQI
rGpYm8t6RopXvAkD8PsGBAKgQwaUmWXC014Aj8q3K0ifdMAlYagsy8BkW4DYxG74ukhTdqifnEbz
Mc1aiVYSPQ95AzzCG6vOBFCDhTKVNzC4arZP2FHcFH4YzQVLo2iKZSbsYayF/LRGIcdytwwuF3CP
/ypNBkXPDmkIpSM1iA4kBPNkI1se89nPU+XWpv0q6HiASo039y5M+f7RN8i9yn2/T6ds4+HVTobY
PPen5WmYafYxrpvvym60Rw9iteCvR6XwOz6FAYgjdnLVM1nTBJ06W6E8iI0jzfqtOa5FfYwfAiiu
qGxxj67arvZtEfsasBqpa/XoNxZBTW3bdC28hylk3k75VU8XnmkPsMDpMKSDVdCwAX0kuuYfQKkD
5VblS/9JLKx95q4DtGIsZpUXrFs7XPRmHh+XoxuOArAXhkqx1/7QLQepS0shPIa7POKk5R6HP/pt
zC9zxqIthIJyXdB+7+sqHcPw+miRmyG7R4DKMzDttoxmAwyNVro2xYahrl7lY3QPRIJ+sVoBDd+j
Rr61hm1v15W4Q8/G8moFbInLPVFgiTS4PAMhuY9fmkbBTMzLDcDfaD43LQEtEJCefcCuJlVPPbsS
szEnT4dm1W3M6KbNmNdU97XYfpcA6WqguNa+ckrlHwMoEF+nelsuCMnoWoGyHEJBkMyKZ25ZkeZk
hFhFQfNpezUCI3ubmti/Ap2tvgn8GLj2TR8/EQaa0UlCl7xKZpdfOGp7WcEQl47XzE5QZNJo09tZ
BXRtBoVvsw1NociyPn3JGgVJBBLt8sGkff04rpsCcSyzx+e8248GyKSEaUjLuL0BOt/D+BkUZqM5
7TdV2DwtnzGM4CBpJd2/5iBbwK/ZdX+3x47CJBEBmChQQvkfLERIPMi7eSp2KJGpTNMyfmJZ26cC
bzWNGlSKBkMB3OQDXYHEQleb1luXNWmAGAUwoVGUogdArdgMotPoL/t9GQBPx9l9UcjL9wiGdIde
4+HetmgZ3pEAekaJ2e6WUh67PAB8WRKLvV5cUw4sIBiHdG19F4554ZpNgIR10w/5p7xpBgnqUA16
Bk3Yv6Gymf4wgJ8mDXrHs0yR2eEp0Xl/J498/sC3fYDMZM0T6JRQ4mqO8rGMOZtvLErDo4PB2qD5
6OpdswHTS4uj9VXuh/adbZYVFWgk8g0zFnhwm+owQvDBzL80SPX4xGUWRz2LTUo9qI1O1eQxB/Db
AkYo1omxL4chIRVyyt2XBHIH5OomEym6yRro5qoZbDHPDYVUqrvlUTKxE3i/ON7KnmOkCcj4WZm6
ZFadCG7Hk6/b3p6yDpxTWZYPgHA66OWZsARyTpB4v3kMqKgLGEP2zy5/LcfcvUto8kxDEtV/7Osc
Bq0ACK8w1pI5sDTC0KuDDvwjI8+gDNrZKvRi8cb1BjsbC9n11sCcf9wzFQoFJM0/z8gao/36nLOU
gZZXYbzWqdrIaF25r1uL9Ag6Apy5brkre3Bi0O2w2qPIu4VQTV0dRbmLYzkgXqamrVqH6vUipJos
hWJAR26h+gvyg3E7eTkjlrAdImHaKWFBRGBFXk47YbrFsfN9NUlV7d3ZWn6Z/CuG7dXC3glsz+QI
Jxi4ViNTpcnzIuNLteJrEOTuMBlKz+4oyH5IqJKb9cTjZQRtc2b7pVO3Ket+MGl+OZ2VHMNGiyIw
sxREMPVipyXrxNyvh8PlkSVzot43151qw8U/mwFLWNjBUlJ462dWi59Ht3+ZMluojSoHDlkRn023
VuL6jXH9eP6HVgTs5SAwQCiDiR0l31rJ+22J4RhdNdgF622COaVXMIf451aIUhw6KZxKvpyYw2wh
AmEcXLXXMMECCARj/IIEhH60BPC3UILjKFg0Ag7FYX9DPl/dX5wWtjw3NZnhOHGUGhM/FIm5rYBI
Zv80CsBUDpFAMQYJKYc1qW9Mxb4H2SsDzzWE+3cZDDzv+sGkf2yFIrghhinJJVPsxf6EVyHifA19
lUZff4AlB3nHZJadvn8/L3cnJOgaApwG6jsnIKc9u/UvbrOLZAQnbise+vQWbXO8BUlKXiqgGZXq
+PYP10/+tCdgWwuWeBCj/OXaQQCxDtC2rSY6g1J0WCAwsFr0g8Lyv54K1pHgm0wh2Gj79lQrjPdh
M4VZWPZDWdWRbLpgHMgLA2nuYoJ1sR9E+XOd+uv2EwQexnAo2JyDwGDiRfAdU+q57Kgq3XN32xm7
Q5sAGgf0EaSX7NXQ9OYHR3wZ72Ayf44LpKAZMYZeHNG2pG9WGOOW49jWF2PmYJwRFl5SNAw/ON3f
TUEcwloaArCiBBMvtl6yJR1C7CsvM5IPBfMTbHkYEDj32P/o4p4d9a0jSU6eayshlDCIkW8vDlqY
OAIct8zqBhTYZlainD0Gqvz9sP/f7DBYcIRwhASQ5EXx6w86mrxuWdltlF5wCeBy3CX5QSHnLz3H
eS4VFHJoFxLm8uzFcXiEHZa8Gd1pqVi4ce/HN+GGfzBv8Cmd6vNeHkU6dXe41fvNfKnO02Uqp9N6
5z/Nb+ZFx6/dW0+0K65itZWxOsp3W/lwMxWkzM8wt9UwHr9si7as9fPcQrt0Svo4dV++7yv8nJN/
vZR/n4LJf59C5i9qxPbcxWEB0Z36D2s1lfPlcm6U3gEV3RNYxHsvTrYyZXPprtmbH5h+mch/mlaw
EgE7eUIC/Pk2HpY2h+Ey8+5Ezum0f7SgZH1Qt+69wufuGgSby6SKXsJ4/m64+r7p5/L6zaGfixRs
k+LnTUBo+S8so1nAaALBJqC4NW+O2/o+XLX3+3+zd247cuNqln6VjbmnRyJFSgQaA4wUoYjI8/ng
GyFtp3WgJOpMiW/TDzBX/Qj7xXop0rUrnd67agp9N9MooACXM1IRCor8/399a9XOPP7xZY5A56/X
kcIDqhtQDNp//oS87+tCU5nHLPzchs0ZC53IRNNGR3Jrd+md3HVR/Ser312X9y8XRdEFNJdSH7vk
zxetpZ/0tUT96u3Kg77g+2GfxPakuBB7cnAPf/wR6UfUDNuwkKA3mMckDjL+4SMSonjNQBjGJhI7
74Rc6ovu4EVz+DpsTTxtp62N5m0SsqgLs235Jx+Wrb/+44eVHKybYB7lmFv8/GFR0PsJhW4ZZwdx
0uLDzqfJQRyCzbCf9jgdzv0bfsMx8tbRFNqIoHd7LV7JN3YVXIgL/yAP6UZunFP/wP/kzhzv8x+8
tY/7g2lSx9ged2ZOt1m2TcGb9vvB3QVl1JTh1IUVRPU6RFsFOAmzneLP7s26Af3yBsBNux7KWXCh
H/ZBH2P5gq1AYxWmexbLDYmDExqZfbBVF+SJPOWnw2XSAAgIvavk0ovpKTk4G3Om7/RVd+Lt0VCG
f7JcfnlPK84pGY42hr0TpenP31fmVn0y9OBHoK3dLBfDJfky3PLT7lKdyG1wqa7qbXtp76HV1p+d
L8Gf3BL349HAfdCQjAmU4NKn2Np+vnyDfZyAUiDbIW4O3SE5gfi2kdhqaNxcVJsm+pPt9eMWB6aU
Mc5QSFJOGejPn6+XjRnFOG7J4yXSUXBV7vWfnEK/FifMA04qgcgCXsWW9vMFmqUHjIf3sAHtwG6w
x/oYJBFaxSrL1OexrIFosBHb+R9/jx/v4/r1eSiUYURwcQoe7/P7yrIM3MQs0MtqoZsYepF7aHmT
xX/9KgLIvw82FNuL+HD38gJtr2+Vt8mCbjrhuYenxXR/tWo9LsW1EGcSnQUK/59vIZ9VRktZeJsJ
rQ60BWeKyqKbd3/8WT6uBFwFbLagPmwdsGDQDws/HzDGHYeGbURnZ1AaiRvj/KtDCOV8Uzl5e/XH
1/sn35DEXUN14gmf+h9PAW5abqC8so1bumPcETnd+HqeX//4Kr8uP7hM1udYcr52++u7eLcOrAax
D7WVQUYW9DLnPtuNvO3vktonV1YBe8mCAIOqP77qx8orgLcFmLsHmBB7Pv/YqcvRynQqM4aK3LWh
TKEUJ96Qh/XULG+X+p9vnqCrt+3yzfnyVTdLl6fZD1PQP/74v85/8xr92/qy3//7aiz6/U+X02s3
jN3r385fmv5v8Vh/exlgCfr4mp9+BS78452s7qSf/oDu5Wer0nsr0f/tX/7kVHr5VuX1Joceln8d
3vuOXLSieMyw7v+1X2k3vuT13//Pyz9/3Z+7lnznE+Ye9Oh8wTAJXfz/+NsP15L3ycESlWhCwMbj
y5QoUX+4ltxPqK3x4OB8x+mO/Ub+JdOS98tyZRT2G+p5Uro4Cj52INOACTq0TSf6l+TrDHI5IjpT
L8RPgo1jbbXrMZ3/9sbBKju29vRIwM7OAuAAQ9cabNp10Bcd9AjByySa1ZxB6Rnrwtujp/T7HdCc
5lB5yTddMwWO8gjCkhkNuD8vRR3CAeG3IJmpWCJUpgaDOpVJoA2JFiEfk9bdEJsN03aeB1dtmqAc
tx04PVxQM7Etia0hKPBsvnUSgDNA54L+kQJS7qK0S/NDM+fJYdIVCFFW1l7kUJCpxjjq6j0ci91p
iAAg2mfqTfxF9cGM1xcr7jZxAI4ACa6SopC7Vvco1seJTocjL1t7fQnCm44rWTqU/MUBAIOpnhg3
lWf0RYoB8KnlM+HAClZ8FkhL3z+3IoHlZ7M4EBAgxiaifsNnlxmUehw0jbxyMm3vmZf1XyHC2SrK
+zlwN6x0zXXOMaGLZoAwcrv42LPLunwhTY5vwZ8DdlaRZjqdieuhCIYyfKUzqr85urEqgujSn6jF
oX5UiKrbvyNrhVeMwF2FrSPHTSFOQYEW9uAkQ44ZZTvqLEoBC+EgSqbqq2q7Mt9AHlPAvg2vDkra
8bPL/OW86MfhkJq0PRuI3+rYzm61ETSBDCa8eXwo0rL74kOlviQ6cU/7Ac9MOLEkOTPEGsyavaC9
NTSjUcBJd2dm4L3e7EF+zazK2qgB5AwRM3f9zQTksoO26fgXUCIBG3c1KHB3MeY7MVn56IH32NrG
G4ONq6BCqLpyznBmp9XG7evqHH4V9Vp7Vb6ZgxHT5jHFP5EPkXxbS8+eT/7C98crZdAKbjOPGQK4
1LFbVg9ePJEe8k4wqy5qpkwXYcUnHUG+HE6TPG0vvHYhzzWQ5gHAfJJi8J2B98idwNsBlu6B0hEN
whuT95dM+oRh2VfNpaR+c+NBuk+jKa07CFJVUegQCpizFUHtx2Q0vdy4DT4wFmWiIm6CZSf83hSR
Zqw9SwRk6xnGrLM0GSHgVeAD4SCCLXQnhO72XpeQ+xQK953poZkxU3fQ6by0j9MCSFNYCwaHiJoC
qMROVULuz1obd72qr4FIunsof+PZJOYyprMuXTyn47yfVelCSIHMAv07TaetFkV2LzEZPa0oB+HR
VE29XSiclMC6G/fMgcgMRZEVXbGd9SgOMgHR2+gFBBmUqCTOnDrrw0KWDA9XFixO5BHTnvXzOG2y
Qpe7udFyP9GAPNIiS0g4ATo9GVnRnHnlOIGEEO1X683QIZqs8LtVTHAek6XkMQWYCeVOjyd+1nbf
xonzbSfTPAGBmzmvHXY4LwRV0+2pmcidr/zqlE7JcB7MNJeAg0l6XhBdPLSQoa+NYG6U1izF2qMt
CKg6k+dLvtoPFsU9KNhSQeoccFPHyR9mMKljuReerk+qakQJS2mH/Y85XvqUjbZ4ShzQ9SFAIH8f
zL1aQviK6E53o/S3nihRuFM9XRsJQQHmYb5T8M9cZcKQZQMepN1nsg+2jsyKb96sUoK754733jhJ
SCDporbA2ZvIK73xXPKl2Yt26l8hjEGamYvSFiDoZ3bBBznvSZpjsoOtZS/bYNxDynR2rTPMJ4EP
UZhmfpJDWPYxsEnghe2DBK4oGWQ7CDnqNQPGvLMLnpx8gNYiFhKczyA/8w33x/I8GHO7Q6843kLe
FCd6Fm1svZbf9ctkADMDZo+qhOsuTIjPnwq3sO52mvN8hAEKroawxYS3DSVx2FUF94K3MRkagq2e
k4dEuOdtyyJW9JD00fnsejkBWC0rT6k9TMSFC7ZlLM5q2HlPbFWOcyhrEfiQriGPtmVpTFhBjKvC
gMssLoHVPkKxbuPJzPpcen3yFTtMclJIp3tymRhObdcsl5XDHyvIWuCNADv4V8bdDTbj/abSgj2O
DUDfDVRab6dxRt6kfdF+RYefxwSMV+RgNA5SCwJ2WlC3DsEMptdaS7AFNQ2uCmxJG+U21Y7UpjhI
hbE5FW6+UxR7LgStuo9GJYetxRrbzliOUJKwqd/bbgB+FyzFBZ7D5LxLg5CTxj7oltq9nb1it0y+
H8+AdB+MZ+ExrHHy7i00/9MGtrOLXqbDBp6W6mZayBj1KZMxyt/l0m+53pfttGL5ImkvC2rlbd3R
8qTpcrHNs94cGkvbx9YU5hneI0A/7VTrq7YPskPjDdVD2iX+lihYHYSXAP8AnXxOpsp97lXgHmYP
e7UF5Bl6+XPfDnIvnVkBdeXDbgqy714nUtyJ4HXsa3o5tbV3Sk097nPt6++YUS+7jBu+DXC3XxUm
ftd6GtRhpdAdIBSA6+FBKNhhdl1zAauvwdaDuuIEOC9whYL62S4Z6/m57Ee1o7na5fWJGB90oT/L
ZnUUyNPRu1Y+MLgYRrVsQ0oFfeHVrbSE58y399KQ59UjdutPrNs7Pq4PGHSAzNl6TpZGtMiTMB3I
l2TBFxfAtzfYAPeIrFBOcld1fhG3KpD3/RRge2FZuisXN9tmtpcPfaGTKJ0UoF4hiqs0mcl2nIoh
ahxa7AFH0xuQJ9331iq6HZJkiFBVgKydbHVCZ4JZB5680JnT6brqUmAhpMYIdLGAlHxzvrBu27cr
Z6DjnhgcV1l1DQtCvABWc2E6Whx54LAQOLqK2lHlBwX30Ivh0IdR3bWx9AuKW2Szs6IWz8oSL3bG
12q4EUpuSpj0wqRNXtq+kXEtBnUK1tcLM/BugBuH7gSl9Op6680WgGURlgOpI3z2O2CEbTRmWb8r
BGwtFi59mAAsY4PRp6g5FTx1h7J3gkvAQdl2ABKKr5VO1QU1tNxhuwCiliT0Mqkr4ALmQGHw66yT
RhXMw6HTTsthHAcTatjJHjo2mbibFQwjEsLHwRfNqwwsaH8ytgeYA8Eu9skOPPBKPUSTIzQGgkqi
IiRZP7SbYZn7IjRYUXAeBvAViX7e2R5+It04zVNP2v6igiaNh75uHpeRA8APFg+fkab1cPlP3HuM
iOe+tvpxlmOslQkwLfZATkfubHHmH118MCikxT4IljyiwOHBCxrz5GV1AzATz4ba+EdTn9/VLSY0
sDqdNFViRFjKprmnfdn2YUMKTMtobbc9GITzDra8LlRYglnYybqNddLhQJjSS/Dz0xfU1PQRnsZ+
B4NTH09lkeioIyM5DNbNnvqe1fdCOjjxKnb9u+8vxaN5EEDLnrhu/eS81I669lQ7kDfvn1cowAmq
9FO0Bnl1WSZTC6tD0BI30lnDAC6YROycynXOhskBQPZmAkzSwS2j2Wc2ZkrlJ+kvdsAKHdkp5rrE
hjxJb0TiNrfHRvG/W+h3YR9vLfQ6zfzXLfT/RkcPvPTnzI/fX/ijh/bZpwAqTMCpEC6mUgHa8h/J
H77/CUIdoGCodGhhMXn7Rw8dIPhjTf0IKF4Mb8g62PzRQ/NPnhtgj4C2B80ZP8P/Ug+Ngc77mfKq
qL2XlD8MfP7LkvLHsdnxeu/E3rWjfzdg+i+LvW9BEz99QihRuJXAViDPQ0j+IJ8MvBpd3aAJrCdr
i/NKT/wh91q045Mzl09F5qll61cNe1ga1R7gWJO3mKz1r/nYVjpyyCTAzReTbkIUKOkjqykszJZ0
Mygw3VGB880ln/0gL8COom06cNh7+SZTc3qFUqRuojJJwDVkIK5J1IhSn7nJpLONHouihy03dw8k
AL8U9UleXI6KcDgOTQBoH8xRb7dy9JrHOVnECllJE3XB4puwTZLai7OSgNeoZZUisqEbOjdmRTDe
M0GAtTlqwX6vRDFX25Qt7eeym2cYPvN2jRJgCx03ueqzJgqSMvXOhFqSfltgzlKg0OG0Pul6KIm7
IZ/N3ltgGQoNXF9LWAyKV3ENWoWGImc43jpRKAicyVI7JF40hoS4WS5JQ9NqHBl6dvln7VH7XfsU
slUyAi/1RdaeE1fltxUJzLL6XdzTcSml2olggsd9QSl9Odiyy0I7MEO3ZBqVCFnWzk+iXSbgr4XU
zZbUpbwC6sr90KFNeV3MM+yxqJPpFQtgEI/hr8ueU5s0OAsHuGOU5475gWCI5sKhnILjY7JEm5/p
y3ZRnd30VUptBEilb/c610OwVuzVbRo09LyqylLBJLe4UyyBv6eoJqiAIpzYgYayS1yFJoTNAOin
FEtnbhVg+iXQNeY2nWOCENVSshxaEObQhYN27nbI9XC+k3xI6i08DvZRaDvZbb6g62XoQMuNA+up
t5sqk2QRDATwfKAtSr/3vWw6AKSMY4l2MnmCx0V85TB0d+DH2OStFkSyhzTa3SdcgG/llWRAE2tG
80joGtlKLBn7bduhg4XXxC/hxmgXeopStGs2E3GHYpfAnniToyqrvU01lZ5CtsBYml0AF30MgUJg
MNLqBMg3sQoG9hHkCs4rvyNwVI5OrOGWIZucwScNc1XStltTS5NsuWv8+2ocKx65aMtRzci2Q1Pi
sv4hbxfPnNhJaBrlZYpMAeIQ/LuvetpGTLFoUk1uQJmmDhR1lBNlqLFwDw6gjhmfJMXYbElF8RjU
U2ljLCuwdp7TK4jgOVXuSZPWiRNOXiMlIPccKpnDcTxPY0KC2NEcULMdrPPseHB5hUUxWH05Arud
N+5iF72a4uEm9gEnfF6wqq8aQDljHFQB6FvU7wj24Wk1n1izGqUQW+EsGG8X3bB5s0u1bDyaGwb0
Dih6ggatXGrPCwH/afTmn2o6uLo3EIScCzEOLNmUrpy9+M1K1fOG6S2ZEfrhoGjH9+2ihQ4TjCJA
3R9dVcxXUoR4DPqXN2sVcYo0iUhKQfJK7ALf3lxW8BwFSIrwa+h1XofSebYTzSLEDdAzlS4NLCoI
mnicEkfhRmQgLzfOMoBkbglsbU5ql26PT6bXbZOVkUY3PWNypoPPYER7iJWFt8zXGICW8zlVxSA2
beYqs7c8TR4xmoIlKxT+SGF81S7A7jGdUZJJhblHiGlAXm5R7w0INzE8kbsUpucXK33xWcoa0y03
mOgAX0QCa4rgNnOAVuDN3Cx9CiOXkZn/VZQV5pdYzOCG4YGt4ZFuxju/FPN1ZnmCWRt1nW+k5uYq
bSn21gkBGl+ayngPnmh9EKCLagD35oXDwhY7+OXQFc0XiSa/jbBc5rsFEtFlCQT5ibb4rIm/mDR0
euvfVk0DKyW6SnvWZaP+ArfdcgdIFI0w7R2O8roxzhft1p0H8yruC9xcEx60OQ0WHDAzZ59hbMhe
eKa9b4Vu0P0LDEYKWJaH8gQ0RvJ1qoql3QpYhdCvckc8N32Zg0HFgPCiJEL3kRVmuDIctqKY+o7L
QhhlsEUui/FNhHZ9bLA2lYN0FdMi6GHCbuQtPd7iCPXL3RSVgs2CdH1Q7Hs0w5hJGc2/jXJCQwcn
Zo1fqKvGOdWUfV+JsVvFF4LepixBfcNhiBMiyNSud6opiyoPJ0FUAWO9wSR1oHGLk9vZjLlD+60q
+vyyElSghwyK6jGVfXUvPDOt/qIKWE5CmtcusdX3BZ5BhT1s0cOmVYzew4Wh966sLexiPAdkqoq8
0pt65qszZxqSiwx+O+O6DTtArxuv6JCOsFmIvK6xD4z1K10jI94k6v+ult9Vy3ACUbqSlX9QLA/l
3/8dBfNX/V5x+scLfyuWPWThQcUHsQn+FD5H/M7fimX+CYwZ0NS3mvdIP/wWk+d+cgS0Q0RiSEA5
cs2U+k1wcj4hVM9Zc+YAdEnQUr/Jbj9JhYgT/PHn9yF5vxBivnDW2CrHBZjCKbjVn4tXUjODeYws
tpQRjEk0LzE6nnGK7vzKDumWMzUiXMDC5RTmCi4WjObXZIYUc7Md5oB4iBJTqSevIu4SlW2Jn4Zl
MGu2yEgq8nXbnw6JnEUFi5TIsXsZGxRIMkG5eIKgHfyIrbyDGfzsFTlIYtO3IsBwFNtVFgUzplih
Ayv2jgLgppEd/IrikMVeKD1cFy6EumWb0fYKeq7xD6Dbve+9A3o/LIPMwbC31O5J2s0wLPTCOnFT
QJ6QfDIPWSv7axxk8qDpUO1KWSJBAn0L8SOBoSTkgabkeYRP0SCkoVTJ+dyYqt2Mk0npG+z1l56o
y+a1vh2619cB6uxHSfb/KRl3Rb3/9WOFydbXv//H+0fqRwOKV/32TIlPjgMedCVWJNrGAHLsb8+U
v7aZkE3BpiL2DczjuwZUoF6GiOsAXfXxIOIX/nim2Cf0nhx5ZOhi0H3igfwrD9Ub0vK+QcMv8Hzu
BC7F33GQiz8/VVyWepK8oRu4Cyqy6wwJnAgiIgaS6K4wtc4ccVsn60weXunuBm5On58EQY6wJBem
9s+B6IDSjsqDSyXHAxDxbtTnaIMxfXE6HIp1taCZQvRYuVwaVL6w1S4NWc1erXiFizZB/ZDB6hFm
VcLISVdZCmWqCdIzp6sN8kvw0ywEOuN+g/aWQH0htoH8UJVP/YByKrRNTTDZIYt/R2k9f3eA6eSb
ys9hnWPCab75wVK2MUe8V3NoaYCAqhoDLpg8ENvw1aTzlEc97GcsnCYhusgzc3WZIjN0PO1ImiGw
KFcoKHLC2mtUiWW7ndJl+LZaIW8bnLnIJsXpi/wQnMRoJHEqm/WARtQNzuouZ7LYg/jD9jMdz/N1
IAGz8fGYP5749Xr4Z8c6wB5rgoC1UEbZsVYwGFmPcc3K4ao6VhO6VsFFe6wxKIzsz/6x8ihkNqNB
XQsSalQJk/tapai3imUtXuxaxrTHguZY2yR2BHDkHWseLwhQ/7hrKTRWk+CIG1krpER2yx3hgf7C
uLZn9bGWcteyihwrrETI+Rr7nnpCD+5cUqgYd8mxKkPWSfOlW0s1XgI+QRTkWsFhSQQe9lMUduNa
4nl5G0CcXwu/sijdb+mxGqxpuVwXa4loChfVIoxjAAqPNeS8lpNL6aCyHPNq0Df8WHGqY/XpHCvR
JsE0O2RN63/2Bnd6Cdaie4edGhXsfKxmk2NlOx2rXHKseP1j9Tu9lcLOWhYjMw8VMjtWy+Wxcs6O
VTTGmaio0fYGnw3yK+YDCzRMsuNafgdDYrs9/BYoyjm0MKzQtVYv+gZip11L+PJYzXsjLKlh0FUI
tVJVn521ZvHd7VucQpeZaol6H3kku7dQhR5RLTpqPPTESN5ZNgiBU5+bRKdN+GcZC26p0BDM1WSB
hyNZZCtFjjhQCfH8GeZW+oSmQyKiY41fMH7iP/ZZy78aRAI+GQQ6ooQOLMMDv4YxIAFBIjCnlFDy
0qDldfQWzGDI5F4qWXSrq64Rz7BTKbFJYJFPY5mUMLUntC63rEx8GGDzdTQwY6azC6qGn7Tci98S
HKDmFkFUtxMyMVhj8tuPYQ4Q+AZ/WyGq4gHyBbK+8n7hS/yW61AohD5sQdPSr7gMFNEBMuMYvkU8
2IVgit1PyQwb6vugB5nqoYnaYaqR4iOmoAyRVgoorpXUeUKfK8x1ghpeM+iHkZad1NiEKpOjc+AP
NhOT2uDcRlrSu0gI4ZvejRIGp+cp0whQwi5nvLivlukrR9dmNu9zIgZluH9QI8FWVJkRknJRIIek
yXPvvkb3CIOsxuL5NUICo7AOtQTuLPxVVKyJe02+XDC4YF7eR0oQ0bjPllvWIJVlLdATfyxABxwj
JgJSACFpkRkyniZwrDVb2oNn8HVL2m1jhnSCv1ozeuh828WDxxEJoionGheniCsYCG8/ZFH4PWYW
FirnWx5FwDmyOVgyLcgl6AhF31pDoYxm4xavtJ2rOUKai7h0taZ3Leurm7eUiqTJ6AltdFu+pVT0
HkU0gUNK9/pdVAUckw0P07rg954D53GILadFoA9rZjdcEYarMjDPEsvxYqghj49J0J2+xVn4PHiC
pYbszCDF0+A75KRBdNkGCRjBzbtoCwLsNY1y6lSA4YbZXL9LueBQ2/RZZRp0QcgswZAIW3xwUo2w
D4fwea+ZdL/HXnRe1z5o3hRXLqbKIzIuBvOKoRSiR7KFzwjtE943ScvqsgFsgllippZLD2kS51Xh
gj7hkhTXfa6xUNhAMiAZAauemItMMTkSjQLQ7btnNltxji8rO230jAg2pbJdXUJz5LZA/FNRIahU
dS25s15f5Vj5tYfZoRUzifLZZu5+cMbpRgHyQSLPDMoMKQ85LXa533u3fd3BFj1YkV5mFUVcY0Ok
i8w4ofnDsYb6SxXm/x+Q4Gof+YPqEsGnr8Pf//3X+nJ93W/1pYsWC12XD48WluNP9aX4xOBbAJID
O8H6d78LHPQT5ox4lQR3DMtNICCL/KgvifMJI2aYSVaXNfw+KE//GibIVhHjpwqTQX4BdAgHFiKh
8FZ/rjArGijf1U62mcp0GB/VuCDxLFOSrruReoLWSHY4gporH/z1HI/MwJzNi5TF3aS+5ChD7QFG
234dN9SOjctJGARC5BKRJIvy7YUB0pDsLSRY94svkJ8Yz0Yh6CMfEKQJjfYLfmMVRLoY2u/ahS5d
pKS878qaXAsM43m8OFrH/jxgUsHLCUmCRTIioHEe0wxFrfYGvUmTjDEAYim2yRQRnc/GAEuZSZ6d
DHMwnIKOojccCIUTkr7wbten6tanzbRZc/e2jk6rbwZJUNdTwzJYrL3xGjEcHiIOOyQJgfWonjky
B/YdojiRHezzK7StoLucxg12SPsrIpxCLnKhp3YD6r5/5PlcnvSg+hCUtATNC3EbxGR4GBxBYsC7
fNTYpm+Qo5qde9PonfW90o+yMPS2Fs28JXqUG2SR5Vd8sBPb9PATIxuPpMHewdGDnJo1ElOjplTd
Uh8ADQI0GAqvChde01PRueMXY0Z3L4K0uhrKyb+ai7G7nFDJQ7xWpAPFgo5YpaoCwyZp+qUvRXaz
+KO4pojcjbADU+QuIBpoRsLmAWKce2XKCukOgBK8rW+od2prvTwUY5HcS1XVcQoQc9sMiTj4UOk/
c1G46bZilUSuY5XFHjSAM0674XRJx+nLDMrqFAZ4dj/WfXNng66+tRRjW0MEOTfz0BwW1FU3gwAb
183U2SFlT2/46D1jFGLjuh290zwr5Tdo/08Vgmpx9Kl2N/SJfZClZBsyJ9WW9EvwWmF53BeBANY2
Nc3e0sZsRGWGF+znw03XjWLrON14lTeeepmRUysjDYvglY9gha8w+F2ih7jzCqglfe+ZAwdyeeu1
oomRzzXc6tEVXzvjt/ccwvSjMk3+ZUZG450BABkXRmN6X04IfBxZPqVhsDD/ZupscnARXYqUhYRV
h4E6mQw9npQIrkiyq9EbkzhF1moI0AGZL4Uny36blRR8Rj2naWSRGHXegZfBQN1FwlAoC7fGZGXu
Jd0gIMg8wj+e7ryFshs2FRWot5LfyZG2Nxkd/J1pwcjo3gf/aREwAC29PdWDu+wwKkmumNPab0qm
/KYzI0LG+sY/TZu02A7IoAJT4dsXV1ssvLEi+6IZp3O3Js2dn3kzDmOHs5t0rppt37vlFVsw3VRg
DyOJvujUzoZG04BqpfY9C1q4Rh+oeOdcIEl42YKcXG5mcD7w1brB5SSW5Ryord1PuTtfytyZo8ZF
WMXE+IKTkxfnzmy7c+Ib9ypBcmFcMAYHYVLC2UAqCo2prwyJiyCZNghFYc9FAxCHl+tQuEYOWMg7
MIxs8Oml0Ho6BILfgxrSV3NOLvraOVGOe5/76HjC0YdtH9VJfQlUtbhJsxFbmUpMgxAiAS2kYh1s
4R1BwGHLvAuBGjhSjvAfEArxdXHT+U7g/SPt0bVfwCFmnweLULGoRV5egLQMMemYLdOjIsXj4Lno
6B3jOvfKmya8ibbLH4fKB3rF3OHMNYs4S9zM+a4CmMQRagzmmuRBizhYcHZIeEajEnZBgoBjwFYM
v4B6EISGAVM1WBgCUKFiuEuQNT+HC3T2NByEQ9byap0TNB6iovw63TWkQ0ALCnGD/x2Gt1xK2xHk
i1v5RPt+PBPc1QBRktx3Nlr1C9vMwkz7avH7c2TwiSpCXIRfx2ODAKUwa5DkHHpCqsd+XtD1iIwg
7kMjaH3NdFqhjxL+7gpaAs7TEKmgxT0WWRAXOcQbM2YggkZE5lYYBJAFkeTj2O17my3n89SN90vr
TU+V8r2TCjfF3QIorQHnTN3XyRIOmmzoKxo6ukXZqys5qAh0OEfcGZL/kcbOe/MoJJ6DLWphE2c2
z4btMNeTAbvZ6wt3If7ZoiBhRTJoFcb/iJ4awwps4rVA1Lze6CJ1vhvsQejNNfIOBysRsFWjFWn2
RRpMzS1ziF2x8IUnW5MsttvM/TifdwuzF6RcK3gEFk8PLQJaX5xFgCYSDqSgpB1jFPl93KQ0QOda
F+QJXciMA2dBuucmqCjS80pOBrzC5Vc0bXzE8fVDYUMwxwWoPLiDFxhddX7pZtjdmOaIhkaWWopd
EiforjDWDnEwTi06qhHt8YoCfPlP8s5rO3IjzbpPBC14czmZQPqkL7obLJJVhAuYCHi80zzF/2L/
Tra6u6RWa5ZmzV3fqkQmk0RGfOacfcy2GosjZXTfb0pRGCmgrSa5anHIWNFQGZmLRVwyyoVY3L1L
wdJw7VYW7wtBmAMqwXH7NdjKxl0tbeaCJu55vphvCyzYhaLpN3u2gZGw5+wbm+N8i2Og+1rU+asF
5Pe29WJ0yvmCFA8O9L3tuvV9LlL7hN6eZXumI11CpEjH4ICWX9tGbT03GuPa0vfqSHWFsfXoldY6
FPd0VU6Yytd83sTOntIno2CJl6VOE2WiSZ7UPDe0Y2MQxu2cnZhhDOEgpyEE25I99IjWaQYlfPBx
bvrLCdPsjG6W+yZz7avKd9M3xGQ/AisOnsZR5BHl+bSucj3gUM2EjRIwG6K4U+ohSazqtJTzvsm/
W8LzdmVXjfdB2i37mvOb0x2IzVG0g/Y80t7sS6HFnO3cgrSzLA/lCjl4AIo08BFaSJbKzMo7WFQr
AGXGI3SPMV5TPurPqgLRxwaprhHCetXj0KfWy4IQMI5sq6ufbDWU19Kqi6euh+43Nlb/kvOH3mZC
Hzfsqsf3pvDa+yUN4MBCsBY3OfS1ejXNgBhBFhrO2eiRDSxa3oI3N9LhOBDaweq76g/FqCNqLBtN
sliVLY9PljkHPuPaqU0XsZugq0YDjr0nfbExhQiBdvcw5zPizxasU7JOu9H/yIu+hDCObnmFsU1e
pLjlYwv9CnKRpnogPXlXqQ22Eg3Vf3WhFTd9IhO43Q4q2b4l0iipEf2WqeOuu6TTAVD03WfT9e1O
tg6MeR6fk5eBAtD5lxZ9ypIdoCFCfWod+eEVSxyBFEIvaXV5/TmZnTwmvSfPpLiUBl9ZrIRynUhQ
h+z83Co3k88Gz24/p95wXkqN+6Bj1nvVxMJDZtM128zpcyRyI/qWVgvecvSSG6cwO5Q0Zh+vyb0B
aGwM5uysob+PVlTAEXhl4S5vp9bQnguvE7fS5q+SWUrTkSsn+XdssGmUT9K9qiwQ/GyM3Ju6gVBK
5ZwT5aBp/iFIk3FrW6a6Z9zj7GSKnhaNX9x9cDVO3qrxlGXf9UPSYvmZfbDUTBvB9wcsYwC9mvNy
bVY5l2aFceQBYDjXRmvZ1w64bG5S5sHGOktc6zZliNtGzrz493biiNsW94+/sn1HfKsm17TWsaTc
hHE9dy9zmbAMUsY4HlnEVBr8YLe7bc0eqJH/BfcDi8tnwMADbSOcsUEelXWRXpczMpZNXg/tLT94
fnvpflWIKZduoc9LEwcKy24ENakJolRpY3/mMzy9BUaZbcfMU184xP611wJ3Xum9qdj2p1IcEpt1
/CGH2Kr/L7ae/zk7mkvy0L/vov9LvfUff2S046t+7aHd4BegCeAtdFppFjIX9tLfdzTmLxakEi/A
6kbYEP/2jx0N8kEdlzCNLWsTSnQXueKvPTQ7HwseEWs+1IU+0TTWX9nRfO1yf9NBg1YAAYMhlB/t
Qjz6nUxwuJj55jGncMJU04SmR/VxTOjG3vvB8b1PCyV6z7zWtrNxPzMQOi1gGupIukjmNjE5Py/O
7Nn6Ou6k/ooD2v3Uaj3ZtXWjbs2RUqgcIZuZLANWAUjDHWpKnHiJaxx5PC0SGBrnu9Er594FSxou
MYoCr/aQFHNZc1IXWfKYLDJ9HPO2pbCr5olatptfW01MVyRsLRi4uhk24QVpX05T8iS9YDo5acDQ
D3vF6qIVOPhI6K7HoGfxE8TzZ7dQkGMqqP3dMszdnYidZiNZ2XyXVmJcCZF15wY44QXA2J6Q99uf
tYPecFuXghQvS+s2wpfywbFdZ2uberZNDGdHUkAh1o6B/c+3gH5VPb02onP9imF3d9K6iQmDnp09
a/6gDRzHfS5qdYPRZsI3xHmznvt8QR7nOWpT5w3FsR6b33mAHhIov8eaqJJtjPYZfKjlnywaKhbF
lb2tXGVbK88vi/0M45ZThwQRYmEwN183ozO9e1LMHvKoYLhJi0S/GimWLqs4OZwXyr31PAXzZ+17
3ZNZtVPFSehX3PmxY38ObZVxZUNZBIQFn3hpGplG7Ps0MjS6xtzkTdz22z7TzCugnSZH+jCab9Wi
9Q/BLFFvTa0TsIjWqtxDybXsCaJpN0CiEWkx3ddDVLH9N7cdu7NZp8M+wddxWKwsvZ5r08YVM/RV
RFAMyT8SKVuqOvva8Nv5WFER3Y8qLu5wPTflXaBVU3pxxSDJ9GOXRB1AvtR6viHoOS9WMRev3TRO
a9Yn0tmWOZ/alW4IeaWV6bFcZnHTLLN8x0BT3s+y6I5I2N60xdrFeqPO8+VSscX8neGWYG1mx6DV
27Cn0w0TP0fKZzvrgWN/Q3ljbXRpCgG9PM3Wk2M/0nDdO1k6nhTiM8wNWfeBmtJeJzM79QBe+o9s
duDAximcXl+m1k1sdv5W10V1yMyljxy7tCAwimGrHL/cMC2tolhUaj11qt4KAUtgBQTL2edJ1xCS
lC7nJGE+tqLn7iOsOssWLPS4SUTlxiwFQNHXfZ2AsJxldwdcsDolUDy3rFGzZ081GXDEYJxv0REw
h3Yna4hYNhvvtinlVdpK5rTKMtoNCh1Juhi1w1TNLszwsr3zcSfs2QrHdOR9vqkC6WDTm5wuyhj9
anFydElH6LXBfnLHwtvwKcdhj1hVYzhjjTFjAWqiRJ/c28qf9JusILWQ2RSeIyRhWt8fRyfodkyK
COgI5vE4xU5MQF9iusgHa3Ui+yOLKpbIF2GiA5omGHpQHqan7ZJMojVl5LU8BOY0rOdytg+xMK1I
uxgsBhtUC4YBXT4lWAe2c2frj8s0mRvUinNUNpyStfA6RBOmc4/zgGe7XUwaPV2DXaLDwV5ZZnfK
7G7hsfDMk/BwpyqiR14kY/XvpEnpYe4NXN7GMir+SIa3hcd1ubW1YsffVUdzPFtilZkT21wEwMau
qYxk5wzSfbP4UjRiSGjbVWU33hMO6Rmjz+hpv5IQ/tK0/D/hrkesdAl5+7OrflWL//ffw5v6eWD+
jy/7+7zc+gUqBSefQSHr68wC/nnXu78YOOOZlzAXh6N04YT9XeOk/+JfIGJILwxOOrQZP931/GcL
oQZuKMvU/6Ie4/cshi+eoQ9mCE2Ge/EZ/HZWXi9JBnEFnmFm1fEp7QRcFYPwm4HUme1Pv5s/0FP9
C6uKeifAceY67AAoKy4mh5/NADyX9I+YhyNDi50NJGwD41hcHi3FPtEXyJ1GhIfbuM7Go+1NBvg0
ZOEkKjA2yJ0rg53mOtX7ZEW42GKCXM/s772hzKcs7uboz3/Y3+8Q+I0ghfkngZEFyM8/6/8hgdGC
aEAQLOwSGDC/fRXdzhpPeJqIOgv/cB57GFrdcv/nb4Wn6LfFHG8FnpqPws5CGHd5lH5+K0NdN3A2
eJEkeW6TF1GZGzdIjl62+/PX+aNfGQwpk0cdVI7xRdP6yesxk8I3V0RCRTrAgHu7971zMwO5/l+8
CohC5EvgD1EA/vbdMDaUM1PRMvJxa5DF5a5SD0jOn7/Iv3wqLl4bg88GH0vwK/7l3396K4ZkSJRO
vYjAeGer1lLHbAgeU33+H0Bmf/g6KLHMwOAvxGv+9nViSBW4LuFITqTYWGz68+yphUn/5+/mX5JT
vS/r0D9fhsbh57cTe5AQoNeICPFS82y4Q3tg3vPaecm4rgz3BzLu+3KmEBLVhMx7UPX/8BPACOQl
ft7JgUw10VJ6fPJNNMe/z6C1EMHYmYfQmS0Lu3Og9bhFXAk5Y1X0xNNpm0CppgtBzBMmRnUxyQ0j
q7ze9ipbhmOmSUILABI8YTKWBFqWukIOPZhiBYFkdteToGlhkG41NNO99CccM+Ml1IMyDwuLyVgC
I3ujj8iqAGtFRkEuFr/zxbxB4A+nw50mHw/vVKkXGafjvZdC2t4XLTuxpFbGSzCSyhgiaOsVnoe5
l4e0j3Og4BiCacOl7N9ZDrR1aLmTO5wGDqWUbAp6vLXpzd4tGlBvWpW61r3gAWzbfQ7kBMh4N7Y9
+AWFoaax8TuvmAfUwcoZyYHbmDC5dwPotoKNu42lNZUeupGZTJU0shFFlQQCZhOFH8S8bwtpNGDC
2mR4KGoZxXED9JsDJj0w6Hc09nhiOC365OG9n4z2BmEUQrmZXSiClMpU6XoBk32j6awwUQAbJknH
S3BldUVaA6ANWn3NagEwt48W6lOks++R3kbCKIXMZcbkyVKcJbzoN8yTsg2tOfZfOilasElaZgwk
qFkI/h3l2Sokb0H7ThXDzDN1auzQcSzHaz1dVH0evnSk85emtLnIS9svpSnEATtbe18KVCJhUKOW
X8pUqvfkh1VkesK24qJkRYHkPJSIZQyUqjmjtqVxkgO6NuS1WJirO89PmhjHTtZ/FGnrOVtDmJjw
kYqdLdUv2E9+ygBiJ0NOEJM9ExVQzsJ2pS0EAoZ/ywNKTRMTwoKUpw5jN0WILrEG7v8WDaT7XpvQ
5fTtw1c+UMXfyt7jmxgfSjNAN/xnUUEZasZTxy7KDhcbi/zGH0ezuEJaqL7nKO5JWSXZJ9umTcd3
cnhgz0rpZrXLkPta69TCS7U28mJod1DkFYiTpJyjUeh4lvVaMZ1aZqMn5/Pi5uDh0OP9aEvkOkZr
Di9l0xGIR2KUuOZ/5lwwfKHv0palyqapaKtWOb+uR35d4t6i+8/WM7t4sWa+z9KWqEg2KHTR6WfF
huU1nlNwkMbYLq+ZX1GAD76lZkIyXQ0yQsHDd5AJPdrBijuCP3HYILlse4vdxGxBxgmFrTgYKA3E
djA6i2zaJW8/CY/1ghWmXShcdW1wJFSLeF5afAJkFDDlW09JzKvhnsUa18Vp/RoHM3YTG2I8lvVA
GZIBH5yJrKePKKZL5CHr0mfXKaenJJ21x9jMLbXH7oOrjgGmz0gA5eYWeqjCrTN6AACnhiwIFHYX
L5j35QtTf/OIJRe/mPvlHRNfPjLNw1LGXKG8JwEV3Y3/5TlTaO2WtSxLuYRpZlVgxjGoxRermvIF
rrWiqbtsbw6NfUeEGb42+2JxM7/cblhEzJtsugjddAIQUBj0mJHyaQxufNThiM3x5Pkr82Kji78c
dZWlDyjFa0OmK4Ids2vny3+H4M4jp0dZ+lF8OfSUYaf37sW2t6TY/NdwWNxdjVLws7oY/L4uqb/U
VvxniHBMoIr/fny46zPxR9NDvujvHYWNJdhwnQDgPHTc37gm3F9cE9QWnC6fXchXs/FrR4Ev+TIa
RNVAzClTx4vb4dfpofGL4zCTutTmHskU2Jb/yvTwb/jVn+96qM4XEh9GjEvVCZbvt+WGBoQ7E9pF
LEMk95rLU+yIKcxfjcT9VJ15nxLHg+LMfBkz+wXelHtFloC6Yd/eMwGHO1QFbv48Fpp9Rr0wvktn
SbaKD/ZurlJNX1PuzBs5V+3JaqtPvzW17TKnHZq/qnxsEEdy20gkdMQfF7cEJ6KvmdifRn2pJ1cx
9+hjvfTVe+ePzqbqKbd02Mb2ym0WLk+/YVvH5rZBB9642RUTKee9ASJFhp65fGsdR14RvTKECd5G
0ARA+lZGjoewC7o4NPKmZY3AsGRVpqX14uV+EaWziXnVviwozcuqslNsWWkJ+m2zpNZDhzJxRzIH
l+vC0m7dBLWIYvay2AhN80WXmR2Vpcv+c87SInIL1qZmhYvYYcp37QsvC5OL4xL3Lm7DJDbeKMBp
KZAZchlrYIbIrNpMVsOcqmr6sLOw+tZfe9farKF5+d190S1XmTV94EC+IxlW3AvMy/vBsdIfkqH0
zqA41JesO1rsG8OG3QS/Um3aja6trX0uv7ODcfHa9K13duasfl0CZrIWUbElPXHSGZI861nqbWdn
0OATT7P2ZKespglPXsJRtd4zWRgBm3v6H1BqxQwczUhHLJ/EthlPOndwJKbSve1JATnTAHr7pKjR
yarRZwaJkvyMeoHfG3nUGy3zrEi3KsWfvLaR0pbdhsk5pFJUn9em3c5bDODIf6kNiOJAgqDVhR91
JryRklXXSuFuufbRxIPrkob/PLitu8PP91wSZRZZcizZBk729dyIt8xgTt7kc3vd2sQh16SKA/ZK
eY0+No3IxE7K5K7ngqWYWjPaxTvsF93KEG4c2lZSO+vYbppzXRRio3sSFyA+8XzdS7uNElQ/1+hX
7cinPL4dZt+86mqt3ShGYaep9bI9TdJ4mGveJ4SmJiwSF2fkaFjDKnDVKStqsLEzt789yCNypuFk
OdlOmO1FawzTBDH4SrVMxLWyMw+JQyhpYC7Trq/GTyK01rk2DTuu8ZrBU+IRnDjnZ8BXlLkqvYIt
pU7uYo3rUhPahuTOeE0YSrPWJyffO6nx7FjuQ9HgmyrGS7BWGm88OCIIL8gQKjxyaJwaIJjR3eda
/gZz49CmBbERkvmAkZ49JEAnB2+1GwOg8ttHTdbunqTUqE0QlC5zcyN7LV8zk16OluXucIhO22kq
NnCPeQEeIjZmL6kOQ7xwCgy0A+ZsHdbKupqTHKbXsp0S3V0jpglHpyTZbWp0NFBg3nQSBsOlS00G
d7kbdu78UmjZbZc+qG7KonE2L7oT7aBp0wFuUxw2XnqnWCWvO3I71kz2EH9UmhcVaJm2rtZe10N9
7LtBbpTe5+FkE99UdkT8mIl91nj6N5w6dVgu1vPUVfNxwDa9Fq15COLi2R+qs9uT0drLj66GmeZX
+4b4QIK4+qNwXfRrDmnbHKaUlGLT+fVe1O1eFK619QMEa/mUf5DqjEDkFpXQ1hMdTnqYhxtI68eY
j/Czb/P+NQdvcbxM/nrOfIP1uDzrGbxjoyJUve6cfV8GBzcQDUXX9GTxHQ10JWtVy+tx9Pdlou19
3NRnXWWIeBilYs9VQGB0uXes5jjac7lGT3xdDRNovFjeJrrUyedrW3yu7CgkMkEkRora1nNSDrv4
Lm+cItIE4mvi4c1dgc0ZMYbQkRktu7mPCRFzpmfNmV91v7leCJwJtZpl6uS6xMlZYIgHBloX33uI
0b4MSzBq6LiJBgt84qtNOgOWdUU4AlWiyg92qfR/OIb8MS3WgiPL5r3q9VNqQXPrYotOqM3Ubsl0
ptTDi61ddECqcMKC0LxIG7Or1PbL46DQx3NT7Y0Cnb3e6fHWmDJUQZbgA2GSNTe4kMQbNwjnIYgj
q2yvlimjVTHgd4lOPCgXk3JGVhQmgodk7F9ztl8Q8KCK1WnwfTKXe+C3j4SvbmxDXuuJOI4G8Mk+
o7LlIKlDGSv833V25Mk+T20GD2BBW7CY8wMz/Yi3cdM2BYeuN0Ede7xIRLS5zdZxwVpJmGdqDcwA
F52mFi8/es8ln9hnocan4hqlAT3HQDMETCliXe+vukB/15Pp2Chk/iTKsjTgxK/jZVuqW5b5G2Dn
EPrmnTJZANq4OyQNtofcgiuGqpoNDic43+FFAhELqVee2rneuUX57iQsTEbpmCTqyLfcEqfATNu1
pkuoz63GGoDsTPI1ieV6sbyzDKqznjgnUq2PrA2HlXTmGyRdwwpF57ZaimBTD8VxHspkwzYEkAfj
ynXlGj9qR9tAWts4bXCt2THLEy+7hQpJ35jbMhTg9thyJsTaFOAJPVBLO9VrXJL5Wli62I9FAVwR
NR30oyLbEsb2HKTckUlLuCYzff0axdPdOA1y7+HJZ6uZDKGTETLcLFOJ+AOR3KBynldk+ytOY4hu
86tcRgYAXfBmtY55wK8/XPK4+Ib2o+dsug4HQjEN76Ug0wJNTcX6w9gAVyA5QSe9VxbpO0sQgoyD
olt7/pCeqFCMF45OsUX1s/C5LD7I4+KUVAwz0rK76J3KLNKyyg+5XEjZ4kBttOSWc/NJcyhTat1E
dSZNpgFJFhwtLubNWI1tGM96G8WW/VAlc7YyBr6XJMB4o/c1K40eBwkbIrk10qzdNrbrA8sK0qMF
fyCcHa3dx6m2bG2h3aYIh7Z6IbYeAX/bqjLrc2uTB+fQNIXB4hGLxJO6dpFMrkRjG6HnJd9mYWpr
fGT4vtIWKJJp8ubqfaMzX2GsR6iY1hsRQeEfQwm9Cg/PvAL0eKOSNkCtA350KspP4uU+AbbeXmpE
7HnGFUQCuR4q2BXE2hOpkGGwLbX+bFX4ogDFU2/0UlxzrHRRssDSdHXnSTIICmXgQdLrAa6UJcSy
wSdSIukwy+r2RfzEK34HZYbseYBCujhpSACPYvHuTFY0GQvWrWqyvLBa4NArVqe7GcvOPhPqvsBk
H6UgaXfEvMfHGP/9RjaFCxdsjjdIETOoqpqxqZP2bihdweqLUYCHZOWo6YWMvKxhM5e57qbL5vgo
GUeuxrGl74ZtvFqm/KUCLwC/08NAgm4qHBQqpl4fwVWl+K/sBmJD3DXA3Gg5NsILBhKw9Gnn6jEl
v63ekjiznlBJcePDsI3iRduZbcJ1Xo06sVoj98qYn8j54gV6xZrTSj9En0kK2oVsT5c01FXl6fPK
FOPJKHuKVSbl2yAeX/MEWIayqzJExDAiwwI1RkTjvKvNnErE1/pIK/VgV0vjNAWlx/1vmWeDe3M1
NkLsrMoYj4jf9u7gAsOtR567agy7sn4vCPi6780Gl6nGBVaPXEkkp0Hic0kCGJsNb9yPZB+/YFP1
EB73NSAxexk4B2u/uLF55IF9TfxZBkIIvbghetMzjyzzn+Mq4VYNliJKfPcOPekZcK64Qhg3XrSE
zPbGIf6BZxtVw8LudiTT7phJk5zZRrbRXBkL9L9EbuMGA/asEdhuiWWKCB1Ozo1uFaHJLIVLwJDy
8jEI0EkwFxWekugitSl0CDsEHhLMN0TMPStwF4zwHOvY+yDUPIR428aSb5lJHbNUQXUv2uZcuf1b
lcpr9KJV1PAWVtqkO9vAUM39MjZ3ptZSDHm6MCOzHAri56X/EiyDtyHh2FglwtDXhg+Kubl8isq8
1k9eulgrOEYEmDL2CRn+kjCR+sv9QLV+sJAFo6MO/D1xlXdtcrHBUsNAM+qf7dwt9ok3k1YdIPNu
0jkOibw5VlJZ3yELq2ikD/yRgJEzVx44jMhFuPcgh6Ld5alWbbnLkhsTptHGyMv8gJb6ebQbVHSE
OnM/FeWlykRexXkcappJcls3DMGLtzSflcuc0pxcSLNF0qpwxFLxo+kca1MMVQfObxGbmKh0MDA6
h0xt5O9FYA0b5ZbLLtfm4dw1M9cGHas+5S1ER1yLYwB50G70reYmAcZF/ZFJun5bDCn67rka3zrm
hzwcwemvT1z+Exa5xhcf/QIT//dTl/WP9k39vMb95xf9fepiYp4nBYbxCJuagGHKP/e49i8G/4XI
Iqb/vmM4v93jovP6Sp5C9cOq7x9TF+8X/oEwDUgVpnFBvpl/ZepC6s7vNywuMizkWmSesbmCMPfb
qYtfI8AXwrVozGr/fSmG/EQLwiZh1OA+4AoVNwMfLn/txE29VTPK1zXaYzrDdEx66ry4baOqFd5L
WWlJQTh96pwc0UBi6Scal3YUt105WAAqMq/uth2LOBYobmJ7oHaV9TlpqfyWMU7nKFCKuNSpMWUL
+NlcnvIxGMl7c3zEsWk2RYlq2lcxBdYPsiTTj7ShYp6A2TzljZns4PUMqJiXkn5TY+nQIxR9HAd3
+VZ7cJ76oEGoTzsdjokz7WXrus+sctMniF5+vbZAYJB63MbfxhJtCrdZUb6oOpb3NtuH0EMxGRGx
Mx0sJqloMGwMULk/CSK0tbk46ZhX94jtzCfD0pqN7rr90YzRSjFEHk2C7GOF4j3GZxNTKBXDfkE6
fpME3Y9Rpt2jnmrYXqAEBWw4Mv2ZTQnw5IRZ/E3i4nDo6bscx7Pvg7kQZCPHA4K1skraSF3G6Vmt
ezu96YHITvO0Y5pjQeiqP4KSgUriDuZRlF5O5iJz+B4eeFsc3dqX2srAbROyg6tOsOcRHusYsRBI
CY4vugXsYx67ktXg8ptF61N4UW41QaTsxIwGAS5bzeY2aJ12i9BqM8Say8lailDVc5R1CbITDYZr
L6mPUF2Va8cdt0OmVXs9S5wP0NDVQwy2ZNX05ptMMLJYsXY23Sp0c+pUn9lFpjuszHiIYS27zpWI
EYX3bLeMRF0FI9pWH5bSLm4xvaTCPkHhR8jsXVX2kCLlKvZkqi1kDVsL5q7lylTwV0brZq7yl6xF
7qxVzaNKkwIXlbk8UMXUN1oi0q3Pf2NTtgx3clkoVpOAd9RrXG1g0aQ4KhBe27TTrU8LKZW9wqlc
UTQ4Lpd/4jwXPTo82OBWf/L92LxNRuVt5tHFCGL1KNQS9lCHPreWaytZWOLarTfdsGGK37EOmBgb
vOtsTuajEUM7muF9IxEb7vWC2Y+qTX9tt8MQxiZdcVDKQxlU/NQofAvp1o+GGoOo1x0e0awLHfeT
G8Ha1t1rJXFwDMp5quuxwB2vYfkIupzdakwwJc2AUdgzgqoF7JnmLR+IsKmh4M7bIbtJHOd+bRp3
ZtM0b3XRaSHKdmOX+/Mtx9vW1/w0RAxtbxZd9hEboXodG5NYpcwlYfdiKS8k41JNFpd/KNXWMrIe
+XW2Qz/frg1B0Z8vrzaR4VGpACqAJDfCZSAujr3fdWyMKPeq2uSnCAz6vyb97i9Fz0+dy/pb3hjZ
N2OwRyDWvVEGayTX2UEaSMeY76oHYBpJCPxej5K6oUpa7EJ8IK/OPxSdfI+jsJw2gGmsdq2K8iH2
g/quAJGnR0G56PvW7cW0WhSGUM0cItXCiKB5KJr1yLwwBHF2H5MRvC0n+vi4fO+S+apmy3zqSm3Y
WKMhohQV6cokNIWBgXlixud9c4NBhexwyjvF4IM9LlzXFClNpgevjt0cSvoF+IZUvkGcv8ysc8Fd
w8ry7MI9uLWOnb6eD51H6DAI4YFZcYA4dcxu5o4JBScv+I58WvZ+W0I1TintBhMfCiHpDdED6ctS
5s1tE8CIH9IASAFoPAYKHmVraXsH07s0Y5PZb/EiRJyB6cqRzTnN025LImG2a2xxNRbmNjX9J+FQ
+g8xZdkM/L7faP2lQVPzMWYmGXRC/hgtKN9u/J25kU31yAbsQJK6G46s5CnqobMX1gEodkiS9H02
+2cmMlG7MMArknXRlhuYCx+TP4W19qk09SoaGgpGtt980Rx8Zzr0/a51krUUJgnIDqFf+X5Ysl3R
+3Ti59mReyvPt0bj8Wpd6PkdrIEyEj04ksqoj1O9HOMGh6yrbURZXg1t+tCl8sGLQWTzKQTNvJcw
YBKre27UgN6JDG/8ydecz9Gk0n3RSEDuVhqxM/+WXfbmiXPT+HcjK2JolLcjyLaIHeA1RezKTubt
YiOrt9W+HsjumIvHZnBvl/bGZtusVczGDYbvvCX1XsKUWWk6OclTDsuzWcHzvWV+0TIOMd+HwXxx
quzO84iGSLv0kDUxLUAKZJrj3d3jG71yCScmKMc/5N1NXJj7Eu5nS+gHA9jhOjVGLil3P+CBXc2G
dRCJlmzbNg5Ws2WfMEGxSBDR3A5POindrcfDzDwo08QmGRgdKH5TpRXvkHEfvcS40PG2FphwJqAq
Ccem0EPJkmFVVQ0INQUOa8iTV3hcV83EgFiWJkNoMuiFY0PHCJwTViEQjaJ8SRqUXHnBoy179T3r
91nFw2IQwULF4qy4i57w3LGOzNKP1u2CEENvxGhz5bX1nlBonne5Qyy8nWlvu5JQF624AAnH7YXq
iKl6U7vfHcLIrcH6aDxX7PoSPEXXrgrWmUqxDc4OaNL2hdNDgMnzKYzlmVcMBzgyNt6VfmEYTxIk
Qbg1G27jYtMQFSlPSUqjAutljXgEmh3YbTdL97kK7kmv3dYq97f9XItHWuhbT4sfnaG7XFF2uYnB
bzEmXGute+LPps4OeaCcM2JFNMUrfBzrNNiKEQdOQVDTAlMbrevsFHbkoopFUc6eyGqTx8lGyK1G
AJsXpnW8QbWK/yworOqjmpQFpD1gLD7wv/fhlBU4y5beY10sh1PqMB+EYgiDLdulGI/1dSFr+5vf
xMZ17zpFt7V6tz175ey+xkVPb5eX2MeSscX5VhQywJcXNzscb+0dZ6fLLLAOnNfFM/xj4FYxfayD
9y2ZO7L4yO05S8+4GBGHpnpJoLZauxlgU1iJDN08H5xNVgGVEU7uPo0Jg51VzJCfhUvjR8oggH7N
4t95WbJZs7HKkSLCwMamz9OMMf7R0w6V6EeC9J2h0XRjxCUm6dabl6eMldAzJkik5ZUY9SxC3z1c
uxPfnDxRlxwCv0buNCZ+dvB0Z91QDByNhBvE8GZ1XdOlkzJYVk++tih/lQ/wiMD3vNN7q0/RG9ke
b+18SL3JuVGgN/eZPbJyh0ypM0zmjvYCmaxdKU60lzuquPGhLzpvL7Klu84z2OUCHWCoIJ/SKRsa
pS11aYum4/+zd2ZJkiPXkl0RSjAD9utw+OwRHh5TZvxAMnLAPANmAHb01tEb64MUko+sfk2R6l+2
CP+KWZXh4TDY1at6dOl3pe+OwHFUcnCaNg80pPTHvEvzi6aW4kmM9Zwd44YrFSUm00i2qy7PTe9a
X0nDRl+MoU3f/v9s+D91ZwnbYJRjFf5vRsM/x3n+8Wf+Phk6q8PX0R2EeYr8/oT8Fqa/OnWxff/m
qv3D4Wv9YZHvIc2D0RCK4e9V/d/28XRtARD3Vv+pA95wtSH/ldGQP/yn0fC37digvtCzBSA39092
xiSvcdXERr+tnTh71LD6Unq0XnzaVBN7PAPxsw+tJhiLrjrADFr7Jhb/tfU1+4OGprBwmq9pXoyH
pCZnzSWiZNmquNt7qXES7uKqgI+g+zVgZ9nXlOE89IXbntUQxTvd7N2Qr/dAQp646bAGT1N9Qbzh
PlGxti4xs21NthQXJEaxrfS8+Zqt4VWspMhGJPtoq9pn0u8eDc3ND6ihJF6N3+lXerniAA3MAEQA
VpHcv0HShsBsBupmDCxv8b+4ndm8qihl25b/jtmKsnk2J8UEptjjuvYakluDuaZEi85IBpOqXYO7
4IHT10hn7cEadk32TraKv3p4aJ7EqttMjRjsgAWt3Lmp3YPoxkH42euZeYHb7P9sG8Wznldcd2sy
RQsbgb47J1ZfYB0DF/CpN3BACLGCcMRc2LwNY7pCQFb1Ki+lKLaDls8fWecPWAHW1AvRVvOnVtX6
M+kf8xr5vrGLrEknopHjdHA09Z1cCsYpLsG5sUV0hwbAS7I/GVU8hlQRWewZ6GIl4FJO/R6wRfEp
I2GCedDEm66PdEh3ZdmbQCxt/0jqttRI3rv+FzIfYtyS8pieelxRrzN6pselFdDBNB9kVCwfcW/k
4fRbC11dS95eck7+iGj7QQWeb7qFfBz4lZoiXmO51e0ivaMlJHXs4tNqdcEFGgmRTQlZ0zJrzUvP
8vrUFKOO5WNVlOcoVQ/F5C5feGfkT7DR2iLoMJK9eMR/s01D5AsQ+GLb3aYbbSK9tgQCEVhNU/3U
Eid6nH/r6eq3ts4sQlbLrieGthlLIXUM+ltkx/ZL7qYR2JQi/wquQDuIKlu+skqOLmPWe7txwJK3
yVNE3TLPG07nxAlla3vnmaq308A4i6CS7lLAfiShaehJvkFsTF5yda4ccUShHLZJXFN6qLMQrgrW
ikb/bE8PbuM+2E36tfSwL7BJhgrQ+A8qlk/1ghZdqJ+TX+DD4N0BJ/7emfLgtCZ5qezmqIX7bOYF
OH9wkLYtv0D3STk9sDVyLcjG1LzE0Q4BFSQiKzroh7BkQr1BK5buCzSnje0Z+m2aLEi/v2fO5Gni
36oPqfqcEnPCcH0nl/tzaqYHB5buunIJoErzXfYvY8vCljdmBSzD16awQlYSmtqaU3FpDFdgiEiq
feGf0/Gr139ndRTUkPE30r83i3cwJu/Fod+EipfpREEbTsrY3rb2j3jSEcSbMGm59rkEidOvymTh
muoPrDvyk0sOeBzSEseOSo5mJrluRpKqoanLdoZrgabJoyVwPMmqfbVv0pgS9FRh7s3C5x0rlvKS
Ii3vG92j/i0tXwFCd6FTGZgVy5E9O1WpG/J+BRfMR5rZbqksrDNNXOvnbX7Wktx8HDFdzxJHpIDx
vHW7YSSBN4xhH0XM9fDR+KdFHSIvFluY1YcRNF3W06QOjmgKWoHtIPEYZXFCxeS+w0m6h8WgvKtx
IA6AkYMkSQuUlr8X7C5Ow2zNW2PEkwuYiOfZ6FjK4MgpJm0j+pn2gtHZlG3LRRezxYUHqrnCxbjM
SjoBpSffq6g7LkbcB4NAySLJt8up1Hul6OZXkbZvHmyKmfgyIOjhnKwNKGKYRJipksWRhk7GJWpD
o9MHfrJb3ll7LBCcM160aWPakUc/fzXd5Vrl6RcRDV+UrODWtV8KHyB8740H4pLd1u1zeAKTeGOx
cPBmSStO2dpBxA4k5Mw0b4mdgvoE6VJFmQkHTL0Qlp1OxhB9s9s+WJPbhKSKHfyku95JaJGsgufu
WU+8UydM7cFW84mdyc7ykimAckNfQYyvelhuiSwOK11JqvIKDRJDAoOT5tePk25uI0es9GreRJ62
1iaUgmvipzXT0SOcM6dzACQf4BnriOzZ17CMudfEhjWXnPqO9J9DRPNFmx7MQT9mDaQjfzLfph52
C7fEMi/bC41JfdALNwnTyJMBTpaNrzMCV0lJ+s1XW91X02HIbe99MqkERdCJ62UzaOOxq95lbuDj
98sLohu0BYYG8MCUylA1X8RWgMhwh/jEwrK6GYv7xcClDsco+RnPvJcURQyjCbGJRt5LtlQ/vFGe
yY1cKiG+DF526uDZZGXD+FvnQTe0L64tj0YMgIUqZLmj+QsX2VCYSISLHgJPiDcLYxdFj+/4eavA
H0WCadXbQB7YDXwmg2ieMNhePFm9M3thBfHlE4K4Gbjj9zLT9rGTsM2O3m03o25PyeRoJHQ24Tlv
PqZI7QYvD+fIzl5MPZNbyMvMcqCcgCLSMinsIj3lkY/fwKW0QpecK4XzWilaxOORbsda1TsK0ZiL
Ets5+qI6ThQwbtbigxSdeMujUMPpxBoBxnneIc/GOx90yKG0km9RPILuys5LPQxH366hWNBZt9MY
5x94yl+k8dW0KwotLQvMj1a0lyQz18iwsAKyeOSWGMK3AKL7jWsnagPkICx155jwtgsioV0ip0u3
pjPmx9Ke3UOR6tm74SXkkfvUYZxHrfCRk39pejJdpDJ8FrTjYu/brnEPvbC+mJGPCykT01HoS036
P6tpAElb/1HXyPhu61ZPnaPkzvSjgqBo7FytMH+MqVhSXPezeAAuEF2z2GDb2s0+jeuZpB0KPsu7
IFq1bUtwSrRAxRD/lqXZsrj3d2Xc8RexymoogoX/9qGwKbhwdJVezSXDFRI3/t4Egvg4xzldc2ay
4C5Pnbthls0W6oh5b8sMoDaMnzO3yeiGxcjYKJ36yw1KZcaEJJZoS9abXz0cxPdO0FfNLiBDpDBa
LE220T1iegQvRLRym2PwOuiLdqlmGzNHUnqXAdvOUW84OWjRcDYDBKdbP8fToepntYUQnP1qhvYD
BM+wMXkzbuGKLt/SHq94rGXWeSjQ/zxX7eaRypFOUkRgOmUACnQXl/FnMei/XEOGZPif7M7J9p7W
fx8W+qFHr5p3ePEP7dTsHadP95Zl2FtiHt4JjqwRIlacizlNvxodE39sGuPN9Dh/6pKRPxUpEHH6
SUf4PkFjpv1mmEx5m4GQ7fNoeM/y6LzAsQ9kIx5opbYuKEasD8fC/gWsRx11pb0q23PpMuSaYuEG
DiOX41kbo18M/QUx1Z81VhjF6j3d03CwTVAN9Fq71JVPWyDldgc7mcJZmC+F1Pcz3qkhKn7SB3NE
5qaqpiud0JvjCmllFNdC2C5xZfMlgWu0qWiePFKj0sANWVdKeOCGRAykc5pqVw7eg1fo/S4qymuO
H3nf0mm4NbOWwI/w+CuuI0nSHtnqN49pYRwWvqlbK83E4zzL5UJlJ7SYfp7vmjvqDxIo+2D28mjl
S3428tm6ps407ZxYvEtfXtxyeqCSQoZA+7a+He3LiCyuKtMTZKIzdSbP/JbDSPcvcHd9HBaWHybD
+hDoy+tStaFvmqcKV4bdE5PRVwE0IbZ0IPXcBFyp+MVR3pGkNHqINnod9aUg9Gs/FOlH1IC45CSn
pJT6FDfdqFw8Ja31IxrYOEyhLocTchUQgXEbRXP2haVTccpSTLLuCQ3jPRs5Iqijy1dNCP/vDCTe
hU+0wY4bxGY/hsx0L8yVHC1QDLelGLWtGqr0OkFx+26mLDkypEJbRbdcZR95kl882rajxrjKEhCd
nc3nLtUZJeR070bvPKBJu+UnUra/Gb0of9Gt7k1qzYWoXwaLDRZrKja1qWiP0HX8SHkhuJCy82kh
COOd2DvxY2bRQEIGWcs4oDPsvVkxPhSrAWZuwskm2WG0kvUfP1dGAyac+h2nWroVM56aij6HaNy1
o3odvO4r3+7d4mkX5bHlp8VVFQpM7Nx2D4M1XfNlOWtNFjJFr4mpo7FgeU76cBjWdgf56ptdT52e
6/0g8J1ehSGrA0C7CzYQwF72zgNWzNaE4Lneon+a8i2akkBNdAyW7lxtVfQwMz2hfQUDRoYaA8th
liu7hZqd2O2/CokjwfebILbKMDedEKTt1ZTI+xX59Xh+rCap7zyLFVkkUe4KyinwLoxHw1KvrdXc
4WrtVtPzdR7zZmsMSahKrFslxLAgBn/nrUgMnT1Mai3QvqX5LRddHLCKxBnjJE8xnuyoxE4ZGfxC
okccqsEEYK7N2mPejnvex8nzyJ31SQ24XuIko/8J3MJ3ty5VYLGqAbaEgtULnCIl0IPam5406IP+
Qn3KqKorOTibVsZ5686cDIvYaUyvd2I/zkPcvEDI+cBUsSFIEupzjMdKE2FuCRUMjbesH0c4xDVO
By1jzNYG7lvgAuyNCcjk4MnauoNylkHdWcyFschwvmPN1DYWdlYTIzswqtl1JRE8Y8Svq6Hnnwwl
vXuXaLW9cZDD7rBy46ASXo+26VB4yIoHqIMs22c11RMKRtSyLdLRKHgha0e20Hgr9QhAhav57S+5
oBgGZRLRNlnbifiepOmnFHi1HQ99uTEigzCUFgcihVPZQWsEU0VkMYI6frRiezrGbmygvNbRa+mW
2V6ztOXsSPv/oQPhPyQc8++1uLH6kVbfym/d/0jY4c/+XZOz/tDpGEAwMF2eceOfWxDsP8hcEgY1
eLqJ3v8Tpdb5A2CsQO/6ew7mvwk7pPgJNhPUJ6ttMQjTnfCXqkX+HMr2dc/VScV5vu7Ytu38KXeP
lGRYNPoQzrDGJ6rRmxuJzWkn2c6GRV589ezh16jwo5nMKbkyaKVs7R2PdvkDFAfGAYjsHQqR0/ik
4hzQb7xpipOjGIt0c7KBU0Tqu+rnKeZAnRj//aYA7qG7hX2McaMZO3wkRdi4fk01a42iZ47aPcM/
HxpW6z7y9mqfjZiS1iL1cDza0jdzdHuPvQb1IXKr4TI22sXbWayjYMeN+DtQuQ3hVew4bKp8wXJd
/TiO2G6m7nxZ7YGNV0pivCw9WokZOvfS+NAt5rDvG2O4VqnAe5AI97GT6alc5NHpkq9DnV2x5hwN
rQtzt1oYS1yG4eJz8RPOkRKDQ8Mbqtem75Ny722nzlYPVDA22z1FSKROzfENT8E3N+W0T4YKmOTI
BDuC+N84uSoPHOVbr4q+Wjn2XE9+AhHrNqXTIsAw+EAJ4YUWgTeh/Ha3lNYRDZPDwXTfRMs8BiCT
Mtx6T3XutKHFiOGqRMaqnfO6NWsJ2+ZEHjR/gS2KSxJ/LWriOTfmK0bX16SIP6Mh/4bK96vsPxD+
ds1yH9jz9rq6+JQAOt3eJ+HembDrB41WuhCq2alqUUM6g7v7EipONQdNVQdVl6QYlOV3lXKRZdyI
JnwndKIv4x0vCTus7GA40W2wp1POynBT5fE2qRJKXAyM4/lP37APvYZ+YetXgOzP2WzvGnJl8B+z
q9uWX+Zu4v6BjtC6epj1bEcrxItNuuBP0fyy4vegSQDCqb+Lbe5O+lCeKZ56agdFcfOEjWf5Xs5s
gt3SaE7zRKa5wwTx2Tj2z1aejcR0N3k50VAFziyoZLPDWMHtmALcH7U2JSHV28mzVs01lypTxDe7
G+ODBZ39XY94VpapHW8le67NSIFuSsXitTb68l2vSLVbcXuh3pA6bNFNP1NZFRdDayc2Lu3afQzY
7WWpKr6/prFcTIuPFXWWavq6A3Y1p511K6fuzcZdwjg4qMusNdN7M6i04hYAV4/1jFPfKZsCQSwX
bnBqKNNDOy6PVZ84z6Vfz2wpqnncQBlsH4YUc6Xd5g1t31jqO5VadwyLxKV9p40uiCbTVlqe+1SO
MJJDz3D8W54p/QS9b3iLh8HfkAi2roOc+yDCIHrx4RR/9Mi4yc4pxuRozXG3U1b8Wll1gl6pq9uo
SpOfKx9+8itL6SvsukMqMujw2SnPBY6RaWeWDiZlAeLJarIA0w0IIqzslPXNRbjwFXtpY727WdPq
NDIIpg/bYlF4LKrIkd9YrdW3GZIT/w7Iq2RPxql6oSfYpaBQ8gVn4z6Sz58hn2xKkAN4taNMvGLQ
0b55USlR3af+3jVTy3SMcn/QtdR9WRWBeNO4NuoZ2eT6019iIrgTSYUIY+zEHrTNFuIr8MxMn2Z7
rzcPjTFbgZc4VwR0ClHckij+Y1mB1aYVhgTe0s4LpgNN1qHnTfpbrw3iMkS1/DIDVSQzaBjNDkXS
fvIEBUvIdmIMmpz43Ua2ZQwzefI+bRI+37TUET9nqsSblY+N+tlHj0bbW7jKp9F5jkuD+ahNZ1yj
XTRd6kxTXlC3kdgVVNmEvesgzNFG/LxAko0xka943iT6JZ2SGArShuCqKhJ2+Vil5RuZ3fxNVF70
WEb4Z/NiOFAUPZ7SbvzV6UKSvskn81dNvu5GXR2gQZLJzV53wB9uB1EYwItHjUu9LvLvUeyLo2qN
aFdxd96raez2mADKA9Co7qUg+vxQlbGHPCKaT4adjM+gVRKGZj98ILS7H0MamZCgclioWH4QZWfN
fZgh5gbs2sc6LIxmuZa8eE7CUyz6Cyozz6oRfKHJhUM2QkCuKzFfIUXGl4mw53OZNyjCY6YuWcf4
EMREuZ45XIo9mc6B0BChtCfOb3Eik5YnYWRINBPNkz+oEPJOueV0Ni0Mnf8O9NuC9mtGl9wkfEpF
ag9Tsm/VzYx0zmvZ6No7wf75bsvUPWQF50XPgpl5Fkc1doYStLtmBqPsBnQK5c7tdhp0+TK1A5rd
JBcPNalYjpDDe9rC4uSGygREoM4Q4r2yxmheqaBxvezZtIYOt7vZ6s+ys/qtdKr4AwPfGDi9l20l
4z6NIEzJDyApyzcspBGbgjGKXnyzwWBm9L323Pp1fTGVcLdmk45fiqpG9ZccDec5wcAJwJ7yCywK
ZVDwNXwbOx3CQ+n67W7xtTOOjrvUDe+S9cOwx80EQ2VQJ2WBhJGE30/kong0xKTwFVqpbWAvcyC9
uZRvPsbxxPkJ8iJ59ceu+Tmb9eLuLbvpt44DNm6T0/IX1BPfx044049masAbj5Gr/6LnhMaRmk0P
mTH9SL/aQPW4DcCvlW2Sbxpl4M4ete4s8IfFG+4/1QuNsWq1kE/tMY6y4qo3jf4jstT8rYLpXG29
FJwdgre302YjPdVukz34Yx5tk8QbDnRf+mHax2C1anOZvRDxYjyWekbKIRJ+fRHz4N5GJ9GeM3YM
C88qRRr0C+bf41gUr+Voz2JjMdR8dxtU6yFpuo+xEoTx43bYDtizdlEuu/PA4ujMlqfeW0ynzGYa
okzlJ896jdWIC4X5Rivm9Il8SWdJ7B1b7PvLYpEY6bMvFW8GdjNifi0jvCEMn0kUB/1YmSG9wMnz
ZNVfrV6ofZ6YIQz+iBpKLnqqkNOtaLMpBr2ReDOtGjWMezpLceoA4CPsodzmLL3osqTm2az8NmhE
0lxSpaln3W/7fq8PfMjNmtksU6e9U92iAl4a5o3Ia73VSN3c/V56j3iKKnLU3TSgDBIc/et+g/+M
AWdtEfy/mw3evo3N//qv/v90oq9/7G+zDfRQZhfXwohurWbzf6WHEpUTFqAtPOcwhf7biW7+ASps
/Z/FfA0g1MQk8De/gUalB/g6BDe4osDFKCn/K8ONr//Ziu5bAvqAD3gHzoBuWn+CZyF+DFRA9F7g
VY78Ktuu/mgrp46QJ5Zp5+kJcjsbJcpDuffwnNtLdPenyjh7lBE+TW1jnMxaGacZnzR8STo6VNtN
fJkXcvWgc6vXwki54Dopt9NO6ckZaDTy1TrdV14y3F3dbaHpFSiMbXpHxBjYEs46CPQs3VaATDez
VlyslNxRtRjHhUlDZpTA4V6/ytziOtuC9ls5Pq9NkWjE+CowH65BEhnHFofYkGc7oY95WNI3vM5f
zh4Opxai5nYIYxVewNxFSUoKhUMV7zlmVoJmdKqCONcr03xnGZg/dPqCqVKkUPWls820+ES28IAw
zILfeMxECiClfZMxmxGzogSpyOR0mgSxd+oiF9DBKS9akrc2mbJFV6y9ceCtHms0ez8PoB7IPZ7g
n6Zusikf1RzOan0pQAvcFKL/gTpMVjvCHWVwvFETO2i3CWWT3SYJdfjPFbx8uCiS2rJtms0T2xsd
eEwp020/Wd3jlLu4W5cCs5qfcu13e48bnW+fQCrF27Jf6jBGysTg1QzFd9PMWTtoTnKpKOWbWy8c
XJrTF0qoyxZP8K6PbK7twxYi0V55xUNWfgOp892pq2eW/eHolvUzpQQOEYBqvUT0ZRRIfiJWmxEa
fDGW00abu+6Hb/ZlKK0cRqlQX5NiMdj/ptMOXP8KSo14O/VMUGsMVaNgrB+TT4qqan5mKj5qXCDF
EFLJhjg+S8RjNkXxtUqYtbZmobfTGzO94T8rZybFTARiMQSv0BTlPabMMOXCf+fHptFDt+MD1okW
k6nWr1YJ9WQV0KpyR3TvLigVcPt4RQKX/TMyMsr1k0VxVmBTIf9NiIzIUT0QRmq6Zm0G9QjMNsy0
R0X1zNt6a/oyw61CCxvlvmRCR4AuNBL9UP26jdl67s+KkpkzlnjuIAYXICeLKBDTZN/ehRjlpfb6
VmcPWaYgOxvj0kWRc0/bdgjz2nNeEeyMV2x/vbFf8MqxZyfbFVpJJnZlkpKKHbnebPNlHl78Rnjn
tuq9x7nVWl5pELwd5Ixv8PyjpwSi8blz8E5gbs4XwFixe8V+NOyrWTj7WRt6iiD0rryzvfZfbLwt
rzPmum0dle6VeYq7ILqkeKCWHmd/PSzPyZC5T4meihDaj8dnikTxIMUUhQ2O9ANSvYE9J1uzu1I6
e1XS2WhEWoSft8Cx5JIRrChQhZaQ6UoRNVd8fFzl+pFzQKpz4nPF28pM5Zd6WRzstnlKti31cJkv
wrImxBSqpoNYN7UPU4/YVbkjdsnBiLbAk+YPhTmDjjcz7d7wZ/ahVS8oBGxpOQl9/EhB3hjVC30H
I2UiYMXSwAQoBgx85Fa6m5s2YvsabTooabAw9OeI2cHXCcmbBVNAZ7NHDhA8vSEw6JjHlutKcume
3j07ZvSpeWnxKri1B5n+rZRe6HUgaQt4c91udI9jcosa1FhryZ/jFvgKzV7FMeWJL/sx5xpWTV9z
00v2jmZTEuLXlnuKSRGVmyGNpwcZdeggtdTbjUvQAA1+JMW8QUUh9oiJlqOojPCDdDg8sgmffD/T
N0KFgvczkpX76M4+ufNJqms+0BtbUKbjF4/QFt51Kx6OxgzeSA10PxNYplj94sx5TXbcCwrT94++
UR8mhU8I6Wgz16TmhuWTS1sSFKkAt+qzfukifqk44jCJeCWeWW+5DvgMtqPflRxoehe0dt+/AlTQ
3+TC66X2lU5xXgVel7Qse0qTzjEKd4gzstLrJwdCo8VMS96Y+d1uQ8OYnoCHvJuJf2jY+e4jPWr3
qZY0J7NzusNauxO2LKh+iGSov5R6zc6etpy0mg5GT0JjqE5N2R2k0WhXucaSVWxbgaqSerXwFwc6
BE+Wn3WIEquez4sk9CS79UzkEU8eKYIyYafrO5J3IdFwShNtHEVGzuCiSoyjsKN2kFgMMtmu9ph2
TK3Yj8tD2jbNDqwyqK+iIuAlFRl96CW7kgaAAHhH+YDPUWMjl8YPLofVtmtBe6hkkmFRLJK1N/aW
SGCLcTC8Q6hWDAVRzavCSlS/J3ldb4y6mJ4aXSFupM6bW2vzk9vRO0TMlEqIk5qgc81ODb3DmrJt
r8z+SjIJYllD6NZYFNEsYf/wylvj2eZ25Aikci+yT0lUyMAwCfi6cdI/yhwHx4hAuNfyifesZ7xY
/cAGGVQc1KzulNpO/k6DjveLVIjOqtPRxyC1MbesGk02hU1utB0OIJsWcoNJBkNAZ06vsl/Ys2Z5
TyzekvZPBNtD5Lrpi6XaS9x8m6mo3NZdR+1pvaaMazYAw87ApYDpx3DZiBuyfkoS7NkLfnxLV42P
FjlABEgddQVOhnIpzE0nXZgU+WbxwFJQp7RNB4h6DQyuYBnZp2XcAInc8DHrDsb/uRpgodr+vGJu
EBcUI5deXy05B2PjVXtlLdWWGnWFTxp4mum/SJqsuLtsU2d848x0PxYWrYCLKxM3wdDu3CzyD/PU
Wg/5qA3npiUkiPumYvu2aLuh9v1nzqDsyqvoQdM9QlQyVu6n02bNvS/s1TsxspXsiTg9GVPcn32C
eKEDTmnXApu5xHXePUmJCb+Bf/eUZ9nw3RpJ1+CVea/bHou2SyD9kmjW+gmhL93QfusPMyFEErc2
WlTdjeyVIgG/h9R/Q4kWCabmKNdirdmkYitaLKo/k1xBfPP0GymIfTP4MX1kfXF3hMLrpLkQ72wl
hou1lneNeis2mE5o9LJEV3zUa81XHKdD6Od8YGOUdE9TlvB5UwmmcQqeOZyXsK3g3rREeEKswMbN
SNyOaBqlYpYsP+ayH3YTFRBPOrUkdxPrAy8fNMTvrAK0jbe2lC0m8S3G+Kx7TKg2vjlrn1ndmcbB
6eg4Y0m8oIFHbGwNHIAZ3/tDhrPmqPcdSMfJaQ+5JvyQdNq6kcqAc8CUxmbEeZ/dMr+NtjPFJdvC
qsenbu1gq0vbvniRhterdrIZAgFNXPBgBPVt09rklvsWuXN77XczG/zqG1jvWdBbvr+nj412W0Vy
4mbFE+IO7c0HfS2Pq+O641EcHNIMMpNP41ozBxK/f+LmV/7I1hI6SxvllgsKw3VhWc/277Y6jMfm
vV8r7AzZJaei89tHP3enA1+Y9MS+DsJXhw1tl6FXnW0MLQBJSPZd0AAHk17Mqr5gOgOEldLgGk9x
8eIwkW4ngzONNTqHO74RFLFRvkfGXH2Q2Ed3cOy0v9p6Od4t1NGXdWB4cYU1o0DUMVCOjqDkNJbe
zSVd8MXHDHGNHYwdEZ1rl0SfU7AmuXF1WiP/jLgAJ9iguJZPpUlYwelecT2bOOMizSB6w22O2E2i
jrDnUV4IEQIyd2P8zwZ4sSODftcHiZ+qbdnGHVCsNL5VS0nxZkumAhoYt5J91FYJCxtrhW3VPU4v
HGnq0VPWR4O35M1Vtb2nUpZCBbvOaJ8ZnbNRx2zYBQ44s3LcF90Y7RKocpm8alqZvdRWJpDRxBC2
g+Bl3dcWqjYij847g88N/OHA9yBKPqRnmlc/jdvrbHsF7+jM++LTbQIOajDwpFj+gitqps4Tgmpz
zgyNI6uyjPnZ9FM3nMxGfQMQ1B8TbyRcamkSwQ7VxXhPMYK5G+Uuw7jp6tq/a2MznmZWTA+AG2ip
ws6Q0aNCjR6XFQ3MxJgkM8EywF7AuTIK97ws4WUdc2GeJowcSbcw06gqb8igIbWGWjXWX2hLYynU
ceN+M+N6Jb5nsh4JA1v+V9/SaCETsXrQM28BXDTYt7yyUx7piqWaU9rxayJHR24ihtcbQio3I+Az
h4iTlhywkRjPRjpXgIYMXbu4MQwmVtL6E46TdAdvNjmZ04xlssrimj0/qykqbbT2sW76VQbz2qfO
8uQ9G1R5tJ12wgU+z/Hz0Pns4qOKKgWzqMW+giSCdZFYDJJezrd7SeR9oWkbdXLxuaNN+d1vlFev
dk3gslWdIqbiJOPbNCJS7o0sbZ6cNJVHwJl8f3oicVY+T1mQ5k5C8q5Obs60koLi1eThKMzzR/7q
OLrztsQ/lTBWWLPXh4ZMncNcKPnlrws//wkQAsuCev7vlJ+XukjLfwE//u2P/H2jDfXRc1BuvH8s
oP/RGePSDAMQQIfruK6mV73lb9RH5w/LEGyXQQkbK9jxn1QfeAYeSHoBE/L3/+cvaT72CjL4F8Cz
r/tcrfgpHZj2DgSCf8UPFPOYiNbEzlUo5uwOlNnVEjOw1kZxc0/jejjSOK89ksQmhmyNKPZ4/YaY
+3DXibPsJ7nTMmEdk5U0hKEiwfXDpQbyF3wiuZKKuIlYTCnYlx44horHDpn81LdGg7dDUYvYJBSM
1OObWbeWfqpTX/AYwhoDcgDPLhlnVhym9j3GDf45regnfNs4pTkkaemDAeBE4/euy8fHeF4JAa+6
573INlcvfhq9tDCrZj0lvp1uIqpKIjd/QmZyXkRem6/WpD1onumwg63iRzyWO2kX8Q/SpOot7r32
w5H46FKS2ihSo30zVVxfbJBfVGBoYdVAAcszVzxo/dgVJw/8wD1eeWML4LF4JZD1GhzajZgqVN4s
rtz7tILPZjxyA7zBcUNm9X+zdybJkSNplr5KSa0b3gAUY4lULQywgUYz0jg4SfcNhE4nMU+KGbfp
M/QR6mL1KTMjMyJyEIleVnWuMiOSdKfRTPHr+9/7nnWYKwxlvh2WHLJXaZlHt51CCwXVEKVjgHMF
NuVgATzYdnaV57vM12CymBB8KUgxm4eBFd3jDGD0urCIOmAksOdH/KfDxeZ+3/XzmaB6u7WYCV5a
p4WrTUEuPBNn8kb/ep6hbirn13gTs+t/0B2veqR1s+/o4kNv5tqo3YMNOybacDOuWQtxCIk6NQ8M
Zhk6Suryw5WfcvaslG18DhCxHMnEV7IeggBakf2U30ghJw+9EsfnT508sjxzZuSdlq+MUfXOqxb3
CfTcvVFXHaVw6fyjVQI8JXDMAUqUr2l05/mNUN9Ro7cflHhvJqW8JkvA7ZhUZEihesYlGbnfVcI/
yL7pDas824BELQaWvCzeSrUsEF3E3sDMBu0hcS3nwu5FO5qW4hqLnuYaaldXaAufO4gpouk2VYsJ
PWVQa9Syws2iFBQFZ2xiizMLNyukJgmfIyD0KtTUpqODB/MTk1JxBkzQXrF1ZyVCuV31mAyEGzcx
zbs0pbdd2C9etZef2xQwIJBM45olC1Bt/YqPLNc4tYIx3db4YIRgLzM2zfLTqnr+QoxAgdVoHsN2
DgdnsZsPZ1p0Z++rNQ+2heQrPK+FVRha5XmeI0xoLIUyUMfsUj53RdnQjTyCwacxH5XEfAGxI8Cl
2QkIA12hsSRjahT1faMvyUU3Ou8WLTtnJkFzVbzPgiX8IoyzlVr5qaeIFBAbuxG1EON2aLCL+dkb
GOA3laahQ8ZybK5FS9SXhp08Tq9c0WvYpttIcKNwjB9JMriPrpfad3m6jA/ADpp+gxyQ3Eaweu6G
wQTvyFpJ431XEdHCBFYVt1NW0OY30NazcBHMID1p7YMz6uMlovvgSkyG/0hWR5upVi2I5lvs/9dd
M3k4wxzJf4jVTJjfyHwAyaZelSmvn7JAWpn+1dT06LmCP3uc1ktrD4nEXQehncaf9Am4YnygOjoK
VUHo1sfifK035Naxv94h8IZpzgRnxfwRUiTf22jGR+9P6RqsbfysJnTmpJVbrKW/JLp2ozyOnHRy
K4ikxvnBHMtL0URk6N3DlI/7rua6JIsbLWXzp+FN0OlyX1XFJO2OoMGM9noRPTkUSZJIJMsKQsw3
TA4RrcYIzDCSxNq1vkhc1Gvf6I+5ruo5CpKwulckgdELnI0goT6G9o5Gu4ojsOcn7Mr+gF3+cSG6
NHINbudoT+oAmMBKg2AfebtER/jpDeeJaTx0eXunItpreIfbDGFthUKQru6V3Wo/eayOexIKb3ba
A78UNmk63d7O6Hrsux58Axtu4kIZHTNGHEbikXBzu/KbqihctcgzrLQJb9pWioPWuje2zTava1mV
zi1O8cU6WLBFoOYQFEN1nTjncb/7s8sSwY5TEvXN9AMjCl4as3APLuBVC/krc3hlGhOkMFe/gsMt
CivGwFhv6Yzs2Nh1NdN3xDFxlVn2ebLysB6n7qq2cFZnLE7TxPnRRtXOT/h1+PMIOq1E6YriEtNE
cY9MQXANq2frU/1nTopayNa52M2m3CUUT/WEx7WxBTEDUXwzVbV2qMwFg7UWG9/IMuMmaNrkEVKH
nASwVOJqfe4ku4TH66ySbIPKtCWILxjS8uZOT1MSbw3QOAJG5OAylYjzVDbOm3rtMKi8XKaSc77K
0Pnz8lR3ObE6oRJ2UkTez7xceyVedvGz24w93ijdID8uYW+tKNBYhcblWNWVfVrZROxpdNACAcZC
3/zxmfN/yLKR/d8/XjZehp6msqX+O9tGvu6XuVOBww1hODQOGhgVBTTvX7oK3S8G8yjkK5yRujDU
IvKX/qIvlkOshqyx8Ci2IeH3122jDm6cb8Wi0cOXqStv5h+wUuI1+/3kadjEml2y1Axkvqvw6r9u
N8k6HRwC2LawKcZKy4/jqCrZ2s/Oz7xR/Z+YXfo3x3FsgJUWR+jON/X8tW4swiqO51EoKqgWRT10
bkiyJdukm9OfhIzYYMRFBAxmUcAbfqT2rrP04XvDnCu2iYAFwL3T09NgXGgS7mU9NJvR751d3FOA
6iW1wRiWZC9ZrSrvBl6Mm0oVp5IvLB7wyK1ITzioU4fAE84/NBDdAAj32cDKDyHPvW221wgN9Udr
JrG+8VRtK34a+WZIPXtIVamrYbmgbatM8sMIezy1dTN9tP3QHWyXStgBH9MN6XSHABqFsVEllns7
sWmR9X1EkLAhI4t9D3/ZrBmdc+w/m2dLE9E+wHq5JJtIldMKVVM7dBJbUq7Ka3Hne299PNFoO1tc
3xEhe39PnYTZHIzVwhfmapn+vKg+XJJQxcFWHblTmlcv7Wqb39gzrdzwJ+p0GbeH4zpqMJ9bhtQt
9cFRqA+pfplaqvRsvzcNtjuqo7dRdb3CGmGZtrnbPZDKn35kqth3xO62nxsxfBtU7e9CmO3ZlmN5
a3VxDe5E9QNPA1XBBV6cJx6Q9AeTEk8OhDkeRCOpzVvR8WNWQzCsOzqH/c/64ba0RLRZfQQjUmMu
XYK2lA8N4vgwxheWmdo79iRAnrzg+U9/ZFmVuD9dBJE7VrQAmpvP+uNINSGjXU0PbkXgtfera5N6
lOMiox8MncON4VKl7JW+ONSZ6lcuHQTPUZUuz6Qkn6NRvteqkLlfRotsISvFYe6aQ2yoI350LWUd
Im5PpojgPQnFG+ocYpY3rfxgPmXftaSOftRiYvt02pTnntgucHaH4sB2hCutAv/dSPR/VBAAX+EA
WJ3GD1IhApYEIv4m7Yb42RHadGs6GlWzyvVujZZ+xYE/X5XYAK8W2XLEG+SuAuPTQp9VMV7a6tNh
P3267Renkx8NFHtzZ7rMHARdcOdT7I5Tn46PGeUF+35JUCUOUgdTf63s/Zky+uOF0u67T/e/qYIA
aweu99h1bq8H+trZB8MSidy2hjlte8F2EWYVsQIvHc6xrjI7GhOasdQXEE5sb9h+Vat+wNpLiLfg
/3DJk6kk4YvONc5dd5WPwtwSnV+vuoqRC2nyVtjV+9DDhzH1ioCIgiaTLsOl6vbJvQqw3XNWcNOr
BNiXlLhfnr8As2T4y8Znq6qvY204tnb1kaQM/9SZLTyw7SosB0AmM0UnMFBn90IvMw/YXHvCQ1s8
1Bxvj9ya5D4XBT1ezfq9lPF8ZU4enl/vm9CHm1xAitaa5U3H9olGp0jA0ANibwr4YJKJs3m+L82V
WLOGBF8vwYZ0sOW8BPTy3IVaXZ/L1dzmeDBg0+f+S87CpR6s7eAONT3O5cnPaT5kCtRPMA0Y9Hvi
k7IAUbaUqE5CDKEj+Tg7mXPUW+nQZto9s/HjI7BG5h5OfzW+zUDML2tFVDK3qVH0a8TBYoaNUHKP
6RHreJ7sNTJYk9Wboc47iTglu7qFdtdNaWTbJaOtMcHfvW8MD2l1bUMZuQ+ZJFys8a+Wbi238WDf
pFmE4w4bwxhrTzB5CpK9a+CxVlomt9vVZe8H1SRBr4tuuneXzg11gl8nG+T2IZoM6uYrct16YdDP
Wn0w7VSY4aK3eIDQEpfat4lyhIFG00fkRCTLWNzrqAV7WmCsr1M3Vseqgo+rAWz5YbF9fGji2NlD
0idpRC0Ezo2xL7BXxKwapT1sc7sE5tYZcfNUVgs2Vssqm1eYoXSgj0uyfOA49m7A4vln4aRdzgrL
9t6NKVn3ulXoNsa7HoR8bvi0i/uSSiIvqu8701ZnEB2sI6eEBk46c+gOCVxW71svNZw9eIj8GMnY
vZbCniiuwnvL+wXsP5bXOL1dK/agmYzfs4GDe8OWVHvAjVc+28AWb9HIi1MWGY90nSJ8F8KG/Eft
0NTW3p2Mk/KWfQnrcT7DNSDC3Blh+C3jS+WQ23OSdD2280RJeRrr5Y8BrZhmWOHG9xNd8pc415er
gmhB4BaSICmV8QevQumh5qqjBGdlXIcj29KANOfXYuIBkXPLIFQRNfo9Ey86uNNnJz6r49e0YFmx
xxxiIGUs0Bp60kybjns7a97ca36MremdYrDAbx4L0BOdeTn+gc6JDiRpsx3gZo/06MRHePYRJlg3
4GSErmHtam8xTWgoGHBB7+lev5md2buDVO9Wm8LtMCTl/rdyje+aqsoO9HZ75MRJInTcpAhgw/G3
vxH7JejWNQZ3f3+m32mzllHJI3FmLUnjCLnniqimT5Y1crlLM0Y4JQQito7WycZtFeP6K7BJ6HJp
2ESAsiL0RWnTndnhvoHXB0t3b7oVRn2SXvHtABOsQgzoPGpjm3Uvjbi6azFeYp2gqi3QgA8FubP6
94Wv5eTzLQvu+FR1pbtpZWbu63YRF5ol/XPprHLX86a/m20DpK47ot4tqbqi5NiFvy2dIXd/fIj/
nyAcGzrari/+aWfQpl5e3/7z//ztHK++7Jc53vjicwbrDHq+yZXT+9Ucb32hTYgosKOUYryDTNh/
nuNdYlQWdj5FvbWFmun/MserL7IZ/Znyhc7nl5LEPzDG28bfCsgOrEwHLBwaMgIyf7/fjPGi1Bbi
40NI7H18kcqHr7ELfOKNPdfbRfn09Yga8hxjyQr+wbnvW0wlEFSn+W4xl+gdQAUxdviQjcY5ezun
6TMH/UIuGXO1lkOJr/DzknhQqo8n8bZAQojB0GVO8iH0tr0W2IVQK5ccrJBcQhpmqCnhDr9vqwg2
kU2gx8e571n3mPIPrTOFC1OfGwCJIEiZ2O6Z0cvX9lq3du/spmLI/Y79kqwr3eVAK5kV7Gh0Rih5
XYPxzat+pPWUHG0m3kIR17e4OkY0yzimDTXSMBRv0wKhDjlyWW5YPqoasHqMyyv8v84JUMIh9YpZ
kRq9E+Xm7O/aOk52gmYhcstry+k169bMMDtHN3n6Xi/218xmFNL1cstuUgZ2OXuvDakGq/XI29dY
re5NuUaPtVV0G1Ja1Hf0NG5CQSw8FIsoBlTAe8gHzNaEPkghFZSElCeamtqQGEbylVHY472X2O0Z
Tdc7LYDQr7zabl87GyOS38jxfSra4rHAKHTNN9AuBWDFk+W4T/FCZDkcPb26tp2Coy9jIAoERvvb
BDQtuO6GWBgUwnM9NuNXZQeH7eBAAVxVg3idGVeJYK+Oe5FQyUZ57guyq/SOO5SRv7qVz5oWq56J
VQyg/B5J0NwhEcf4UKDikC+iZvHnqJrNV8wLGEq8xv5wmXMPA6glWtDjphmeJ9MaTlBd6PWJaT74
aDtdviaigldDe0oToG/7Jw/CZkzFjW08R76vBQ1dlDfDWtckraV5VaVa9Z0nxbRdZZSFDMlWmDWw
yuvZNS4Rm215cDRWAkE7tG0Y9dRiQBPCRr9zBjpGOIUneu+l0N961nWXXsfoGjTkSl5TNt03Xp9T
rCsba9gnuLnfZ3biXbDmvE9xpWGJyxzRAVsZPfIJugSRkxXFfc1p8DD2o3PdGqxEVCc4OnLDJTPf
MNb1uwZ9HY4x5Vo01spDxU+K52BtrVsqSapgGPX6q7PSj7mseCg2cAFoZJrKpd50+SS+rTrvakBB
/FPaMceHJnHW2xQjKsz8jvc77g7olo0y6YKwaU4KoLcrbLw4G9fiZbAmh1SF6HVwPqtJd5VNVn0R
ntiWc/IjbnptDHq7TL/ZDTYI6UcDfYje/LCsc3JTZAMDYZmvD23eFesGojamRpCL/RvJfZRGg2V4
P0XUgRbxetvZxoQDpTmOJDnOjYbxqKRtFs1Y8xETU7ta9uhicPqcKN0uI0Y0WPzSadcH3V6cK9ck
CaLrm9meJcTqNaYlsJR0JDrDHUP7Y5PpOaeSY2tb5hJ/3ZZIMTnP7qEESGuWxnsOo9HgGjMmbtDo
PbUWNb0JCQMZmr1o4Z/GZVu8UIzqMRkkzwQ3KEa3uuW8ZJ04y0Sibermmmwp9IqJKdCI4i4TPmqD
lPsbsmX8BFstLjl9jOwtSpqV205RYTGKkmfWkTg5RZ892pAUAdsagjX+gmYpPDlFe+QB5cugS9br
63zvjov2w49GYQSdBpoHYJ5+yTuAdYGc6vGhyLVkT/jTIYfj2i/muIzdzranpgM9N7MmjMuy3mZj
U3cbA1n/UdfWBcNdDWcNrZC6iJW4krW3s8HdwHVqjoVdu0fmar1kzsqaoxjgSDSGlr4Uti65DzZJ
HuZzqv3AH+HqwYivdlu3KvjmZThqYRXh0KFgdjnhCkOsjcpIWYyHxgj7YeSQs2rPPABRnkiVONHR
MhxOatjouoMpaVnmbalZ8YW7+PxgLwvLwWwiYIqZxmixq9Ujb1Vm6xcME7SROBTTFAG0su7Rnpbi
a5XhjSd8mE0QFCJMW4qAxRSL3ZyPi8cwB5uzJJ7TehW+PHTY/WJa4COKzEIdt+xdpGUVdNcUg9Ow
RLC6407BbJv3Nuc1wRY8bbE8fc1NrFS+l7NKYcVjvlRAKDZCzzArd8a7HXNO1BrJ1kxY2LvzlotV
4fQ7T593npflpMoqop35EJ8j3nhwAFi5lBmwcFeO3F1b9wdvQ9aU2IfnUxw51qGdSLAkhlx/YLNt
vo46dXHEf9PyZPFL2Qs7Mk961q9Pjco6uVWGSA08Owt5To/BoFJRAGm6EAM8zldWpQMu1yoHVJhi
BFOZKneiKY7rT781TZlccCND2I6QWYiYqnBfk5ZhgcnjMRaCW2L/Gd5KVI6Lq9YmK4f8JD9DXoJf
6bNQya9UZcBWJpFns84IholKGy/ZZ1rMVMGxRGXIcHuJ+17lyrpcA1nVqLSZwVn8E0qHfavNKowG
j8wHgkxCjbgUdP1I5da0ngQb/TyE2RqVaytUwm36zLqlRnya6mo9I2QSMOgGsqMYWy+NjJfrmTcp
bneVnuOIXc/5Z6TOcWTOlZ6cnd1pRO4qj/awpMqh2JbC+a41Tv+9Vim98jOw56vsXpZU7i5Xeb7a
NeRjo8xGo0r7laPK/VVetPNVFhAJKn/zVD6w+4wKenZMbFC4XbOfP8OElcoVeiph2H6GDRNihzwj
+6Onkoimxo1eZRMtlVLMVF6RG4BPkkpXMUbpd/Sd9irdqC24gkfML1uZA++SDinIXOUhK5WMrAtn
doNR5SXbWshQK1SIMld5Sv0zWgmvIbrFxMZQp4KXkcpgCpXGFC25zLXFVFN/hjVTldvEXghGRRsj
644Me7ObkUbr7f+/l/w9cuqf7iU2U/o/XjCcXv9lP7xmqXz926uJ+sq/Xk0INEH40VEs8KMo/8ov
KwbxxeFW4kFKBbZjOvZfA02G+YV/YSnkqmF6IEH4hn8ONBn6F4HlhUCTySPmD91LiFD/br3gsvlg
cwtKx0QVVtuK39xL4kHil9RYyVqzd73gz6O3TFAQE3bUteHeHUhXbvvIz76b6OLXeWm1bzEqVB+S
pG5wk7Gj/WiTJcZfKGnv3SIwI4nq9CKcBhrAfbxfpQ25oUApw/3p99eF30PaAx6XhgbDDr1da+OL
3RTnvb+1C5F9RF4jnV1CFn5bp32z7ApLA6M1RrW7XYylfGIvMxiXdMm0HDVrmWT7YRlL38FynWJt
p/WjQLOqSKAc29Ybxc7B75Ztp9yj4wgDXLobO7+izMtlhxiyQ12WzdC0Pvhy2H7DgTqpYv26lEDp
68Xzhl3KfgbzLi8Nnj+v9VllyP7ZA/UUha6v8wQv47Fkn881wAhckFRaoHwWnBnzW5r0854nhoqd
ONOILEN5+0uS0nO7pX1keXGcdTqWhcALquVoFNgiDf3D7PXphUCIsAJ2znoZsGwgzE9Mg9I2T5Nr
iyJFEd2GMwzjBqxktkQqnvvmxqP3Ps8r5WiGunQGYwYcdkNhRXecWupTiciQSwkGzekobCXWQD7S
tfRvC3eE954pawgryNr6eR7xK+ITxAmzreF/60dkPWc+lvRbLAiccaEFpVFHYut3UX4BKY5ALnNI
kWRVlRVqJtyrkTaI2hnTARLcD5579XA9su4ltLtWzqmWdAtsE0DcZ6cU9NoVGXxYOPtDVMAgwMsZ
oHkzMBtEWAJqGjwZsooa0MbB0j8JaVsvo17RpW3DQzVDquu0x37qsxVwaUJBedcrUYdol5rnh7hi
wskZyHH6OH3DxTaZPtayXr4v0DQxazt4XFhdM9YwJRQ+DWxifq981Z+oqw4HvbGpcxDeCGXPmzHL
bqyBBlRsBJDqd+NASoGNLzyFTdvbUD3bxXaGsNANjDpelh7+F64I6miQXMNoWDCK+eySXiw49/X/
wyr4v5GKVNRvr0XaL78+bpVI41qCBa3jGzoHmP1PE6gbjNv9b7Wkv/sdfjm7rS8IVCbNjYIw12/X
wxaxUiE8g5PT+kRQ/0VWAsEj0JtUGNVAcLKsv66Hlc3RYJtLaxtnscnn+I/ISuJvoqj87J5pC44Y
y+ev8TvOTlNYC14ckH8aZer4sq8WYDUzQ3gXTwemJtYSXDkzP8RwdhLuw5JjRAPIGeMLcbzjKolc
VQYGQzfEGxuYbXzuouFpER8NG1Pk/2sg2NeGfZm4TTSAwoy53XkzjTgSjUpiO28Ov3qEXv7Uo/0v
1YDnP6367t//lV/a755I/D5/zQ76Pc579Yd59SbMKXbmkUPvOH1StY25RmviIBhCeB9ru+5S1uCx
3gWZ02xbIGsLPj+J/jw1Px3xKjB2YCNGW8DBP+lBl3ehiYFPN9SoSXwn/65YkNqUgBtlw92f05i6
WUpfGife5cWHPTyMUDnhLw5V/yHtYitYyCzaBIwXWc4FGVLerFqNFicCopkb00SiFg1V9BfgDEGW
3OjD1o4vWdWwAsfUZfE4zbh1c1Tkyavnf0w0/jU9OzFq1yR+b9VE4GnZ1hnvC/HWdTLwkiT0m7vM
+kbR0kGj62+OaIej/FjLYfzfeONwNbs2y5KjZJTE0RaK9ewBsZmlvSHzuRmju4VubXO6nWcQ4nG2
l0zHxiOX+F3VPWqSq1kqWBt6b+ZM5lYnYFYgxjPLv3q9E6LM72szvV+JgsrCDEqomGjy11Hq7xKs
7gw3b938rPP6DOzg4hxP1ug+GNK6TNWBxEcu5f1MrVbW7CuBGDF9cPkhUvTi6Htdf5DJbmrMw8Rj
g5IkZyOyKxzdG8u3DpNM4USnGx+3WVpc29MDgQdApKy2jYVwD1cjvJL3w2IHtk+ayz07bBRs55bO
lHNPVyC0gZ0/FQdZ8vuP6lfpTjTRfGUJKntqSeev3YBVSNtBBsJj7r+w+jrbxaMDt0rz8lOZt6em
ra9KAOWNyVbbsg8gZrYVbAP4j8GSONcOJB3FKujkvTOJjS/OIzjUVjulmh72yGOZfZqqJyd9aKRH
xJGNB3Q/CsM3pN8Agxz7Mdv2vHBDX1MgloVZa+4Wal9nGC8mO8dZdNAV2Wnkx7wadliOUNeiAwQG
UszcKZ1v7IA2xCZCrReHHLcwEYzAoS978O2rkqgYsHQozeyPtM3i3qfG+2w/Gcq0ZOehvTzrYtqY
BkS6gmSr+IZeGwygUNvoum77S41PFr7+Bru8zO+B8ZQLUxvJTJHpQCezfW8eqtI4UTajmyNdi2IX
N/ZVZr4MJa1aTc4NNw+7hoXw0+x/HToN2fa7KsYYBSRdTTu53j25lG3D78E2a7ozVeSYCEVMEUw9
gceKz33/THvht9p+XEoK0Fj8eBVdQGRz0FhQva+xSBzYUn5drG8oECHG/uNkFzeGTCDv7b185JRT
efH1zhV4ESF1zckQLKsTsjHYl3WKpzgJCBjNNkRVIi0aMVSRlV89XgmfsH1BCjWmq8jNDpRbs/9y
AjSSwDK1TbEQk7HLUDD1TmB3+nHcNk15WO2WtP6TC/HMS1m9a7tM44DSaiy7IHrbJew6/R0o0Nam
HLKnLKvWnEOpj9R2+4e1401SXGPZxqMZFFQoyQwmDLaF3kSETHCoNJge8Nc6FDM6FxS8wMs/IIUE
ZAFvjXTvNgdruZTcnOfCOVvAwKgKpi/MIKGp4quoGSN4bHQc/MHQcZuzQ8DUs8yzObUEoclh4is1
gBexUXMMKl/XR2cuDoKLqNfhauyMHthBReLCYxl7P1Oq6syvNNBsubWEXUqnkn5ONcFGdEftObMe
Lr6abW/NBk0PidsF9AHvVqQ/RB5KjrpTG93xBLITL3TEnVEijFszX7NuTbLBqE8LshY28XIIacqu
WOdPNQ3IwIAQj/ejPDbugI8JRBJqtPCvY/2YDtVVnv8cNUzwQ7+tAIFoa7wBQBxSDIA7j2dh9UMj
qwnwYcMLpAtUTkzIzURsCB4T4kdUdwG9M3RUvYK+4hO5EGAfD71xXcRtmFcRjamPhssd58FwABFQ
kLP4HwkIotT66JtXFk1B52BsXd64Y2y0/rKKU+MMiLASwyKJqrolP4UElAzQzpqJxUdzVxH/GmeS
i0TiQHnNG3sUHPnrQSSEoGB74dqBEY7k7UChCurhaXLtbWp3YJiM8iHO5dnjkPLdBy9rt0CaX2p9
Rr4BloZpolvW70bU3PURCiTCNPz97sMxhwPAGRAHlF8MFVeC5gVIzV6utJGi2NESebXMBHFb8PVl
V+6TpA6JenNByKeBfgoW761/bYsfqumViufdbGA9oUiWjuflZ5ef4C8FkQp/m6TsUbz19jAO1LxM
X6fExjNq0Fd7Av2aH12yEGPhHIhDBEZCvw37p8BfmgPWy7CU6wWlMjRJIAN52CzUP6yjsdPTfmdK
DeF+uDWAXmYmlvnl6wqDB7gGB8G0xfofuLAYcN/fjuk+9pyA5jJFztc3hcYmgId7z+ezt/TQWKNd
lj/xWQAqUdyQMP9pccPVDeBs+qJvzdS8suRbvcT7lJR7Y1kHu2r2NS7yuZHEc+2zvr622r0WL6AW
aFhISfq6zx6dU9BTt7XePMwdSdODkdNjHNWw47sLMZDQSu/7nibxvtk1Rf+jqZvnmIDYKONHO3ow
lxdbuvtMlqGqrxroL0wUD6NyAzNrDhGMTm49c3UzRK8dUTyzEhdpJAQRfEjxA0Grfr8WRP64fGXu
8jjmLza4ekWVaygOBJHEhoHKrxE7XXHtz8ZHHPOUsIzs3rbNj0j70LEdCq42bGNC8hrHOeWdbM4/
elJmhKfDWCKGJSnHThY6PClKSZhM3GEPwUh27yhBvo9zGtQpAJv7/JwTZyiNlncADYHCC9e4COqJ
hwOGv9VBmncIJ8ZgiorevgfRvDdFtNX687rWtzV7PEgtW334ieeI36A8MqUeSZrc+HA4ZBfdgEqA
7xF9wMa8n8b0lKUehgRyh9zUOmhpG556+wmEMcVZtkteIaEzl89FAaTFr28dZqkyhTPPgpNOhZD1
SNCI5rqdjOeO1rRIG+68Wf6gIfI2rXfSfs0N/b3q2oPGS9KzxdWBK7Mr/Fn19Fpny4O/shJxbgQO
AqypoAWbJ7NrL9qUhhozDGiWi+bF2NGJNdPi0jv1ZXL6sKzLD1k1Ryz1IS3RwEBQeqfsSRVA+CMT
qZncdjxXF7Y3BEv3iI4k4uMdXUobF/+5Lo2NZU/7gvrSyMPamGPd1nm0YceYiuFUJdV4M85846i6
GJGT0iN9KybzsU7jhyQ1kSB0jpqRUTBd9vCuC+dUGB1N8/qx4uCgW/FgL+MBmfq+4MhOBbjNiqR1
K89aDHGalF457Y1UZ5vUf43L5mjVzY7kwL3b7/Tyfc3qrQ5Wk/FO8eOaqdm4HNEQ24PatBnFjXcn
Gy9pUtCZF1NfwLAMts4c1Jwz5nvb5rkk1ycsabTGuIccIrg3Pvl6d2hcYG0oNFEut9Uqty4t5ujf
bHXGbVatRxnTMu/xCbLRVZKZOd6fbx3Qlpn3LZLFPZ0EQeuxQa7eyc5wdGU7nYfpKO4K+w2W4Wlw
vN1MzNahqcH2k1PdMX1SB6rP3+uZt6irBVU930w2G7JiENwL4oBX4SLK10znd+etuEQBePN7TkR/
9nmfFk26YWFMttbep/X3ZCjCgpiyhu0LJVgaZhCVBsOfDFCDbnzZXNEFRi/MVN3znYFzjB5A8REk
dvvomCkJWQcjVnWb0U1ixfbz5P2MLZ7g6nHc5zuTEL6WHhOqGxyZHrt03OS6tmfNcWcV0UYHBscW
7yC8+tHF4RT885ufwUX9dxk7Ln7YN3SqnBzBzfa3UiQw0iqhH2IKJ1dFUQLHZH+TlDuRwaaunU2R
Pq/R3RrxlOPi0ZQefQpxgOAFJeC8cKSYWXn+538nFev70x316ue//+unMuAYpuvgEMdDrNu/i/25
MdcDreQuytLzjuTqtsuMc15Pf9Jp3uZ/i9/rv3Pp/TvuEHRY5AK0Ake3eQ1++6MDHmkLd6WgXY5a
mJYXrzsl1M4Z+a4xgOhnhzVqcD7dzhQjTN3N5w/5v3/zx3ef7pW3mo4QOv363/3P//jvHhig1cz7
fFn/sZwf/Of/lT/rH78R8//yZX/Vg/7sxAdBwXOf98MvUr7zxWYjCRBMGBh9Pg1If3YZ+V8oMCQK
oHsoPwRcXTT2P0v57hdhu0ok+pNMxH/7I3IQqtTv3q+u48GDxmvuAknzPoWnX7uMmGHN3qsaCD1+
3N27kz9Q9IUY24R2u5jX9J6ViKmVyKot8uvUbVu2uneiArqMC2a2DOwcrOs3WS+7r51XxMx7y2QF
Bt1deB0M6b7NPMtfKLrHp+j57AWDtBmTj8mpuEWsRaVRmZVFvbXPcEcWTD2iPaUst9ftkuT6s0wp
J4YnP+gf6MsLXBKXLRUm2UjDCi31icYsadbplR9rmR24Y8yfo0V2f182JjxEKOkz5ZbePJ51NRUz
9OSSKqLWnr95/qAfTbdJ/X3nrnF2VeMlKrb+kGISiPH3WWHS4W4OxMTZWHpmBgaiZIcYYmuC75nN
pHhcrCOQPHg0YQasTYvutZJIfugYoJ4pr/BKwl+lp7pgxhgpv8YKwMU6B4C70f2mf4KMMZJ0M9ps
Kyf06c0kXRMY/dx7qs9BigenRH5g3tc0Ebpcyr75dEjiimRVMG16zIX3g5YgjjtidGJO91i0TDFo
GqbhgkTT66z8NhTKJkGMzUs2fDG0MJ4CAxSzvK8yDkL6GFzNo9IDOpfz1JOZ+C6qiRD9aGrpHOi9
tLi6mv/F3nkkV46kWXdDjTRoB6Z4eJLqUYsJjEEGoYVDA3vqwb+G3th/PJVFZFdVW06r2yzNqjIj
yGCQgPsn7j23ZeSO7OizdViyyMWYmbgYfYIOWWJfmBB2sGMgCeEyR0RCNhek2jQcchPppFNWdgNZ
3+6AZNrZAOmqlMaJWOiIqAdjNVK6ZhhO+zSZE3g+YtCL/ZSauXGy4cINhGb40AxENRbrTsoqf+6w
Sxchhlql+DLT/AgwC3UT2chkkRMiwGbczC0S3Ki5NiuSo37rDpEHiLSMa3JeI4rU07zI7qmJgQxg
WfSpDQZSPZyNbUziMdadMdrCf2nkNl1ce4GayWIp5OTVmWoKEkhHLUVrHHdaxiqoqVE4QzJw+2MO
Wo/6byA7uRgJNN3g9q4rO/z7J/G/0bz+/bPEw5t2fZt+9D8O7X/brprccv/8OL4d0urzv/7zH9i3
1Mf9cR5DAPBMl+m36WPI+uE4BnaPbYudpuU49m+/9PtxbMO6N5iYC3XPCtvX+XS/H8dM+4Vjskbw
bVsZ/W3r7xzH9j8YZbu6rrswIgU7Vv7n52t97MmF0xvUAuXaXRfN4O4Q4Rw7o7SPAOjbQANgttWz
CffVTNUJF6XZdGb9ZHOJb8qOaPmoZMiHuoWoDmt+WgWzztXomR014tE2ZEHrS7h34XvlVz/FVw3i
ky2hnFc269I6YzYg+D1NbLzPOH1nw+ZsqCH+WZMuA0vyr/ZK09ujUd8sdXacmIUrWlGDFgQeat2R
d716xadZ2BVUMWkSGkwuR65cv1IwJob9mG4k0jN9cLNNXervms/I1mjUzHYuy0tT086swhJgmbiI
XTHcu01R0In0r5SzSyhnY7saSn+91vdwEh9ivM6BM7MP9cQ16XBusALmCFPRuSSikYA4rPFzH0fV
sVlidJAoW7+Zufc8C/+pcDp5dESjbYWj4+TvjFPH+kTlYaEQG32T6j43bow5krvKrVmDqs/vRybD
QE8/6zZXAbELmNVS4sJrwvQItzHpZLEewG0gKW7gEih1DdahXu9ybjCgZMMlCbWKIdYP102dOndT
3N039lKHOPO+VbMg5Q45zeJHX7VcMQkvOofTkhYU3fXnkA/zVmP32XqxexoBFZwtLz/PlpXvJpn4
W09L12enqAX24VzDVE3uTUx0aekZn1YMyZFL/Wq1mHDZtS3CyY4ubKNOdnXrfVoWMTT1tGShU2lX
Oiy6pZ9xj5Mw16BRCrIMdtPsHmniukA4MTkoCwP8uu5F2GfJeehwckwFUYKrfbLG6V50ZJqYbnFC
qnZZlNfDqWsiYoKsuUET44s2EIbDFh4wT5MvI82PU2yiyXtnCBnI6VT771164ffV5Vr7GzAZAWqe
oKCMwKlzXKobLWp2Gu3QBGAg6R4wbZxmCafZTm4lyYuj615OKLFGOtoKg8JikIlGjcJ/6VlRafN7
pQr0d7P3HxGcnTW9YpgS0rwpVOeV7aOXEyI0LyYMD7fsvG6LOgczXV1EVo5IuJDX2Yo0KpUZStAm
Ir16ubRQoTHLJZ3IBaYwsfHuDxH/yUeD1sfuUeqhmb4POOpQGwFOxF9UBIUjtwASN/TFrJP0XdoC
jYvkGPNyAPTqk9CN5AfYt6dWmwhacb5ljfVUOuYtQOO7dYGLPSVZKDEH2u6d8jfOp6k6rTzJcTUx
Wnc3tk/sHtGCbY3wIao/NR/WICEQBn7HU8u8Xxvv/Mk8RYuvs+aucZPAv9G8/digIi2c9DC5MOTX
dYOh5jpO150oniw3QzPBjE6b+y20g4tiSoZrKAVABorLTjcvvIF5Gji5e3LZpOe+lw7UoKI0iUUw
tsm8PpuVtpscKHJFBIZi4WXkbz53L2Zm3BppTvD2quXB0p9Ns3gCLf09jZfbtUxUlmlyk/U1MbdT
832Fki/ImkCYGtKxboUP+jzaIhB9Lhh1GjTGmXE5QJzWs5MovuVLyR4UlHVRbwglDqvmjbtpY8Od
slZzD3Bi5ybJSy7b7TgaF9jFIfsJwmGJrsOmjRicXZPbPeLWPuVrfGxwfsxP+HNCbGo2YXtQzEvX
ZsNhr5c2E3TO6rzbiPgYwXnKPr3i0aoWDsZJR0y7liF12URG3nxJkctKS4ufavp+f53BDuWEw+M1
xHD01azeK1DVN6HHJ2vpXseRKUKXozDtJsT0Jf3fHeLd3PtccI81ikUoSvk8D3GzkwIlp8s/Iw6Y
4bPP5mZXtWW6nWXkMfBMv1b7wSuZX2XMW6tOf8MLHQ5zjbZ0RPGn33QzRU4326Qf9ur1xc7HWMLZ
R1jESpz+BnriME6N9DMCsLfqywqLt7xHZW/BChm+2+28/ftV0L97P+rAlPtX1c/mvfh8736smX77
iD/qHuwppoMthdoGV4mgb/yzEXV+8ZGSMUrBbWLSbCIc+73yIcmbxhRJmenDzqZLpR75s/KhPFEi
NY+obg/h89+qfDznvy/xHZOulzIKXQbChL8MNFLopaZdsgMtcooG9gRjAE+QBWEsywf6RvegOePH
muTzjpai3Rbw+EITY8mtUPySwY2jg5fanwjpzePg2XLX2yW0bNwcYTWlx750SXbpGvCbWusBy+Nu
Ru501EYSr8jYRm3vcj6MYzRAgWTShnaiB4WBdHVWZb7bG6fa4L3QoCcHrLAOdWKteymLryKnJoit
td13aKU2aa3nm5UuIRbiqZ0JkeBuuOdOxG1px+urofa+S+ddt5O/IyPxJdfY5TWDPW84hl/mfFzD
1vJf3W6+TKoIiB1vemFcUVNcLAqn4SDGxhtzsIf+4AEPlGZbortDXpxpoHh1n70ahr08696Gxd3h
EnqqOPAr3veAxnXeoP669yUDeLBTwzaeSc6dM+/b4mOfo7sm91ff2on3bJOsSH50uUNujeIcqjGT
QlmztB2TS3wXYZFY7yy4jaDwBF8f3J9VIoeeGxk6TXvLT4vBFJBVNNa7eUku7bH6jCoc/ZN7GBoU
AG7fQzNJzKucMiYA+AcdmmoQAfj3rPeKo18AgzRYDIQQFKirOokTIYnZVRt1i6YZ0wh6+bDJiOtZ
IixKqbL81AqnExfFE7qaJwk6kZr+3ZgFwW2AF6kqWNdYSOmGqPF2TT1ez1NXHSdnehFALsvEcQ6e
qFifl2g98vjTGHyDpFXWvPoUXba6d9PhKkbLkusHMTPuN9gIGL445gxbAx5Yi7W79SJispgcez3P
BcqXVB/7gyjLYu+YFMiQGNvQqKKHrhL1vmunK1byp0yIaitqSOhVdZE7MxqHWe/3k0qncCf7YE6A
aRhRDG3W7jrAN5sW/fEj1MMX2HU6P57II0JDQzCi0i5EJau9Mw76+1Al63bw8A+5+SpeRdNNFzU5
fLcIytZNNHRduMQE9AzjbMAwJEkj7Zb6kva3OOKTo5Zn5+MuBizGpjR2FS02T4+XH1tv/LW1dwFu
evk7m0R7Y60pnMuyI9W3dlG0dxalvX6RLeXbpOzhwCsR0GNl6lhIsQm60fEIXSdZ9dbV9ntSuG+5
QB5K7QuFrOogMC3ituita1/Pn1utAM/FgGRu4zfaj8uIdIxgFtqpWtkAlHV9t8Q8JmXvv/HW3k50
gsRtk7M3JqHdjcAd4B4FEXZ8fLGskzwi+Wx2hHYsU3aPy9ao3U9Hiu91n21zmyeL/DA0DGXFGBnF
BGsDtCndGkK9BwWkRV/S7L4lWnadA3bAXr2+8hPuL6Rt1iEtjSpLy7cYXhYNJIqeiuziLE26u8R4
jdBsVK8D7573mLmVDz+XdsFJGMvT4cRsHTSIRiJN7qJu67NEDi1fGkwh2AbEBKMkhGNPzKq8+MId
8PzfRygJ1CIsw9GGoyG2HkdN30+Qo0Kj+1ZU4mD03zSzvkJvWUn7w+o6tkbkr5LjOCzhGlkEdVoW
7xYRsZvcoMTKSxN9SG6SSiyHR6dG+DDis3EM53bC0a+5LI051xj9t8lB69sLvUaD5cT5qRwm/r6O
9tb4nuRNiF/KuDjrg/GeonkdxuvIyM5TaREphh07QqwbEBvzqrPBCb3WvI6WnmXF0lwyM2Jk/83K
bBBHuMTnRLJsmPiOeBf9agVtAqTeBom/a7PDsLb1HgvyV1JMhIT2dbfvCAFrLUQo85TuHB9Oz4o7
R4v3WaTTQuXmoSQ3AMrmFUQycOecoA2+FU7papOyFmPM6XVESIEQatwds8dghRhE60O8ACk8h64g
wD1ZwX+aelOdTeJGpDWGvGrVWy9SrBr1ooVYTll8I0c9GFDzNqsbaQH14BzMWnHLJKsP8bHc9tBT
GVah8mTZ+GlFaD6N6j6nxG0G+dQAR8Z1tsOvGGarJuE0sDYbZrjxWbLLo+VaX5fPeWy/3Aalxlyu
T7VB5NnSfVhEN4dF4dK3QVEL6rX+ZqXencRJsK9bA/BDIs9ovvaIRUjA9IZrvksQ4H3dCLW0v7C5
ygBEyOcqprH1WhmOZl1uXFzlJRDxYHJLjJoT36X0dpmH54Xo5yrTm7BYpODUmmQInZYDSJgrywrt
yooUY1a39b3daRPPGXF5aaWj9Inai0VFqrrxiJisopYtlY29hR+FxgfImpYTQC/li/TVssuFg5Wn
wxtA8OLo6nzRubS3tmgvzdk6+CW9g47kKM/yc4VkAaZD9LCK9E6DXhHM1MwMNovn2ks+0YHQ/LfR
C8iWegeepNjaQ/fNxQA3mNq95ZoXDe4KDGTcVjwpcQ9UuBx2+uocfWt4sYx4P9pTfyrUORgn1VPi
js2BO00LQeKTYzyoyN1xdvHlFtd1JyEoY4UimX6Kt47WPButae567GFBm7rZvUWm1wZkS7Qn1KgI
bUAr6FZERsubvhCRfK2ny6U/FDupF599ZVngIdYBKVLfBXY1jLs5oS9ezRm5NX8MWUQdApTueemW
6lA3zKMTh7QKZmaveUdFYLuVu5k8DX6Z4WbhvETFwSzyg6EP7UkHW4u2zG53kFqXYxct59Jpis0k
By8YK3pdmfF0NTj0UqZcYdo2TaiYccc+huRhWVV0uVhWH6Dhf4uRp+zcqn5xyOAOOuq8Tc/4dsMJ
lDAmKlSKYLq+xVPGtxk4pWAOtcUke2jktPWY6wRjVm5LAqW1zHyYuvSUQ/MqXYs7d7A+4FCrgNXu
sHoCeiVDGvazDH2TZVBzehCG0AiQIAiptEvNisBF3FWxNI+RWJ8rknjPaz+eizhB15TN35uFNIRI
8eoJpHriyHjHd0mUWkbw/TqUh8m3Hpj2VrscSG2ACTLFGVRfLkt6znzxobVD/VD25hqOvGrbMYUO
YYDmYFfZQT3i6EKNO+6L2dBDrAT5dp1AzNUVuYyRbh8n6kSGbmXzzZ3tw68KgLgeyIqGYgCAP0Md
yMhhq+vV3Vqtj/ihzlgk9wvyTieJL8o4B+aLI4tCAsVOP91bTaeHSWO1eyDjZ6udz34/EYLiADjR
B7YNsIHoKV2FE2EJUGBY2dXpPOxEDayfqUjQFsm0RfZGQeIj6JlMSGedw7NLKneVpVvZ+NdE3gFU
W/ZibY+FLR4mxLFRRwkPbumot+QG0GfPSEddxMK9eVdmBJZ4U+2p/JcujJ36xoYCstF8wWa8uwVy
zDkva/OqcSDd+HP5wk4HK3DKvexWG8NtJ2RbHLPz7JdKUvbW4wy9bFvkZHpstGQ6LmcLwdS4prjC
NQ8AFBoIZJBsDKyMAsAvogFVLgpN0coXs9TY3KepFzBEu65kfrBahq8umqAlgiSKJqIPvKXfuwvX
nda9pkJeLqYaeOI9TSkLo7U09kSLXpRL9NXrxSN+1a+kpZYcyegaS0VDHJ3vMRldjIaMq4ZbZAPR
gvKiSS4Gu6tv+BmTZzn7ETHjqQqemw8udjm4zuudEzkWN8/6NaHwwoHeb7NiriBJ+2Qm8mL7pvuZ
5u0ePeK7YycMQLKeKGWHHL2WrO1CGB/gX4ZNxPtKvDA/MwPBkqyLbZQZ90Dvw0iz92lciv0AMW9I
QGQI0iiXbL1rAVoFpIogsq6Mw5TgZxNg9DpVlLQNKPj0ZtCJny7z6u1XXhRYsnEH9tTeGZ3WBBlG
1dAloA0tp2uFMdElkLH9x2Kp7hzA8ZWRXIqRt7IcLhgjwVU1mnDK/JP0ircih99stPfkJ17VXfnQ
4Gpl8+NhlURVVkqskjBBbqq519AAJnywOX81HbZokhu2ErL0pq4bpGeMJzQz+5qL2AAdab3XWVMj
0oiv4OzfLUS7BsSO60GNLxNnnmjDZErEFtsTj3dN02XM/Q3T7jmAN0rmjpYiZ2y9D8Mm6BE6ZATN
ZuBhF32LOo/YQVsvJKNwnn0Nb+MmmxnWrosm+OnXZy68u3YY939/PvK/YUtkAt1grvHPV0R3affe
qkHJj3OS3z/qj0EJCyKGJIQVYKP7YT3k/mJyxtk6rjsDxt9PKcmOS+aX77H7p1jh//0wJMGt5+K9
s32GKLjz/s52SOiY+/4iLnGYt5iux9dn4w78i/XOb2wffAPam0yU57WhXOPwdk9kGF4NhT5vRYZe
Qa0JFh9wZTzSIKQ2eQWFHT1nLa9lznqhtTyN5T6nqpPCqaodl4Uro3XfHx/1WB7wwDZbXbByyWfw
SKnD9QliZ2H8+wSNaZt5EyWZH2/7nrfKMgV6b/UMU8BSDNY+SGH1hE/qWdfLhadePf+1ehNM9U6Y
vBxsKAYcrbwvlnpzYOvdDCxnNpF6q1L1fmWN2YY2KT9Ud7Saq3oPHV5IxGnM5FEjRbyqi3pnY+x/
PjMT2D4VAjtST4F1bAnzsLYYy7989e5zYpE2wXEAEgGLnTohTI4Kqc4MaCIPE4eIcHoiNlXfm71h
gDm5ILCBKszhunQXLscQx9Wly7HkjMXdarIchuEZ1OrkIrIImZQ6zRJstJj+SKQHlrfPUj0JSnXo
oT8gg4ZzMEJqheEjvWGDce75kWiNt5nV0ZmK9UCpbgZOp991HcQOJ79bOWa1gUpbnbumER8zdRKb
jbufNGDIHNEtR7XJkQ2yyL82iQM5LKmlduXrR5vJIRw18ZWqM99vIogWXAOuaPY8ZJ9DxwYxmpKd
5LJI1a2h+R3ToA5GkzN9+bVhwd5f79zBH6G6qluH66dAbLvNJs8NuPrRjQN3rtVtJdW9RU7pVaJu
ssE0v0/qbpu45FJ12zVcex3Xn9nxQOqlfsG82+A7xBVZcFdKbAMZd2c5yVfBXdrJDuwZlyvGBEqj
JNvY6uKtuYFdbmJPXckMgt6nRCFJoLGRI8XFbasrvFCXuaaudTaR/okQTtKU1J3P3d9JBBZjm8MA
M/Se8OPlzV+55XJVNMDW5oKkjoB0cEj1Toaw9V5qVWrgcDWvhCo/HG+4jSPBtowx32TIm0KVKrrs
uXrWhl3OZN8NqqCBXDAHOb9dKbWPoD/m3Uj9M2v+g0c9VHkrAN/0IS2065p6ibL2GQQks5W2fZhU
SUXKUUprSZmFZBn8mjceGlWClaoY66jKdM3m0VCFmudRvDlUitvGoxMXcj1H1HWxKvBMVerB3tq6
pTzYrT8wJ10/C1UScjhczNSIHrUin/m8UDviSFI3e4XRtGSqpQpMe16nUFeyU1lYhwYk1zcOSvK2
qUzrDDU/2+wucH2ZbxOCTQmkGfeqG99ATUeKr8rcSRW8K8iJbaWK4BhP00NOXQzPgjje+pL8wnTf
qdHKqopowhAfrKw4IHz26QVgFIh5fSc/96lUEhekScjF5fC9KXwcQAMC+XWdzmApnpEt025Qy9sY
cjeWKu+pWz/TakR4oGp/S3UBQ8Q0sfKTmYVVdyhm+iCXpgFOAHLgaL6Kc/MBH+x+osXQfd5i0CsE
4JUHT3UhNWMPrLUDxZ3x1qhORfu1aWHqGDnOVZ/QfFq1zuZ8MZAuCQjLfvRcRBhNJUU9SswyjhWp
rEam5zF0rq8ADJ6czmTS1SE+xYJH496Z0BbHwtnPHXqkUuLCQJ9c3dm408bJvM3j7KRbFqJU/BZl
qmScTAnqpbhEl6lv3ATPC9tpJxgKe2+Z+PvS53527W3MwbOfq0klZFhKmB9ddJnnXw5+fGhBuMfz
pPM2JlfFSh5jtFbnfmydzTza1S3BY4+61UI5TEijlnNpnKsmpoJpkep2hmG+KYfx1mHpdFN4L+XC
rsyw8eBlZQjzBotCntHpSvEo5PhFYzzBU622cTc+8E3/lhvMzmfrm1/SzMW68c21i/fERSsvE0KG
mQGU0YdkFsDydTuqo6rU7vIZmfX8CWA8XDztJp+/0nwiXIl8IJfB3aTIOlTHyVz+WqQP+370/JAs
geqy6Ql3y2VjX0rb3jPeZ0zNn0NtfCLlZLlOZTycc2eMt4teUerj/8Ze5vs7ktDybWxkCXroZQil
XT1LS8eV4F8280i+Wp9rW0tvyGzP0zhsYi+lTmdV1poILCaw/La2GWoYQS1nuF8EfTR2F+Zk4CtP
2RiDboAnVJOtx5t2lSWfk1/tliRVPTz7iKnZFna34bjAGz8gjibksPb6DWb2MNLHo9Elt9P8pTfw
a5F9cSDmxvVUXg3DtkWxay9Yroa3GXd8zYSPfKsSCQecnDGMcHsoYcDrRDdM1+2FSeZ9XzUWo7LJ
5D5yvrLlYaoPUYnVR2vv6rJAHF4de7Ef17OTMxMAK/itpBKoU/tqFc5j4ZJzbTfxljqJIG6bLfPc
GTsb74dVviKyf14R+TVugTcofU54b9RaceQsqI/Emx3qbrrG3nI0jfmFtboTeAUHW+O07JqZBtee
uJsQlwVszDPWvBVeHQkMJfLwgTSMMMIUR0OADvFgRNERBGSy0Ze7EcDA4JDm3Ew6cgdigPv0PMF0
cfXsJSHgqo6bF8OpbseGVw960otlT7tq0G9L9gG8uJuxgWpQMMPGMEacm2PLYE2vLdtBbieuNVCQ
ll3T30bDSzbJ4xwn33tZn/u2OLt+s1+Nddn2C1mi0jXOeFMIJR8j8zDo7Zs3rK+lrr9lqfktkxCC
nBUNGeLDUFTWvdUlySmt5ot1yd2TFXEJOrg7iL2g5ssteTDNFHKcZr5UcfXkQHbGwcvc1v3CjUl8
e7BGn/p87v1mCWBhBUheOpLWtQpa5VUbnwveexrvdNMQ4UEPGi4EwA0jifJuETbmW7QiNaacIL6r
uZ7mdReJIVxFdkqoz4A7hsJEND/H55ZguQAs1pZFWTB7GjrtfdVwZNhBOsubfMpuGkeceLm5tsd9
Jkm+6zA0OiDqCEdtPaBW7ifn8sGv5v1KmGCwmDeeVu6KyMFBa+2NfKsnZMMjT0zwei0EMUDZtCus
u7apjIxWaC1YHKp+OdUC0WJSHdnwoImPT66V7Ydi3XsOS7F2uLecfIOwlBwInjdhXOLOOtEtIGBB
yZKhaBlRtvRK4kKOyhlDmmC4ifwFkvbEC4Ykpk08VlLxZ2H6UbDgKJqVfMaTFLPoaeLJykJTSWwA
Dn3GyZiQixJdWEqGM06Zg7iqvDKVRGcAuqZF9htQ0wjcBTIeWwl6aC/X51GJfCYl9/m/NvEfiQl/
22X/S4Lk9Xub/tf/+0lK+OdH/dEoupj2Ed+DbcfrbzguG+s/pN3+L7rOyejqwhBCsNT+c6Nu/kKv
yC+gP0RsCJONFvP3jTqQFkwMDhx4oZCPvhKL/w2CpDI//OhEEDAjUZGb7PpdE4at+vWP97u0ijHR
G/+hgdQrIBEbxN+t8c6SMrnIvbT/H9z3v37B//3PwbQNEQYjAoqAn/8cvZ7AZ9hGz7QtEi4XHfJv
9eQjlu3GqaGQGJl7YPFcYVVnpaYiS11ETWD1UiJPtV4+tXnmcS2AUmaqm8QWq6YWZNKNDWDZYaWc
sgJE0Uh4bGkRIQmHmMR3aXOwb+ZuFSwW7ZybLIEtvxELWGpC27QO9qJY50ssTMSkJoY7vooYWXhh
Lsm7adY2ql0msxTkooWKxEQKx2gPfsY0neRJi2Jq6xXN8rRBQW/crcOENriIZ+w0MvMpyIYY3usG
125jbDKjy78P08KyrzUr6n5DxsRpILhxxiAd09UMZUI6SiBqCDDHmGwO7dDZ2FjJbCxBOROP5E5b
o8N/De02cRGVTeX3RLpNjGbJyeqNrXXLW6IJgGRe0lHOLyQeCVgDuZbvKTmjFLDbkF30Wqu/ZEtn
FCGRbuO9t1r+F5wR72UsxMBSalHucadrvWYbM0Rg0bBK3drUnTJq9sLAx6mtI/oj4D50Z0tOHBMC
v4hG3RmrmOQ3JrAhy83+qWiqpti5fUu8pCMzfkBk4OV0PWMEP5IKyXo1o1V8EHPZtOEYcZRSMkTt
sUudnoF8a6cPXqZO3WHWFuPQMq3DWuw1kAxKN+JCm9g1uRuRWwCeySouTfpYM5dAfZzqHDuW/JwW
sd7poPwZqKXFdNLjadX21hStOSMGh3pjWNrqg+WGe2Y7zTMzMUaSOBZmT+LsNI2vPIInHDAy7Nu9
zbAQnCCqLeyckH1yfHIxN4LtOdND6qdUNXQKmGmbXn3dpbTm5Ipo155qYBnWQ6n5gw1m0Y/f+iaH
v1rA3G4D3ooxCz3BRJyVpJ+dyR9MNriQ2bwukS5w72V8y0s+R4FgfzTIdfXjCOAynYofapXfPWZ+
50UEocr+w6/tWWNtahTPcJKbh3YpszgcMiP54Ks1dUxga05RbPSEZPo19Mkgn2LioXs9GjYdqQM9
RIKJiYDXxJRvsxmh2RBZzN7J7Rz/reshlQUtqxgWHvlgPTVIHl+N3ixfx0Jr0qNjNZbFqGcxvECL
SSo84N+Ai8FSfC3Oy1zZ33vd6hhAOKzSGEGBtWSX62Mw02FFQnAluH5Vk4ZRP8bDkhDM0kvvo/ZB
RioNRXxFCQP8sYsqIA6DhOdDMG9O7nSriTfR2fNdI4iHuLQTgm7DaJLZfk00DID2kE8tM/wcun2m
NR1+5AyLgW8zZzp1eQ8bjysUzfCIi28FPf4dYhQ/KTwrehz8/Tv1312axs1IJMq/VKddvcef78X3
6qfB658f98eNav3i4OfTBYgXdZ/+MH21gTUTIe9zc0Jfxqf054VqGL9QT2Ncsm3hWgZn8Z8XqveL
r+4/rmKcVyhkQJn9jfvU/Kvb0OXvaOku1CCLfBVu/p8vOlkOYysJVNlOEe4c5nGRcxIj62dteTdg
Oq320RsQn+rWoxU/dTjGbY6kVjywd78oZ8nAFFFww/AIE/16dFNrY/jXS9bQcw7BoEz7ZC8L8VtV
95NX70c+jvGrdO6nSsA1+Q5hbuAfhH/mX25oO8acDXjIC7knjfzA6IH2Xhiz9laNWaOIli0nt83Y
lfx3iax6j+B8+i504smYD9AbjINEkqElrvsC4BIBisjsqN2PLsSyvQmJEJ8vvdFDXqSivjbMpkyI
FcBKcS+KyWNyCV9tQcrnLnddBPhQhZVoBltZhK008bp1RYCCms30M3f/MNaRH06ubgCwtGrti7Sv
5VbttT/s1DJu9KJvBdNUUXKP+BV1f+LkO2A7vO/QmJ2HxlHmM1mNCQkcjAS/p4mkmbAKw7lmIauO
I8mPOlxAb8Ejhuf7yDewGrkTcpQ+o8jwAsRVjhJtdtt6Qhy8zA8jmYMMHQmXPXezZhj7qijqnUaH
oxChDmEFo7b6FQLmTKI7NwwuK/T4GOuHX9Fixa+UMdQpZpg2Fuosv/P1Fzdp26e+IvfkBGbeb+mu
FBJiRuC8NDVCccbhPYL31GWR1eL4JH6413o03aVJe+PCQ43RjbSA8EdyczXcF276TSubrGHKVfW3
Zj35D6TLrm99G9tPZYP6Gtg+7OUg434kr34e63OqL/K1igaivIzGkx+5VwOxyLLJ8QBtTBGgnqhP
RTA7DDIu5qTB0MWLV4i9RwqFPE52N1R7GAlRcjDJkmm2LoO+eEeSOir7yXCZ85Cv45aB3ydEMgo7
TZotGR49e9dSM5YNEtTshdhKlECESMBDYVhnahsgfWXOqlz9xqpYUSuZiOStCzcxJvniR3Iic6GG
h6QJAyZfF03ap90Km4ZrsaB7pOOoQ2/py9YKs3HyXhvCzLqwcdP13ZVlcSUrQVwQ4cS2DmUJwfTG
g/T3JY2aOrbx/A4lfE9mDsFdq3/N16Sbu3VEjbSIzDm3lYlVxa3odVEo2dgEvdnozoivBALs1sPq
wWupsdMn086PGgH+oGYu1cXjg7XEuEDGtfIfZ4FQbFcjDGGYUGQMAPGcKSRGBMQaR5qPgYzatzrY
+CbTnZ8LNRe1Z6zMYm7RCrHT79imuyWDZ4zghLWY/Mxf4R8xJx6ovJA1eoj6WwRwv20X//kBgz74
pw5AHYyYlRjTqC0XUtyfD8a0z8schTvjMOpbQpKwHomAdfJ8FMuNfeczW93+sLU7/3Z2/Ximqc/4
44n21z9RHdU/9DZmEeWraS8UeDYnMZC9QH5G6f90cP5Vkqz+FMJi2bghRwaY9pe/l2VYvPIp8wUT
9O5Odjvd2XDwzCJsqi3pwNXm/2qFf2zkU+rzf76lhZE6pu/t9x+XtL8ZANXH/V4suP4vvo9k3PWw
KOtCh4v3Z/sNJFX5qgUtMNrUH6sFE6k7mcAwUrH/Obib+YR/tt8ul6THJxWesvPxU/875YJQNclP
D6lH9KOFrdrA+a0epb/UCyPiVq8rClTnLHLuUAeUfYg+N3f0MI45fzDd4j8h16p+41xLzzHLXMzM
Q5Rf2rXvZ0ExP2eNE5WArpf+Q9JE3WYJXuPYHFsCsx1wD3z0jr653rKT6S7ayOxuKZGhQxV0wEEB
OvyOXEKXhHZh2iR1TaGll+FYJPnVUHvevS5WbeeXTbWTuFyhTGj9BTmP1rVMS/8wD71ET5aZAZFy
8Y57QrxleDqWvt+3wIXAzT+46u73gB/N1lqFZpvW+ymvrle9DWe3yja8W8vOtSzn2qAHPWUSZERO
7Qd9z8LgVWjMnntHD5J0jEP8vFttYt+HWCIpcNuArW9QX135kxAvK150YIX/n70zWY4cybLsv/Qe
IVDMWPSibZ5I40wnNxCSTgcUo2JQTF9fBx6REhUl3SWS6+pFbjLEwz3oZoDqe+eea5EztPBBe4JZ
QIS2/Ti2fk9wmYIXbPxVLcgRBSpddSQYdknEitiqt/Yo1L3q4FUhdztVPfZJjshkaBHpr8M8ndhq
0CG5zrvej9dUvtbN3hdWNm4nxyo6xqOT0Os45dgwU+f2K3Hc7BXDV3OCC5AM5nCq+eIpojVvSUzC
wmXlotlr2mti5WyAImT5fYTZtifCtap8x9oM1pFu1l/WPLQcNNxxRa1MA/oUdzfCHqHvXCRdscuD
BtFzeFJRu+ElRBK6RirnOvR8cIerKHqwWZZWxrzmhYLgxRP8jMPQzneWPUM75nP/RlihZwaLFqV2
OFxFWsa3oRUYaO7d4pZQc02fjWnsalxjezNHr0XXuWLcS5VXb+e8jS18R+HkGVc/T8XGDVNrVwxF
ft+MFQWcKEzPIqqItDdEHPPEF6jYGUzIMOMF34CxWVwDt3036r0VpM1TWuf72nwjqpIf8NJVyKcd
G7+sJt3Jh/KmH52zsqOlmakcD1n8Vobp7Wh5aABpSfg5dJic2Hy2h8RI1Cly8mZv2m69I8iN8Lbj
fyDH/kD8sRFbBqYcxR22/ZlCl2hNJc/zkW9W11HmRGDJ2wSzDvZlMNAzhsj4kOjafJGj2z7rirqt
LuBjrv2J/ZMpbiani3ZM37ITWl5gREeT75SLB9HGiOYn1udIM+lkAUsSa9mFojooMvHHiEGUNaMO
HGf3FR+i+laZ8SOL6AJXYn6dxnnPJWhbDMPFG93hxp2w0ut28q5F6/rfeIHY0dBDeElrJHh1AU/q
xBPRFa+MRhTELPxXwyjIwfNYug/CyfmW7uBuC3Q1e9aH6pfFMfug69I565I5etK631Urk2OTGt9K
JnrPkTzjhyTwFcs3w6PgikbDYpMBPB7joRBvnfbym6nz6cCKB4tyPsff1k5XvNT0Nx49ZBJ3Akck
O1qItLd6tupXLIUDqgbpbVO3y0+ZNYd4z6L6WtS9VmRL3epgqXS6drEd7poMHI0G3eKhpYtpU9OB
RTXJXJ8rHbG/7oKE5DHi55ea8yeNxCgFy9qaD7kfTC99DUc1hszry69Z+eNSRZXekh0etlOZWM+T
HbflxvZKDugZOgAzI6QQAFSDaJPi2KvSMXZxNaTHYJbFnm4KDt3leHFLK7irmEceBhT6aJ8sQZkU
Q5m16EW4jmJNCKKiDp2UPxnNMnUehjZxyE3W9PWWlWe/anxk1FLywFb2JUaONnklC1br02zUdE2C
VJ+z0Gx+0Fkb8Xluo69hGKubzCHKVJh6fA3dMGHPsphDmzwfWDhEuPqikiz7qqzZM6wqQkYnn/Pj
hSt2ipqDcsIsO3D4bc9dz1YiKZ0Mm0WQlcfIrORNb7tqQ2FnfxpUMG2yYkyPDKcdVqjCO86i9A5J
QN0IayVeJ2Kux03ZKuPF8jKHP3KMcMNqSMjGzYIozgljSpqzWLW1qFixJbXI7aWl6EsoNHDOJP1n
r6EJK+JZlgTPiDcKHoVNl+0FJpRN3VNcGPsZhbdT5p5qOtKAi8K8vQ5z314koPBbHbmg15zsT1ng
8p03YvR7jiEojA6aUwixfkNY0XrC+8pyn0sTGPGEG7ST3oMWafjGTBZGh/ojJm8uz3NEV37S/cTL
bPDQpG9kFYjaP+PNFDt84v5PFVjtLbfj5GCK2tm53Wx8Kd+1D3OBc26llM7uSTsQgMl689aANudv
IiYhEVZl+cjFpaG/u2P/XOJghZUk+sImrp+4hRVh8V0MZoajroZpInlkv7upbR1I1eQYtrh3vubY
u2sejExxReFl3Kgz14N2YVzt89gjQByXZzrv41teisN16CxEIu3y6Z1wR5K7zSOaI5MQaYq0vRoY
vOpMTWlphseFEpP7MWqNG04YiLC57Xl3Dn/Cl8HwrWPdkujAKe9vm3DCndE142slvOpXlHjqbahS
72UyY25PImxyxOGlvO8mlwN5zELrV0WXKRRt7wTHZu6to8Xd7DxJ0R0c5hV0WGSc2/F+OI+hFPay
56UovMvi62I8v5LVhsHtx3A/VnXLo7Xhw7m2Ri3aVdep5pN+cG4a1Fxi4UU+Ve28movrJkqj4qA6
vGiyaL1rlvj2OWp09sXIvKEoIypeQPCtxX3l8Gfop60befne76AZgrTj9ySLEnPCMCP74FHPdCyk
dg6tiWlh0M0E8YoJ/dXAoHDk3GLRFp+5H7VnsJ1zAqaIvpwp6XNStQ0Ty13uuzZ7bdib6Mg6xIVk
Hetzludqafazkbs4bXcbV6HzkjF/vmpjWYIYuAMOWSPlQ1gH/iUj0jtv26qo3mQ6VDu7y+sjY2U+
wn5EO8RKkLJB8cqX1koJnCUcIxY99Q3jJGZVLlt/kfTecySUs6mm0H7xTb3r0Dauy6I4unERfeQ4
9PdhTqHWUIzowsyhACbiP4nGL5eHTR86P6RdNXTXD9NHwJAZ/dlkt9x442Q6xMoyiIpTVY4Uv77G
yrBwDVoo9czIeyTV0Z44rusvXtLAYmogOcYJ7+pVScUhwJkeeVZdAmPcRbKcDnyj03uEEs2rwEyz
60J7mZtbg3lwitHk3ZKkj1VVgX05Op2ORMSrTWvk7YWJBddmf/SYpJTxYr1rQvlE2JFXJ+OW8SHu
wugrGiL5c4ALepW6je+MuOHYS4ZddTtvljp/YgDUyFeEhv1pHoT53DoCkU5qpK/W1L8OjtdXO0U8
L1hTk6SxQTP8fi+0mD+91p7vRxGPTxyZv1JStS8uUbp1VlNQyBfKmHZmvER2Js98G7JowC8aaw5Z
VpI+eG5QXnXshusElhNC2hTPmStONNleU9+u7nzPJYFV9cd5GqxrOPJX7/JKJytOyGZr+DaQhqVt
ZvTZwMfZNnasTBAihbnZryEkiEmFdC/sGhmIu3mcmxuET9wFbBe+c3nGjzMx1EGK8RopNR9mXqo3
+HTC69AjBi86d3qoQDV5kyMAcLvIS9ZpFpv7psIM2BcI5oK6zfGcRiT5ETjtOxZRd0PbKuSVrv1g
kITi5lMa6ilTur+xdEGRezWXR3w78wfBrvI2UXG6lTadlPXAwyVgIfHQsLr/6QPW3JWdoA2Y7umz
nt2AwEpsb/qaU460IFDcUiJWRoX2ZBEPIR1v2Q+6s0nlaD28JmMbWvxcBC9OW9CLwiAygLiBGipu
TL8kIRbjONpKENN2O4cmo6MqD4l10XjAiS9K7pBg5I8UuMZUIUU2352KUO9Kw5weW7PxHzqbiwyJ
P5phJEEGhKu1n+wma0iestKRn848RMRLdP1cauF9QeK3VLKY9Fi0XfcDKDJ8xctC+QBC2a/SsMK7
5ai7gBcq++BWpe9cPXrbnCT9g1sM3UcZ98Nm7pU69ANHdAZw9nPKafQ74oC7dS3bhqiI5pconVGD
4Eo5JEke/uTbB+BSzvPO1fjGo9TgozNafw2H/i1V3P8E9Pyv+cR/uwT5P8XHXJX/DOn//ev+nmvY
nORcBhrk7RcI/e+5hkONi8NUw2YWtWxH/krpm38wrwgF4AA7EJYhvv2fliCG84dlhSDoXiBYrNnA
B//OWAPW/B9jDRrTkQ7iCsC4yB+Oppn/AqH7GdPFPJTZxgbauSaLyHfpN5608z704YgLli+3n8MW
14VigwvmgA2379yR/XEjbgtI5Xe/MhJyKbFP1tsyeCLkc5zNEEQyfqhD5gNrxULyRY06unRkfcRS
Zh+/+WldPnuYeZEwT0ge7bodeWILh8zuIE6imvM3lpVy7TnhM50p5hl36nwZGmLq4HVvc1c9atjS
X4GZ8LCbxDzuJgy90RpNhbqreeq+JGI2TjKsaRXvpXvQygx4FHAb5kaP1DyqvengDa6ojk0s0KZ2
Oq82BenrO2nUCaU3E+cUjh7GrhprRBu+q3kpS3VfaW+q9+7kQUUlaD/QiU+QAm0ZYeCM+zF76JKZ
Oygxtlej6/qHvmjULnIS686WNLAkmcU8ReRVuI8Id5EBDyg6yacifhwYBhD5JiB2NOA6H5rQr++r
Nph/1TEv43FqjXHVNKTD0CMQOcycEetyMcpd46WC02uuz5EwjYvLv87Y+FqYjzqQWFrS2rUODDVy
RAkQ65JWHEx0hUOjwpSNFHcahTy31dydtVHlvJs0kF/QRIfQNsxnTlL+YSSJ+mSVFZbzzgoePK3D
1xpJ4AvNOyDF5POqH+zv3C1mPsUPjKAU2lBGOryrCG4dciJLlzAt9KFPEtS4YzZy6GABFZydxIF7
pFc8EfjljWEnTV/e+k6MZaiqgocqRbbEvj1HBmpOrnilwUGbq9jnUgmU5bZHQqrDhx0sd9NRTY+Z
MJhFOcOsztD99jJ6D+ZzKX2UMMwU9TrtUv/HZObFDZlfdTPHxMjCopEgndmIesAc+ZOum4QOvAS/
z1bZabiemzl9GrMieSZkwQ6Jkj0speCI8hLFVXM/5VwVMYc23+Sks53Z19pdC7vq6UM2xtiFiKjt
fRMu7WQzhWctA3bbIEIQN/ioJRLQwkPQxE4nOfoswI657qZyVY0Umq46VhvHWZn+fhhHC07eTmn8
NEkZP/uFiI4GfTRIlmWWYx7WSJPNSZ6ZVEQXKLl0zyUmuPGbMPkRWqN/x29JaNeMq/gKaTQfwzHI
nvzJj58YLOqHznOaGzkoS6+sIK7eXTvmuKTibNNxe8d7nH9KEuSHsXddeNw4f6oVM55gGkk8hmF5
iVMPMKRw6vgC9EK9UTXY1gV5GeUevrVVIyprgZlxP0CLrk2q8bhwylMVUDoZmy7n4yAyWSzxFrRX
c8MNctMRj6zgj00MsfmI+Gw1D2WW3PWDH93L2Mif40Loe2auzEcIMQfMLLvyXvTaDFY50xF0A5Fx
mqXV0LNk2p34rEl4X022n+AxJW33MInDfNtpw0K5nGfTq0zS4SUNXeltQo6SlJMrBoCHMbFdbrnZ
J5pKH8oW0LTYBmriKTYnbXIrkgBnl01hLu2iP0QlLF7qoXuFDA0T/nPMWr9m3PDMdQLbCP2d1Pkp
aGYNmNzfD0Hx1hIb2ijGNQQ/Qg+4cxr0+6CrhmuwKCQHp2j4YE40ECxwn8qy9H5R4L6rDaTGQyhR
zLmUtN5Ho4ahtR0YEJ123pNpSoNHtd+k97kIuODCh8AsY9FGvmWk8ftYOzMPbbP3nFVpOXxdMrfN
75wZkdp6jL3uPsRFYexaMQxnCW/P1c3Jujej9rW3mZPYstdAcflzN6VU2jlml993qgwe5RDIdpvG
no2f0oZvB56FWUL/4lxLqzUewNxYoecWJeRgrDWSduoZoEnHHnkATZbzS1YyXyUjk3vFyS2E/dPp
BpdiFCrJrIWIS3CRHXrV5u9uNTGuTGfafiewJyLLwtB8EHt0/62ICEqUQ3gusAbcUgPrM6CNjDP4
t7vB/OmebItmjYxL+8lQoXPfe312F4ftEmIqbHkT9DVuBtyHUDcYsV7o70rPHgUFmxIvyGcxyIUm
6Pksgh/Nu6RhsMvSWrVPQqU9tjbEWhOwqC4fO9lCJvnQVl+jE+mLELmZor+PSM/rcmx/RfQ3/iJT
QR9PjYSa4IAiN1kP3a2PJ+rUFjapdL6SSAz4u6VzkKHADdoVi3WCSdvZYHfOiRtOcJj1ZJ0c9pcv
TTjHz4lB0cMwt+3PHKPNvUPc+ZE0vrxNSh4AOKXa4qVSOkJcGEu1jlVT/3DjeL5Ejtute1t1hFu8
6ZMTRrHn5jg+snm9G1I7IUPbB/eTawHw+iyiKUXzQA1SbDNIvce+/Eyyqj8s78sDU+vhVUwkMlZd
H/YnHdv8XnEAi+tnhvPWk8tCys2bHVpDMXuJiiQ9OUmTCaITYf9Wtk07rMF2p3sJNcUyXvXzNyNd
40o7XHg14tI6l5y/d3EQNQ+NufxLhFZMVO2+uZldazwochnXtM+tRXBDGcNEhmpEgyL9TRm5xFTs
rghxqo1xdq7Dvr9NBnFbuQPtaqQHDlleytex5qZAgphIvj1FwVFqRmb5kLaY8NIRvUIyKbyqBNR5
cgtRnzE9six3UTp+Tb1vXmN4GWbjYce7e2mL5SYwdmuboREq7uGIE2WCpjaGS5q13qK9USzM2yzd
pVKry5z0+VVEcXSZY5Mig1bWY76KnXZuNm5hMs6Y49H/2QeLB4kb6zPHTySRbszLf9/wKLwm6Fgk
jLbX73kTBQ+TDM2HRNj2wXa97KaOsv5oGPn806BxgC09HYUQElV+7lgs8QCKechqFYHG4A6Yn5Vj
NCDfUxXdVUabfJtNnH76jdv+Iiiul3mqB5oP1EfoDBwEjeIq1Ub4MUN0lvu4RRDf+kH3WM4MzVrb
DG8HfkzIMfT4HBP/PcnAq55r5TooKruK7BoyobkaxS36ugQKPKyLVxeRS3cmthwd3FrMUCCTZd2j
40Y0mWcJnQT8nY63ThCPEpQi924NigXphBhQud9bUdFfmtjuOfYRQsTzE/LeaTGQj2lakBBGeMGf
tvlJYR4mKPiP4b5hwrGznZS2Ii7MrFecuX0oCNCRblJo7fYmbAb6R6djZ0Vdl9g2yDDvh7wcvxzF
WGaVsLN5D5OkhHfE2Eu6M5hDpCqj7V089Mm3wjDcozGDOq4XV8C3VEX5ZCp/od0boY9z1+G+aPEJ
fkQwfHJtAv9dEM2XXxASwdlVHDxtbbcHtypwDTolQ7tU9HSFTJG98Dad4IjPWI+pLAuWcS/iAJtC
H9t3UjTFZXC9BWRxPf8QJhMs7JTN6jnRTn1Oef8QO8rT5jXs/OiZBoeGRtbEuW1Fat9TuDB7aw6T
S4ag7UK2TAwFt74Ki59ebFWHtlpwvlbx+mzckRYKGThLGGJBKlFXE3DQmnRqKBnCI0ek7QpGt332
HW+0Nuao80OtBdfhvJ45mubje4rJGBOwmnDa8fnqn7gPlQ9qqroPSc8Ai7G8GLedyAh1ZIN5YQg3
keXmKrFzZNajT4AURTNcuEDFnOpxtTDpQh49B89ZBxoEvKHUsUTzeQDlKJ7VwECBIjE6nRn6RJ+F
msNTIaR7Cmwr14h+dD2vfSeiuJfvGbBJHXfUfmSDu04qS6CTaUz7LraFVSWMTEuAYAwzqODor4za
xqYqwDYeClN8E5LhL9cjQ8eyiNHvgIj8mFdLUDhoVX2JrIlHhLB1Rh8mHRmDQSMpu0os0oAPc/fk
pB7rwlIM2FMYHfLBj/m9va32vblf47LAUeM1vBr5Nk2wxrIAOj10M9vpdeVXaXfj27XxWWq/2Px/
guL/TlAsdOL/m6B4kV/Jxz9T7n8OGpZf9q9Bg//Hwm2C2duexTt9SbT/K78g0Br7fsCrnvz6P2YN
3h82uQZnCSn47GSCBfZpK90l//t/WX+wVYTpA8hw+GX0Mfw7g4Y/jX//GfLhg+1ws4fHIFSPDvm/
8BOJHY0lnS8SHatfbtI0JZKurd65TgwXDglIKP6uftzkv5dToaafe1o2Vumyu/KWLVbdVZzHyE7z
wmW9ZViI14OEu1UaRGqj+0mSderKY/x7Lda2RnaY0qp6FhiH1k6fPyduoA5NkqJyGykPAeyiD/06
z2IzgI/YW+2yG6BjOnbumtll+1rz42HnYQuJiI/0CEuzQVDnYyz17mPLqjYpR0VLdc+T34DtflKj
VxMPL/zTHIdk2rhGbVue+XvP1/lNyHtFbvzJCG7QbMU309S6j6HK5T4JC/GqpuRN0BC6J3fer33Q
kVdWbu2xlj3JNy82ku9gSM294pl00MWIAMX1p2hjGHF7bSsJMZAS9Vq5nclxxQuj9nvUnjqQytc3
Jm1D0AJ2tnVJfklGjkI/V7FPvAJYcn5KowoDF3Ymrnre1U+T+hAlHadZPw2615axzZ7LRrenR70i
yNv3j+iURnuLu5mwSGgh/rdCPIohOzz8iXpOf6QY937wqPYn9hKaySWP6vKEUDU/gGVgLpxpP9Qc
+WijzFgROsg8WLxNbRPemFZt8sRlwctOIBD0OEZEZI0qfWmlSm780ZIsanWlbwLIUdrteuPJzpvm
UJtTThotSsxvt6iukRHP5BkZBGy9pG5+SoLRp8gjpBZOubuTgZE9yKS4EY7Afoo5jqfz7Kvmy811
TwOmV10wUs4noqEReEVVxz8GXp0sIJN831jqvWIwu+JEVl8QH87menTMiMo/ys5is4Sb5XoV7Tor
ZRXFx9RZDwyOjirPWmx0iai5kUklLjQXAn5WoDvAhB0p26i1xVl5afKMMxHehLVexlAiX8xoWo9Y
nGj9XWka2XYdrzxqeGZxMDAy3jN0n3d2QWaYrE7g7Vg9ACTHRs0nI3LidmcNZUMxZNtRq8lS8clu
IuO5Hobm4EagkHt2Vuae3EOPgWUqvEuRL4timyKHKc2YhjlDMO2dLAu52HFG3zOxbsONZ2ufMw+1
VlaR0krVpHAiq1hmDp42rD4PBRTrFZsPJ7RwtsSHWVG+y5CtJBHXByXJvTG6da2Fman6OH4nrVLf
Gr3UZ1S1Ff9fUqUrM1hEkXU5MolkYHcvE3/eOpxUbhy/cNu1ZEOzSQoPE0OfJc99g2aHBCBtf0Og
eSUSZJQbajiybyjT4gb7HDhE4PfmxcoatTYVH7aNq+dhm/KFfTWnYfglK4xkRGn6iMu+6d82YczF
+vfvVBVZP0LCBou7eHRIK8QEHLYgos1T3BT08zhB/Tj05QgHjfzt0tq/171VhH9YDPaVOEXz6Tqj
fvGUJpg+jWKRGNMmQUJZOXcRMdJdrsfmPOfcHIJc9u8cElhUSB9dIeatXLIqi4ovMAfy0xWbSM6z
UGIQrmym54tycQicnKYEZnfy2H+xTX4wmddz2J1yk1LDjNTWyzD6HtPQtDqFZQg7jW41WHUGE002
F/O+DTEycyLW7S/OrvKNz6HXrOtg9A6+2+jPvG9tbukViqfOdeNbO4yJog9pRFRqUjI9WyrKrCtK
gOVJZuTJR82C7+RzrmI3bzT7RnkIFeahORnophZdwURv9OwzpDOYEO1IoBvPUwrNbiehfO9bV+7y
QokF75ierVoP80My5ZipJ8M7Zj1G+5VVNCzz+GYv01qd3qV93XUY0uzyZ4Vw/xz0ipOWAfKx7/jx
Qw70TNGoFntxiqbTO08bht5EHcf+FPTvMxiMJD2XNt1PlChG7mOl2l6vA8SXmjdajQE/mBrdrwky
NcDS0ptfw1aFgubU1Hsjm9LWKyRqQYTqsJw+UHQS33HAsDBNU63hbmbl2rdtahI71XGAL7fwEq8+
BuG8a6souoa5BN+va+YtHrnx49iY1TkutcVLcEqIWPtZ0rC5plQ0HU0aIgMievOhZhKl7onEtT9E
XKanoDP5rLlOoAj95lPItWca7bumrRUTjMo6F32EKELpIpJr5JbyQbcjneBZTaIIhIszJ7unMO9X
amJz0FuCI21BUnsVWQl3P14t6yHvxZO2yEutak6sP+pALcb7YCz1Qpmg9Ghx91PMobm5TwTM2Hrq
psEdVxXujbTa7tEk7XOGO7A/LTYx4jyXPCs36eAbI7l1hjv7uQy8V4jrpFtByMSnMVKvnVbqdZha
Bg8Ehxr5bNmiPbCK6eoV2QZifxOplCfmucWjRWzpRxElcfugFGPCbVA03mcnZv4jMjfCX5emSlwZ
0sZ49DI1cYEDHvu2Q7t5qtkdVqekAR2YiyysNnFv63eiiNMXu3BSUwzIDxMVojcT40rAPvpEQiKO
ZYEjUg9t+lbzF5dALUlWwGldi3bni1ps8z5i128RA1/TXDB4xL/iMd3VU2ntDKx6EHJQhJXbUuQV
NkDnfMWtL2somBxqDBMHRKmAMmphZopUWE+L+ZH6vLnB+df6h8HvAPhsszyHgj9da3pyzyUgf4sp
ULikC6GjfsM6Ey/lk+FB8KiF5QH8Yhay8D15WOqPeGxhCLlMPlscPZTqjYORhgCyCx1Er3l2KhZi
KOhIpKynuqJGFvNLtS6sZgaVQxn5718X/ucsJ+GZ/5srw813949w1l/3BX7NX/cF//elwOEkjqBb
LLeCv+8LxLMY9ZLQcAB5fweX/7Wb5J9YrmD9iBnLslBn/V1lJf4gwYO5hl9qOfD1sNj/RjzL/R1j
+sd9AX2uaXk+TnLHsskh/DMUMHaMT/04LDdmMrjD2kDBjykuwjvTp1lJE2zLC5pDsmpeAxUO6tja
SIdCHFO/kiqgJYJRa39hP6PAQKIFCfFaO74bF0ykcLv0Z7KgIybE5UMygg+tmAHJp2KBTMplAEJh
5MKeZLhQL17pVpwKQFMqUqK0QS/Air2gK5Lj3kH/5llcow53xQK5qDIvvtO5dQ6seU0GLEAxBiOK
q1pAmSClEAZoD/25MttTsAA1DDHyW5hfskRm3FwtP6dde0FwAh5zh/RPLsdqhKACBVxHVlNzyReE
J1tgHg5Si5Gao8ZWUo1KVTAXd5cp7jFbKCAB/PQB94nsaxqq11BADbmEu5/H3yQRf63Ex9IRNReI
kS4L78EOgEp6vVhVDF7gRTR4H13Ey9Z2++zZBy47epNF0+WCMGUYquZtsIBN+YI4pX1YHbrf3JN2
MXQ2yZYx1meepcWub2sKoVqEB7KrHmTXeKfOSJ3HoLMAqDjI1mffnVyWmfBVEvAfY3JDB6MjLXVU
ZlJe8lrlD2FVjWR+FkgLItT9kGafHiyc48mqkSNFr3GXf3mhzl6aBfTSkUAApad+T172PJQWRhOO
gz/J98EhuWXXrb0FGDPJsa0U/CpwMSRZtDBlOpys2yhoypeM/fca8Wf2FajMOScLj5a31FwZC6NG
bhxcrfaraid+Q2yTPQG0AWsFv5yevjKc7Lg7VzpLDY+mH/nK5nof2iB4TtR++UVovicyRguqo459
SJpv4hlPyciHi5/E7DyqYfHei5rEQF4NLuOljDrIKhnvZmy6/OOFz4tLCiXa39TemMzy3lxQvvE3
1UdFtPcSJh6oX1+rX+6C/9ULCIiYn7h9MCUHp87sY4wd6KVf0EEXwAmKcAEK/aBiV7RAhgzN4A3z
boQ9jBcMEaESuuT5TzrRVMW+/80sigVfdEc/vkX5XJ7hGotDuGCORq8d9rcL/BhFZfRLjQHD3ZE9
y2v9m5PMDaQp+QJPBn9ylDJAE7bAlb5NQzj2FohLRvHQl+z8GOSbrU3Z8YJnwoh1rJ9oAuCHBL4p
RlbQ7C+y+6lY6M4KGuOQ43f/OS/wp71goKJMutvC6gKg0UAgfDX98yIHhCRdIFK+5t1P5zdZSksa
02PQ7+Wd21XGxBs41n++j0vIQrf1QZ29cs9n1v/Rm667S61uaLbwYzxAsoQz9NaYTb0RHatOhw3u
24ig7tdgILI0ZKpf2rov9VZWPEJ2lVt4T6pGE8ggwuasVJH84jHF7oPVnBuYK5YFrIDdJGUuPoOl
bWa8fES+zdR4qBKvifaeVNHOQMta3jIKRxEWat3u0Uv1z0lOxIyNmv2ICsmyd4ZF2zaLNjm+J4b0
zLVg4rslzdleohn3MqV5M0kNKQ4iSRFrzUJjp3ESHdyYaN13ePLNsz0a/l022InaxIkcxaYoHPUL
Lto5c2NPL1y87Z1gQvBWNnzxCDdE7rxSVtzccbcq7nqRCHZYWUy6YsYzgYDJePcbeh64AABJqPbL
KkLE0rU4hpV7DAIU1CO7B4RlEGBnHoS3I7fUVecNP5KU+lqdFQeZBXcoYkkfeNMFQdx8BhevMJJ2
wKWpMu7G1EeZMDn9u9UGujv6M6jkQuUtapesRUIoqY+BY+y7b2USko0VrpC1HEmyXFNPknL0R7Zb
meG3C2ARG+9D55w7O1jaWHADLY9kZupEUMK1b8PTbKeJFX4WkxNqqFsuqfKpO1l91h4XWZ4SUHN0
USN4YKcsd848ledWjTyk4C3ah96Z+2fuVfFnE6XhM3lFhb1plEt635lhx03f0DsQPRf7LLuEpwHo
Nlx5Q8cDL7aLBgLa2BWR239kM5H9rSn4ZZsmWfZsKjabO/Qb1RPLG3dvdzbJ/kFxVbGH+lvp2Hko
J/p+1oRxCJjOWPVShF1uATvhp947tyZ1YRzXkuFpbYokOG0aSdG9QHOaJ1ZrwZ0OOTFv02zw7l2k
bKsObu7BK3p6a5q4OaMOK7bhbMvj1CA8Qh9grHA+5YL+AJcpTK+ss7R8++hUhXS57rbVTscGecoZ
GdpqKBf7AXNrHL6dufcmLzgwaXTXVeOQOEq67Bq2eb/33GULHi7L7ZjItGLm77PXGSpUXAxoEBAt
OSiOyiH7kRFkve7iu0iqE80JyETSk21X6R4EMN0WRnmppaoPLb5ZJhS5ozYYKGAUvQ5LWJkzoF1Q
ZGc7qMm+Nh1DFfY/Vngph6k09kNdmvdNOTMOwxQ27Yd4qhFvBIyw1v/B3pk0R26dXfqvOHoPBYAL
XACL3iSQyJlMzsMGQVaxMM8zfn0/KNmypM92hHrZ7U1FWDLFIhO49x3OeQ5GqYGApRivuqUqbFKX
rMswZ6Eu3BhtbbxGzlLuC3rzZYOym+wHpmoxLaoos2un6etvRBsIkRRlbR2WfqRGtyHVWdzfGbvy
quy1GBj2XOyGOSWKvkhC9QeilYQEszju77phFnBAc5PMK3QvBCGrEG7PQdaWN8zL+pFogzjqtty9
o1/3KcA4rVGGF01NbfrtIEPjX+ROh1UsXwkoaCIAYyJbQDXSyPJblQtCB/rZLOh9Uos6L8rHV6AY
/ZM6i+nS9H2z7wfGUitVt6UC7COkWqioiDSiBcSWXCdPaszhzuo21XI3ZZG9vroOqzSTBWO2aaYZ
kiK1cPrC8QNfFJwHFwKuPqvwe2AuK+1UdTYZYq6DNtTEKKTtLLw0QC3k1YAobFdrWwzAMnNemUvg
mFHs7q7oqvGeDJoZn41VhDs6VANFTdGgYJaqcj9D+QAbXVFYbkwpu0dHH+ydhjYn+L9gU/x/1P7Q
efz7jYn70X4U/9JzqvN1/1iZOL9g6qTLMDUiJE12af9sgQQrE+gTqgVoAa/K6lT9uzyTlQkzRLoS
ybrNQoqJovLvKxO0mYCe1l2KQfgDFPC/FKLEBOIP2kzTZOmgahA0dHgc6Cq1P61M4h6tdLWwczQ7
7Vs9KvnVMZrmCrucOzNpW9Yh67D9DZCrgSaZ65U8AeOkh2X9gyBHbl97QA3i6eulHHMUnoi2a32C
lOyLwiKXQc24cJNDStH2uRHlCw9qd7ayqDuDYrGpWxzqALC60/uCJ2GCYbpWCtFaNGRGuZ4JFBJh
K4aWEI82JsmhMwp27xATAS50wW5WB/YlxkCEDRcwFUq3dM5Nit0UYH7eO/gvMod6hmwDAGsm3RQE
boWKp2wX+Tij8Mx8O5rKfhus5ZGRJsa2sywA35HO97DK5YYqjSj2XE7VtlI6WXpFMkzNtv9ZfuXS
epVdVO7yebLcWkzXKJZPGX8hVgTpnPiFVBiwdBG0eIZgpXmx1wnMMAx667dirIbDzNMTbbtQ6ZO3
DmkPl+vPQQ70DYY6MeS/i0QltOcHya56WyzfDJEN7yKLAs5PE6NgPAxFeUzatH1cwrb9Ks2AQZL2
c6gUr/OlNNTbxMVN1xcEv0n5qeXIuPkR0ri9R75mvXZjVTzIvDIeR9SgWMaaBgiQWCdbKRlJ8VOp
xII9hKlXL1ndvkyLEx4LkrI63FVVzxIlsYBcyaGWHxlsjT1RBNo+0Se1QAk5C4JBxnl5jwyWZoEB
XicKNWvHMLq5pExF6UNq4BWN0OR32lz7LbeouEoSU86J0S2e1Q5nrYC9Tl48iRiqGGwfLwmuZwPp
80MFr/4uJ6KQxCaJV8+sgS50hvpMHHrIbFmtX5gyWqyNlCJ/CsJRbJd8RrFUdoOrGvXyCBeY/GHU
kspeLAFcBjMzLYJ7x3zmIlFIKV2C+jxVmSYZJpo8GiCCTy0Snw1N1bI1iQVrg2CvFuiKHby1sais
XYlN7IohkipEKxq/AM4boA7MlK1d9hNo/DEF6q8MxktDmzVMoLIns9uWTm0mmzYrE18Ii4xIGr5D
p+btfZeU8pKEAxbXfKx5gBjpMeYnvcPU6/pG2Ln2OckJ8y5C5tS102a+s5sqZpJPOM9rJLRxV9tx
cbbnuruvenKDNnGXIq7MComQSiOQZWn1ZYeLsd9GIbuvzRCL+ZKGXeUNamUeormjJ8ByXWL/YZci
QvJHRa3nvmE6/U6St4kbo8NChC/42Fe5vcNDQiwhUd1+gl5rgXnhmF8R2rnLiM0FP/jSfmuXbtk6
g+Bz5kl0ev1ZZy7sarUOsRPlsvDHVu/91Fiox8jLBngaUj20XimQLsicNEOREWUTtqSuqlWDMFXs
hz7/oDFrT9KJ8odMJkS5zkV2bVTl2DZWBSWU0xFpb8T2cYqMYaIHSnl3IGVR9zc9yLwtAoySmBom
FYYLcZlY7ABZVH4/NUEKzXQSD/g751PcdMZtw2ahJRNL9xrMqiRAtaF5GTo2hCxWzNDtbYaioWGw
6glH89mkeTkvKKmvka3Up4G8ksdKt/qvBicZwV5m/YE0dDhEbN9xO8XNBfzWyHlnWAdkziM8dq3Q
fLsQzJdmpfJwhnC2OWBt9qk9WDgrgzryEp2RvlsZGcIW9BaPYS/Ke1HbIWxihwUBoXcfmsTvVveE
8gwTao3ZfEriL7tjZUaDOT2HDIOCvV4tJGNVZUglbq75bmWc2efaUmDRNes+l20euVkKsTq1hjWs
t4r5pp4ogrzcVDUoNFEVx67ei56AOcLAs74Osk1UjtFRk13xSQoYAUAg9Zgv6fUEYA7HPn3DIs1X
1qnhe9gtLJ21zkH0avfWhWYtImWT/splnvZYJbZxn41qwN9qCgYHElrr7HAlkZ9hd2Xo6hlzs90i
MAirNJk/ciremuwOKyJMJYp05Ds1MeqxCod0ofRDfLf4nVCeYc5HNUYkbDo5Ojf0rcEXWv7pLtLM
iT19JO8TYMOLm6JkZ5kWdl/1z54u/9nfzWurJ392fdrPDrBYm0EAaQKEAJ9/vraKi8rMCyfxcjKG
6Jbd/XOrNU8RzWWtpNcxru3jGDVs7+WNFf6gRXxdNH6yGZrgafzZo1pruzqq4WfggOrB7P3mQJnd
iiYZt8Pa6rLQg3b/a/9b/zc44l/Hi69sTxw3/6lAvCmb7utv37/+9vBRYKr6/tVQFhZd3M2H7//7
f/32H/jHsFz/RTXVtRbDI2MyB6FS+4e4BjqJYEKNt+fvg/TfKkXnFx2HDm4dW9h8NWXhb5UisFEL
DwSjbQooQhXArf2FYblh/Jltg56GCpaK1IKTApF0dfn8jqBTqGzQHVnN3uBY7D0DB6db1dcMJCOz
Iw7GafJmj838PHRzj0siF9w1oKwmqSEclhPr7qor39km59uSKOczxwUOZAnqOqoK/QU5SMfsckmc
sznh0WDa62Xs8lTyFtTmA+ced0EtSSx3G3xx0WdaFuojqj7gYIFaAOKOOta4m3DM+7c0afoOIWS0
S5XE3BpD7bFj3pe4Yq9arIBZY+mZsoKO2I+h9QE0gfZF5SYDgIoh16gIWuvC/JCgcn1skpIjq0+B
L23ouIZbdmHRHcMItbhlJkgaMlP3K1xCBmNZWaQDCI6+dsemJa7FVKP0XZdt/8q1ad+lTQJxnVn0
0R6I51q4vo9RpGJEGbTmZVG7eJ2BONFjVizZ1qkDFEBWNCqP/Fj5NmxEfRcjUH4rJ4I642wmVTKY
S8NtpBEgi+h1NujUW82YwRFv8H1PdLs7wRb4rZF4I5EtZh8G19oWolh75l/ELvq97rYBjrrpJiXx
m3oBg8iifGs2ogdtzvWboRGut62J8QjupoV9SYToZkQ+auhRA0CVTfrdggm/I4+HDxjxFrw1zAAJ
Ro8mx2DI+QWdhXGlpfoBguiWYbC1yFttXI7S5hfLlY2kyLGzorpB8T7ZOzyJDGnMZjK28M8ML0OB
7xtt/JIb892Y8bjQKO1bFglWJU3ILk22SwVSFmy+042i9gegT9Z2aapD3xSp2w1qiZJLWdB4LJGP
nBkrEBQyj9GKP2mzOGM9PhoLMU2SVCstKV7D+g5a5NuQMFcUFXUCkMtrZEp4mUJ5g9x1ihC2eXHJ
HN2es40MhqORhz+0NDllZek85JaC2T380C3rpRNdhCDLCZ+FOcqXrgv1CkKK84A8IHHVqSWvtC8j
LxubjyTC5wuSZLlF6D3gF/IdkhLpBUpCBkVxl4SM/pHCsUSOlddoEaE3BXp2Fy+wpiHh6a8yHnzA
l6ha1lgDpbpZonEHBHM/rkdeCYF+MIj90KrjLPOEXC3iVBryH92qmaeHxC5vjEY+xrM8VnnrO/pn
a3bVRovG4xhY36j79gpqNaMurnYYP6URUlaeGqZGnclszjYuuqbdDGRQ5xk/0pL6MiwIBBmsYyOt
5YI/V90XiG4nZcuL4wcOmwllwm/Hqqm7oMU590pxcRrDL2VxP2BtWoqIMDAkKHFQvbYa8xRHr84t
uZbXvmInQ+36rFj5QwflxVcV5TOrSyKqRHclVy9EjJBfIwoKsXzliU5iQyZ2JlXKsqlrVtZtnY/P
imB/gANgmG5M2KE4gsKUv9eojeUT6m/0Y1OuLa99K1hcAZKBoVdH3bMMre5NQ2B+0J1xoYoe9RkO
cSKZluraSjJfpOxPKh+Dny12/yy0Rd6BTFD8gXESMnqD6M8GfB1uDC0Yj5LE9i2VP59SGdQPuCXB
qOaWoW1E1AZP1hKXJwa61kebasVZ7RsCUfCXvA6hOR1MdU2icar+PEoyS522qJ9aku/SPnkeFPB0
s8mptSmCcjgyiM3czgQyMuum+hJXdn6yYjP6luJ6/FLqqn0PQNoRt+C0B4Vx6ug2Rrlg0dJrkgXM
SZ3ohlAkbDR7Ct/y3tJ/6DI0LBZMBQEonYNmjilfBeex201JSFVVxUrO0EyaH0r5w8gqh0q1Ns9Z
oYSpS0S9fAO53jIaaNn91OxNCGDRA7kDBTp+LIHR3C59aRdM7qX4kRhG4RDIBcOkA8D4lgAT2ExI
/2+VJA9e61aKN8aU+WmJpv5HBCFIAdInNbrW3pHvCxPm0W2bwTj3jeRNarrhIyPbnUHt+u1HdYEL
j/GiqbxIRGgw1bwi/3QCLGWbvRFta1pYXrm0x9UwxVn9zUGwf6q5TkMX9kgBtbjlJQscO4hcXDjO
+wrhOkCLgAkchEt3L6qkpz0rw/Ls6NF9EfE78CqnlCbpptwn3qSDcmyTmOhK1J4Jk8Wk/8pbm840
ZB0CNgFTktR13pFJhM5+KDJUpobVmfhkE1aymymw97Wicsrpr/0Uojs1B7GFcJxhyFGCC1rzJIUS
5Sh78NzBrVGG4Y4Csr5ouO7f1E7LifDt7Cf2otTdUZSeAljE34mO7kgp6OjrSjv1ciqEWyC5m1Lv
s/sO+BM7Y1P5EjR4TIs7wlzZYYaXJYrCvdRa67tRDcFLHnc5QpS8nqkUgoJElWwA3AKQmKExjIBv
kmhrQhoNpLLSqmXKlsb8/OvSjv/Xubu/SjRWr/e/n2v+y2r1n1/4z3IVei5rJIaUTDCRM/6zXDV+
werNKoz5pPY707n9i2bAfoVgDzdZWyPlf6tVzV+ILmPgyWtnmaZAJ/6XatX/IeywLAanKpMdnOe8
Z6uE5Pe1ap+wjoyMfPGioa2ILmmwT6RmaR0RC/K/k97aoEoJjB2aWNxLtTJh6VEWXOVq3eeP8VCV
nG0Z5ihGgmB2GI3hlu1VMbZ+pqPMVhpdniPWZrtBU4eHFLG87ZpxoV2xOWZ+lNUG/mLUoN+crkRD
Rh31boCJO+tUZkxzjKI9ZJGKcVgC1NlgBorIlO/z7J4gqGk5iClPvsWDHeZg7uLwGV9t8U3OIzZ2
borkNJdKeLJblF111DB0m3NdXGJTny8xa9VrH70EtU5RRS5v9mrUbKxFpHX7AnMnfHEnXiDu4Ai3
2JYMUtsYja59TUafVyA/NHYWhSGCZcsBpGyp9rNk01jjo7TGOwvAFSXtEi4brSYul2p+vq1lvTwA
iXsIZBBv1bFJcQIXCHitHrt2bkwMWEoFmp1WKvJKCpDwzCxcbtU0R6jQ0JR6FDrdNzYaMS94EzIl
ttpxeUgTqvhZWtENWo75gbNv2BvEqniEnsZvwPNDSLuGdSeKQfVlkD7Out09JMhYtQ0VFvJ626BD
yU2QfUy2TPT+kuJEJFPH76wy7GMbAynBhUOV3VlYdEtQcQ8W39ZXkQ4Rysai+S2cyCFiisw/xbFH
pUcAcn1cq8mnUV8Kd1pq4zancwk8Mdd7BzxGukXfMuOiTveqMjsITLWLI1sK4noy2JbNsSSmo0Hw
D7POkQ+5HLP7jEU/Ts/JsE/Am9otKb5PcyGZuoXCZLenOj3yY9nKr2FQ+h3brm5240jJb5gfWB+9
yu7YZT6ZX2dnMdg7rqfo9PNAVZRp3hc/j1lNn1hO2sw48DYPL+p6FGtxFF6c9XheMqznLLoL63uZ
8Z+DtZZckQ3DY1iiO7ZaP1A9xaew1Aifa1r7Cz97emJupuwWPcSrpPS5r693RrDeHmPOwgpJUnBb
q1l4sH5eM0Zdgetrs/yuDjSxZelHCk6vvTr0Qk7aIChcryzz5/VFtP1geFDYnP08V9hyq/WuMxqh
ABZbL8Ceq9D4eSm2lsYFmQl6t+TntVn/vEL5llynkZncC1GVZ54fLltARt299vMKztfbuFYU+135
eUXrBmdG8/PiRu4qX2PiMKgA15s9pOV8c8Dt0GFBo4y2LDepAxYzrJjeB9jQf9YJmbXA4tKmTKe8
W4sKOzINtPtrpVGsRUfNQUigfF/OySGcluwuNXlnCNGyb2VVp65qjUCR53J4TRPZgoWo2KnYqkbm
p0IODPN2cJgRzfcmj5fudkg761Cm5fTIdG5DQ7Lr7WTXWk5NQKLWoK81xlWyzZbiEFvTyiAW8zGP
QwgQQfTRK/YNFnF5GrqGAgKP7yl0dPk8VVp0THC1PHB0idOiAmt0nDbw2cOot2NbJb411nKLkl4B
9JMqh5wUD6/r5uUtXRLyqmxOjpghcLqZrW70+s4OL33uNG5iNjwAbJsLO9X2HBDWY7SwoE1ImzM3
dQRSsCyJgtcmSJlTiFsTAwyGfr12m4DDuuE3+qCryWkosSwSIzG6ItKZ3i/ZSc20Y89DGEQm5KSu
0S6FJXdzONoghsVtFtQKLrjoU61WLc2wGF4gQ4oTDKreaEii5vIQQZdD8liFFg8/bQh/KmPbmhJ9
6VZyfE/gUZIV1eeXSajtaZxZbnOQrsJToSQ3zPi7fc/g/XuqwNYQYiTD3IY5olcW4fHTkiAiM2rC
kfSwQFrG9B3dmjShUQv8Dzg8od3jACc9HcxrtbXsgKhEQ8bJNhPxyZ6d5A7skobosCRYaluNon2t
MSG3WxHMaHumfF8wTzmWvV4H/lLkoLs5ispDCz6VEUCOxim3LfV1is32A5ljea6IN/Htbjkw9/Rb
su0PI7SvU+kA+9vQSl5rZF43GSX5GeFHsSdq973LmQIrgfgYIUu+MhQFbpVTWzY4qIhXZ1bQhmrl
Jzw5SA5sMG8AlLqdbTECEJM4G/qA+5yH3QQpZPDxw2PtN+1QOJ8GLO4dnVL6pFkkeDudBL3IsmcX
1ja8zg6IudxYFYaXPOZsrjD1gEQJHDb3OAzG2c0Zc5ZuVwBrwOTePsa2Wmauzp6Bu4XZySs+hIH1
FitMpD5jQRPkRGjeu6mdHvqwD68lcXfTFnaAil4jwUqACCxRjuSxjDdmaet7U8tMorzzvtI8Jw/K
B0PtFyxmyzCfO4gdKFZSljhFnSE8t6JfLbiW6trDpHwSPQMRB7Rvg89njl9B8Vn/3dYzmGjBHXzr
fj9K/bU4NVDv/oeqtv/2r/DQ6xf9o6KlbGWZyTCcKadq/sHduNanQiMUQjUtStTfreo1larWNlYI
NKUmvkMW/H9f1du/6NTGBk5EcNNQmHBS/oUBLFzpP63q+c58a4OQJkjUFg7MPxa19WS1rSVZaOTj
UPJUISVKNUw/eczjvlDxujlQIT9kAeuqDYY4VpPgPJywdSd9vC0W4RyADFGnivg5mK290eU/tLo3
XMGh5WHztvdqoM4UvtoPLntUWiTqeEMh8aY4TnrgLLUPwVgiMaVSeMAgpXtGoxBK6AzTZqiQ15og
gb26Onfjq5okhd9OhI8theZm0XcxwfEEHAOs/sqC1yUIqDtTSWHzQECJvmWrj+VzneaZO0st9k1I
NyhXzS2yBS/rlS0LXmcw6n1vdM+TdOZNMprOfqlaBjTUH+QeWsTQEONtOGyKtB24mTPUzGhrJ1/q
aKQc0dFuzHCXJLUfrTKi8g43XWFrR6WHahZFn0YSwMaRGbZj01lcmeXH2LwJJlCA6quRW3jKncU+
UWlomwAHO3M50ppwnkt0SwVTYOZjEPbsqrNQfWH7S22quO4q7I4foYwP0TgwGYnI2Oms5MI46CTq
vIVkoEb7ukMphfMK0aVjrCG7w2vYtePBiKzHLDfFdsgJn+BZ5A8dqbVsFwbmxm71EwZJI93CYiw6
8HCEpvPSFONtgFTcDadIeHi8LkaXfqBEZJKNTsGu+KPHPJgi0QQk92LYKXi+lyBFNKfU5m7pZHrI
ZRfeMGxQPDtdxD4YuJ2p6gu3mQ17H6aY3vI29PT+ti/P62iyzSBBdmH7o9I/SW94x8zoZdRAaDn7
6MdQdImbEq3hJViefD0nCd6of6CoeFggmq9QWub3IdAo1NvmVetSZqcIZvuRjzhysurLiGLIJEye
6X32ZdQT65waBwDPP9KSg9yw+D8qZTvscYERZ1iK2bOorKO6frLSi0j24dLsCwa7aAJZXSrI5K6O
HUMdSc0TQKZtoPO+VGkyoFk2HkoWtrPmW6RPoZQjLtkYb0Y9uFc7pT9y9wJSnuYjAjISp5Z7E2ul
rURbs1Jf8zxjZLtk4LhR4m3tlHJTtw6NOR7bUX/JSLyAnZFYnjbH75oSfM7Q1O0RjVfXZaREW7qf
KG8Fe0b6Vp9k7nKTmHCKSgwGJuQpV23nJ2Q6B0fMB1jWZMKqw3cUzZRoyZp68i2sRLY1TRxUjsYj
RpAL1WdFLipEAROlzG5p+fizYFZc0koV1yLagOxZ3Gb0zgDc1UkhrpZ5HxbuZY/Fhjk5gBZw61Hu
kZr8bCVZdMdQ+VYkI7yYbhxcBVg2l6VF/ra5HVMm9Pp4xKj3AkM3c2Mo3QtkDwoWfp8lbuGN1cnq
PIR9cEDVU+z47bltVLlLzdPeX0m3PihzdlcO+YjiMD0uk72tNWU/czdvJVmzLIcUJnWRTz5kf41j
1fE1ojdgEoW7Dp9VaNp3JFvuMYD7zWLdtvp4RguOJa+CokLeyyZG+EkLHW7T0UKjLsW84Tug6Qjg
bi24ag8MB29MMzwrbX6TFuEzxWe6X+r62AZUp2XX3kUD0VwyUlMPuxadpMpYm7H7WcbZxxgH6tbC
tuvhbDhIcrv5THikhuIGHe1Wt5prMwqOTGc56iOhphHwWQgITu4KjWDZuTvpvX3s5gbVREo9KruU
FJeMkb2plt8ZuEOw6WrHm/P5g9Mc1rtQGvyw2VU1FlSY7NFVJ/MT9I6yjd/ovQbfXkf5k1O/V4o+
e/FAho6ToHccu4gBddgjZbbkZ4IYYFNNpbbRjWlGqhM96ux+JhvTWtMnB0Gu2j6d0geiRI7si276
rHt1FGIFTB2LrD08Zy18dULWsG7BKAqqU1EPt7EVkQWrGk+MxAOyvBfitqyo3+q4NbPWOoHTIKFH
xO99iZXcxu2O3/PZaIxvcSAfCSCCeKFpD6pSPif1XHNwV9D8asVNgoSNj3o3xAkHZvo+aP0KGUnp
ZxXsg1NvHFlgBT5ujJqBxLAH+g+lJi7vcug1ae6Q3qxholB3o5A7IDz7FutuC8fJE1P7yBNDSoky
Y8MNeLFWl9l0WqziUBnqCwqATyvuNJZp8bNSYm+tHNAhWp596mq7z5ThZinXxRmNpacPpsd8QCBZ
NZ4yooggfwc0j1BFiNpdJBaRmaiAYo/24S6ZDJMxP7IhnEBPQLjfHA4Up+Qjt7NPQ5Cynqk/VBVb
u6HFx3rIg41OcpGLltSvJHJoHCputZa4DRBaHT4CJx6cODt1Lc6WIX0PRqbFJSJV3TLcjgAdPJPz
UzxrCqo3GiyJjI0LKw23NbfFjLrIj2KVNNWht4hNQ4SN6JnpV+HTvjsbsC6s5iKBt9TutEPFD4Gu
4Yg9h6sG7ld6U+g66HPRQuDRc+VqK+CYeaTUaTstJf+oI/k6Cx5rMmtn0X2pE2StbEYI3efpg6GV
wWHu24r10Uzcb8dOC9WktrOLNPDaaqx3pcZPxF+uf64GsrQs9iD0T6QFCaj8ig5JEb/ADoqbRpQ2
Ryu5l7aXWwg0tMqxPd6TO6su1W3rQCfOce2DWxogTXWHGEAB7Sf+qi6uknu1Z/ctSB/0Csv8CHKY
5JpqE6TM8jbVROQpGYyctE6+25JYAT2AdgjCHt1YmUJcwytzacwVx6AGRIZHyXKyFNO5JuNS7FmS
Cx6nhQEhOmH8XGyb5IzZghjw+D42BJw51Q+x7eJR129axDTLLJxP0At+kHUXVc0Fq04mOvAGhnj0
jQwWQGnqN6w4lUu7iMbXZpRoml1d2oGRGDvHa0pf6HY5ZyHL02gH0HjybPKPrCHHQSrjz6RReK9b
bxBnWDs8A8NdTebKpsCCXWmUK4KoQLz8noy4LSDNoJIOMYSM7yboKBQ3nhJkW9R9XxDIPnBBXQuH
qBFrlqf1ym3I7QNWXrjOOLyPRZ66bV0cl3nRN+YcF5uFFN546ojkjhtfiePvIZmeTu2NkmrISovv
ukI2eyX7W83JwTgFV10mgGqksRyixkZING7x1Le7HKECtZt2E6SUIE4yMyMo5S5oE79FCHsRtbJV
7eAzSCaE2gAruAKpdhrCyRITZuWgXqOhm7YspZrVrHQf6OM31LRvdjiSZNLcldV4QCOk78bS3obq
cglIQPSFFmFa799EVd8T43sHD/WhiuiQLVSaUQMbIIj6/GBL/lDt+bbPcx/E3Vk1xbM+xjuzKDwW
kxcaYMSHy13TGq8kdBSbMW/PRtvaXpikFwtQLxr2Cq57c8sG3SeY5FqPQebn7XAl9UPH5FxfIq5N
hIjBFaHSU1/zlFnk3pMHxcYyA4b0Fpa6WEUCZ0LqDvUcnJqYQjq1ImWbtumuFjqDkKJ6H+S8nUjo
2KK8ijdU7bdsdB4Qp3wFy/JGqqhAy0AKvSqVyU0cEXuhAm1iEuYBm8StDNB18mucV/sz/orn1Bn3
IYp3b3LwdMmZ/sS+0dAAr10DKOz+GUAJN2CUxtCx6XPwK+KO1tjb6jpBBmSIukVcvhhyrD1iGCiU
RWB6naI3Hnh7ehtkG/A+PPAYl8bqAUdX1rVM2x9GR0sxUoYMzGLziVVB3yo+5PQXYmWZ+0E1gn1U
78OeHLmmaIzN4Ix+pjWeM/YU7ROb5/5sNGSA5Dk4V76ZtdcdSEZOxUiNLj+uE8W3nPRDymZrKuUN
O6/rNBdea2YUKe/Qmy9AxjakYoQEjEm2w1P5kmnBfVrcSqjLM0aOtqV6ogigVJyKK/oaT2QPqqP7
vFA/mhpVbHex9Ro5CKxBM7zTkpd0eHH00OG0js5DXMHnEm9WQQ8W8bw6FT6C5VaRgcs48SmKm8CL
cYF4hZkXntMln20aPAlNvUvlAuSl96cUJ320eviXofHBQfuwn8ItrVG4syLxDd+UX6822mKIv7gb
SHoonGNa8mGxeidVIAsj4Nn1NVyS236COsKqF1dMiccqBE+30SkI/NAZU7cSpi9CnRlNHyA6aUyf
y3MX1LW5n6emPc2J5ZMs813Wx0HBg5Pp4mQHjNOyPkHPkGEiq/XxObOz/lLryGE0OKFOIm6SjvaV
Ze9eqZLOL5kMu/UYchILWtY+2jVyPAseVNeWw7zv+1jsrDoasCUxwoOSdAN4OLqLgBXaXc1mZamy
begEPMNmtteX6g5nDnCX+Jg4xWXQyQ7mDC8N55o1lg4pJLoNWoOt7Ioa7imyNlJAREPlnfs28a/3
s5aDv70R1iruNB/xsW7w12IVguND1kBd/JhkpgEaGUd2vOUqeiIyo7cBPQ6k2yuzHm2t1kZWTWV5
bHqQmCPBk9LQvrTBAa43WAgUojB4qCYeZ6JBzD2GrIsuUJd2VxewO+9foREC1AZH0K234TLSHwXx
jF2JWQGKKukKHT3+klwXk6K1IW1oCL+vZ4GIaWfiId0xZCXlpsf/okcHNZPbore1XdA44ybMc66c
5EaEyrHUZlSjb3KMznpjnVDtk5AI0biUiqvqjt+3ATEU+XJVcu1Kz5J6K6cBtK2isxZDOpEYOYg2
5gz/XQ3/eYgmDISC/2mC9vyRZaucMfub+9F/+4Pz/+9f+49B2jotA2FCPpiQf1Qy2jj4NULTUBEi
IPyD7d/8hR0pVhcb3tWv6ei/DdIwyhAsRWfkWCqALyH/0nZ43UD/IWVtZY7Zumpw4wuiB39aYn4n
ZAwHrTI19qLbyrK3U7pLEvOw1LeGlhxbehIt2SGH84MxXlVsHieRq5jtttdOiB9JKi08QN+CAxYl
Jwdr79PVDZ1goD8dcpv+Nv015O/fpiXq/2OdbcPC0xxp6DRqJjbJP0kv6xlPAnvWxTOYWnCaE2/8
NvVJPbmqMuTPOp5LAUUgW302UWjctV3RTBsK0ui7HPMR86sy0UCXfcn0cFVeYwEPW7JSZSXbbDth
AoJTnCCuQ7lNHYoMm6zzfDESVJCWBIQ0lqJAEuaMOnlEeYlGugQ+PJc6QZJFV0rE7WOWBXsps37Z
Wrgnw61pEbjd1Wk/bno11wmh67ujRmEE6Wkm3xQ/d1CEHg44MG2dkemDD3vX+UB+z3k51S1b4nzK
ARdGCzScxtbBwfbQB1J34NRz3A6z4T5K8DPmXRtQvi0CduC4YFD0gjpfWH3KgTATYFfh/6HuTJZT
R7Iw/CoVvW5VoAnBojviIjCeB+zroTYKXcwVQvMMvE0ta3EXHfUIvFh/Mi5fgbHUtXG0traC1FFm
njx5zn/+X1cLYy7ose9xTSyyQhsxqZ3jUFCQsyXUQmC0n/dgeE9D8EV6TwnXAPpUyCrHdhZ1zlL6
CcnAaAmMQcsliqEpDRrQUtKZ+ESPYvZA1XqqxoIU6kmYqN8JkKDGsSUpUkedjpHTRx6J9M1oNvoX
PShw6bLtysV3AzDlnYCWK3pgnciSMNZzH+UipeSITowx7YWe+AxmyyjJqX2U7oL+ilSEM+fWIqIM
K5wuO/OQ62xhcGSGatSdzQV4jQaKrFHfz7MAmax1yVYARXIcIJ4UuNYjvAXBBeLV8NhLGXIwQ60b
q8OO4y9/S9xMBtOJnBhMkrETTxZ+jJIJIWr31vJeuHaWUXZPiNyjkYo6hzCm9qLeR0JfzIa2J9EJ
lK271hWL0AOwuLaUWz+ypcV4uVS4hrmCSAQ5p6Q0YcXNxWO6sFAmj1lzEEErIrhVfL1xR1NyDBhg
vUAXyO31iUqc+Tid+/PLnGaNs3Uadi8EyYieDHjkEbsXu44eBJH3uA6o+OpOLPPWtCksjKNVKnva
gKt4YAwzcuYyFNurcCQHjnpE95QVnIoOIkknbup3H43CKamS8t5D5K+jBzUJYmkEsQHEWsoiQk09
MzRgo6u1dtPrQd05yFVBEgZWR1mWXMw0McNyEUYWLJ0ZHe+R3YPwWiqoEKZ5lzu4RKe5qCfOvH/D
TSch5gWshi5jxMWCKyVs2BK31btFH/ICQtkgpwHXyTW97wfi17lHlhqiEtsBc2IBl+UqOLeH66VG
7gk8SoRIjtqn3EhurjiH+dS3ryldJRdwWS+9MTk2UkkwByTQ66S0nuY0QJO5ol33fmV11aXu0ar9
1F3GxbVIjzdbQNOiU8KeiwJFNQV8Jl2Jeii4qTOSk9j1YQCK3AQhals+p5tD7gzoyUhWJbzaCEeL
1NIWYB804ymjhunqSbb04N+NIlqFbVVYoTiGcWu93wGXMfQdKrUDLRdF0sVyUFxSmBC/ZXB1/TYP
cnW66vjEdJVD7HrL9lIVhqVh8v1xoEGfpoGV71LL2cMKJQH5l+U8dkfSOBr4w4t745Sb06A7WEwW
Z88Ng1ENenf2VAcrazzVs8eJQmdN3DxyzN4NWexiUsyESX7q3cXpERXFk/rx9o86Do5+p8RoqQpc
DZzFu8MFtPt1lqqDngvXliOFPOPJMsDjw2S4ntUPtV+dehkKYQ7oBWgP6IPg2rEsIqOALpkLFNp4
yBPxpAuro3arQnHsXvU95xhSyvoBy6Lbu2+JQgllOUpiXbW3J7ZrayEUQhbfMhi5J/3pGkqVB+U6
fF59jY9Jrj+Q45KASCN9cCUcf7eOGoYvDaqSB72EEZXhQbNVp1IO4Q/zUuJ9+/JbMEbwbFQMv/rj
M6FpoHeNF2W8Uhlof4Eqhprm5cViddPRi/FyoF2cy/pi8L3BoPJ71Rm0tzZTv4C7wCAuEh/l6+RS
vvIm9g0kOPEVWkhzvUNwMIB/t3esPtWPfHAiKwHZXnijSp4PuyAD58mouPS+dqH3GvqX+YX3UD/Q
SzfzOxMrI5WfoLL9iE7W6LXzKckLr1HP1jumc6qOLessndi39YOV81831t76UGjcEPPSKveOQ8I4
D+5QX7AavFfTp9tbG5Y4n2vQPLgj4Zaj7IhK2C2ApaHY5LeajNlbG1SufLsPmfbIvrepVo7A5VLy
Ucb088FxGA2VR5B4lN64A4MD642Ss5eP+bdEof5fwLmvLz00U3P00s51QzPmajJLqG4kbxV+mAH8
9OX/9iz5W0/U/ESlfwyH0IFVjb3yBnrYvs3rM5emN/vXP/YFpO5WIX81n71qV9vbD1z/fOlVZSgV
18czf03Wz4d2Lat57+3HqXmgMtqrYWzNt/c6YNg1eXUad4O/cCDtMYytVWfYvZmFmz+S9tmF66mz
S6f2OEs3v7fPMHxdnWH72vOtWYkSgUadYccZ1enWTZe0dVbb7MoBx8F02f7mRwsN4y5RN103me0/
b360zyOWt5I6w7aQvzQg7xjaqem2b0kq9QZWiVTb4z0aIg89859t3/TM+GeuuD3GNR3Su2oZ7bGr
8ZDe5bRqj2ENh/SXuFqzaI1ZcsMRPQhW5rSFMZXccJYhQDTd/Nk6Ry83nGRfuC4GUWa3L/jYaRk9
EFW9axptzRbbaRs4ZFm1caA9VjUcYPosMePW7a/XRMSHsf25+Qvh/cKO27TBJPLXDafXxGa2TPen
PFcL1qEMhX9DDueLt/kDGIL5Aiq4zfbW4zTAW/ozP60Ezx8kqChyaNuT8pNyVLKs9hqC+rvAtb02
rcN9AMgBX/gBBKQNq/FthXzoPHa9Yeia/my79D5pTTU5N1BrgfdtP3aYot0L9nBCm3Xg/w875W1X
fpZVoDwqr3VgUemlY2tTvlOlBxACNIRJRHBMlFZLhBEJjE/7oj0INxCAKrngIIzrqQ1nPSCH4F3i
1Q2mpgsVXWVuPnCucAQzHixzUHbRoyxRaf18c98P/+E+fjX3n78Mf9V/3d3UO3WP6hXkA9O3pYjX
/NQnTe8bL2BdSuxjasEW+OLSQpgJKyvvgFe4NGN78582JTMxCw7tBmd3YVrPpjvz2xQY9BUR8GV1
uxyYL33zZ/wcfGuZXaBNGyZsB+vais0lgWFqCLyRaNz8yFt1AYQySgIDXO80vqTu5nduDdNP8htN
RwJogPKRqTsz43//FwAA//8=</cx:binary>
              </cx:geoCache>
            </cx:geography>
          </cx:layoutPr>
        </cx:series>
        <cx:series layoutId="regionMap" hidden="1" uniqueId="{989B14D3-3B08-49B3-B9FC-9976BA9E9D81}" formatIdx="1">
          <cx:tx>
            <cx:txData>
              <cx:f>_xlchart.v6.5</cx:f>
              <cx:v>Capital/ciudad principal</cx:v>
            </cx:txData>
          </cx:tx>
          <cx:dataId val="1"/>
          <cx:layoutPr>
            <cx:geography cultureLanguage="es-ES" cultureRegion="KZ" attribution="Con tecnología de Bing">
              <cx:geoCache provider="{E9337A44-BEBE-4D9F-B70C-5C5E7DAFC167}">
                <cx:binary>hHrZkupakuWvHLvPRV4hEENaZZvVnjQi5ileMAICSWhCI4g/qu+oH+vl3NvVWV3ZWYcTESCkPfiw
fLn7/tfL66+X5Odc/nqlSVb99fL6229hXT/++vvv1SX8Sc/VX9LoUuZVfqv/csnT3/PbLbr8/H4t
z88oC37Xtf7w90t4Luuf12//618xWvCTi3N9llkd1d2y+Sm71U/VJHX1T7/9/3z56+czzKZ7/Pzt
t/M1jTIRVXUZXerf/vzKvv7tt77W10ZTQ//t1+9/P86fd/jnFA//W3kJo0f0H/+enIP81/Xn1/qc
/fq37Fr+x79X//JrUeZtdP3JLtH5V0df1edfHLtIouz8j2f6OVf1337rTfp/GQyn2tgY9MeDiT7p
YxHPn//z1XhgjIzRn18Yv/3K8rIOsd7BXwbToaFNB32DHtYHv/2q8ubzlf6X4UTTjelkagz04Vgb
/6dUF3nSBXn2n3L88/OvrEkXeZTVFQbGHI8/biO5GAYmn+DXiKYaadp0hO8v5xU0R3f/S/XMH+8m
10K1y9mUFWyzWi3MjN3ZOuPW34nzH801nf4Pk43/62ThqZsM7iFNNma19xI677M+C9iLtWyjcvbk
h463n8tvtlpsIpbznPf4Zb/4ebEIr29NJqLiLzFlQ54JHZ/6LMS7kEeyx0NR8IELE5F3Ecic33Fv
wUMV4HOmdJ7ZmU3PvoTGv3X+FhErzEiGKhSlG5kv3sqSaXiVXMfvE6sEJr4krGYxb1mPD5lZS02N
VCJDmZkD1qonS8zOeuCBOx4LZSpKnoua97mmDJ6Kh5mZJ1lYAzZgMbu9+YDH4u6c/FtphvIuI6GJ
syY0lvFIhMybsAfbhuzBp2L9ZK7BDi9RsU3AvjdvyKllKoWgrrfr8tqxDqu8cf94dGjy23prZfwa
s3+uuClM9J8ayeS/6q0Zpq+kqaG3QpaicZ68hvy+OtlnBX+xxZAlJKOMrd5Qppkwc/VVsO+WLbDo
w/Uk77zjOYxryDU+ZjmbfxesYvZqEUGgXsZogAzbPj/YT5+1Vs1a/uZ3dh6xF968IdMn9vxST56y
BkO4EDp/8vMJm05FKGMVygn/57s2JuPhP9r3ZKhNx33NmGoTsue/c4667E2bft6EqhSZ11tnXimm
69DWzVfDRq1olW4W0ljfbd15q5c6LY3LoOGnkk0bPkrFfcgfKa9jLzmxRy3Dlg+hfUPea1uLeLtJ
M5Fco4pNnL4aOSNn6JzModPJkfOwp2wMf5xpvMCfp0zs0uur0q7tIe+LlxdXrLSLBtd0/vWl85fX
SZ0HVo9pUsO72nvK0p6Y/UMZsYlZ2sEb00wPo4JHVuGHx9p+e/fjxKFPBdN57r+8fBVeByqy3iKN
eLeLrOyqc032ReAGVuCezN6ltIdO7A+d1ivtB5ypfwhT3uz6EesdsoWhDFWxTPStyhxujRPre33R
2mMVWPQzUG8x5G8vfLDWi1fG4VVZw9t0arapGt2qc1Gp5+7lFSP2jph20xLsMa1Yfa03eONPD2+v
3PS9lx1YpRf4tTBYYvfVxMnfbKBa8cTW3+Il+uKb/vRYxUOeiOe2MTOFH/E0ByEzvKc/VrFVLwL3
VcvHom3ZffHAQPoNqzmMD9PLc1edXxFL/dmkY8U59Y2cJZvTMoOmSdB91ZsHli6HfCAyMeIPVc7H
6m0PvHrx9KfqaVYw9sbcQNxArYKpzdzeENhNvzMRy0xlKob7jN1UZmIoA2gBIrZCiPtk1nbh5/hc
+OXGUI+Nzu+L3A+v2eJ+fFwHLStWLzvkPTaALMpFtTolTD+PU66fh3KIAQdY0tPvZm87dju/noeH
1DrtJrvhiA0jHrv1IrWaZeymluG+Ng8MDiTE9K3d7YpVxcbqORHFqly8N48Hy+400br76gOVjvU1
dl/2C1sNj1COtosCVlSsD3TMmb4rr9UqORreHWCXsvJ4gtdvh9tmpcsRr/x89fIqPw2YdsbtL7u1
U+vpj3YD77FIFoOIvb3C/8MfmnOHVwVd6XzKvl4i3Y3nmjM0n/wh7rxxWtWqDPZY+COuQ/Unc3po
vZMZLmK/N4/PmvNSGodRADDGBBub63D2wiOPTbyKLUOdnPs1XOicjAv2L2rvtByaupnAuEovwpVO
PmVfdbAqMqgp/KTCD8FYX1T+20uuhX9f9C4jLGokQ7OheIBnXieYGaSLSSbOY1Pb4TH3B2roRKsx
pHR7IApNsFC94O8We269wIpgT2RJYzjRyNFkag2EJl+iFZVsRQ7AJJVTSHy5YzkUYxmKBGZdfRlu
38rNn59LzGt2ebFMjXjgZldy2x5EkjL3mvBryoDKcGjCUEmx/gsw/BINdviwITZE0IF7siPnbb1d
hET1Qgw2CYJHbG/KxR4oj9Fz3Bc75FIZbL/CikbwgqeZSsN6mlMYFa18jH304Ylw1w1hTA6tAnPg
/9+bxU/KAxYjdj/UVA0hzzE75OxLl3BY8QIdoLhdMQOaD6wXJE/y/47gPt8hhxlh7aSLb5gd3Ayq
gHCwl3kBPetATLqJWEUBAhBLA9DTBzFIVH+fKDz0Fl/f+Dev2DxiIBlq/m1HsjIjRmJo+egG/J52
qjfgrc76OYtG7DkWesl6GCdhp+W0wVvWwF0fPARxWucJq26TZXqeACMwnRe7ugxcuBjcEXvhhA7F
8m0PZQW/mrrVV8VJAoar/YzdYtnMBlayS9apU8/Bb7CFqYu78NeAHA2ritnYypeGVSxpGBLyCNiW
CCBaxFP5hszeDFQGc01ZHwCQyrFVgWDFMmB5wGZT1sF+etCWoUh+FajVmBl4RwILYRVv206hgEQ9
gOI9SLL9GEeB4SoM91CEpoVDWIptsBoIC2wjw4Hx5v7Jae2pop9uNlYpwJFE/QZJ+wAin6rGz459
mADRrzHTYIpkkAWNgk9j/B5iiWPMDuM01Eznh6/vis+/iBruOrCIlwisb8KDA2wZgLqBVczf7M3I
WonllfPwggndIXZ0F8QAMxVJXcYSA/VZN2vxtBpb7fx7PgfAiRQiwFjQkWlYuUORAfJW3wUkQGL6
6rH5ZpOIFQE5jGWuvmFnoDc9MjniMYgzeIWwwwEkAqsiRtpHGASa4RVBNwX/xkLJpr+/ENNzqKKF
DIgTwWwxEs3VYwrB4Wm+7YolYg4/ZHY+W81nYpfwjD9ZZtLvtRWJEz9xA7SgL2AIsu8Gy4ltBGyy
qK2RqFQt31IX27MJTwK1nYiWv/iEORqLRCB6Yrl2vJalPOaGHLLLUCRsD56bwu5iXAQ3YWN+GbJS
EhMbgpu1spYJe2OYIbhwC8Y25idrKCI+lifxBmxMxFQWom+2wKDA6bsDi8CBTD9T1Sxfaj+bB4wC
NgQok4UkKvc1h3xzqB7CuYuW7YfsJ4COELN9cg4CPBgzADi2iB5pvMFzMTQGEMU4jQQ9NiBM143Z
SI5tQ9RqjM/Ak53r7u7cTXjC7wgYY3YyCZlHZgfJxexqPcHHW7A2DZ8bhoDCJzMKLg1rnNy6cwNS
DlRPjCGyO89lrXJpfDh8w5ZjXJ7IE5/IJx4N1IngdYcvQrMUmNGcYIsNmNzIwVLhLOR5xOkqjPGE
4ZP/FdgemU6iAhaKRQ2ZysViPj/UsMrGidkJ6o5Ex3riNhYPQax7Yk7MnO2uy/X2LXPx4A9kDdhn
A9eAG8HuyJthqWT6IaC1YCNzPN9hNzLhsbp/8hbjSOO1asAyrxaUlxh2DJGS3ZLlVkwBsoAw85wd
DCiITK3AgsmE3whL8BsL9HQKRcChP6jzmEdQGa2AMq/NbMxKELTus1eKm/RdwNJZgLhFCddU7l9I
kiYstcm29j9YsVolbDHmiwQJwX5h2wH8J9+mPycxhVVmbAHzIFldMnaBvArR2z4bVgZskLI7NpSx
YlmvEVQ/SSW8bu6K6xPqjRHoEnsE0ZEa4GlDqZStcm5Thjnl5As9vtogFrBvRIUK0WOKKxTs7qrg
NpknEpqf1pryMX87L+nfmXOk1RfeaL5/qhHjvl8iiynZa3cujtu7RblkiSySXhnz7NWLjeVYBuZq
sVphc9C7/YOwA709sCICzB572MRjB9ABIlPfAqQLWl3CRhBKggFqKzJjc5XO3hQpEacD9tMym0B0
6NDmCN+RHYNjfvdxC1shOSvlZYLQ2rorc4Vke7MBQQUsjmh/ogc/3+8fzJOeuViYlxQAUJMKvP0I
T2MEez7/RjR+24hWMIsCeiUnnGLOHMLkyElzzLl5sfm89YD5HDkOVK8hxzZUeaWZyBq/4O6fpAYA
OidrA5Zikd9f5ME3JHmwdeBTAnC4w9Gb/c3xjxmjnPhTkpjC1kEVDrOdi7inKO9DHg50XGZ8vLgG
AhnFHeC4o2x7wG7X3WAxYPiSjGAslk92klckyAN2WHYW7sdHmqinxiLdPylBRxKtM6Tt0NmeklId
SXlrnr2FucoRHaFDohakkstiAWIgGvGW3uoubBNOvPCmKJ+0MJ2YI7M9saNnJ2r1szge5WJT/WmZ
AFsyUlQ2vASQ+2Y/Q3HpQeo/F8+DEXnSxmQvfByyt/PmtBjuOHwbweMz3gM0AWvchl1d1x2w63VC
O3Z318rK5VQ0LoFWuA1EZia4s3D1VYh3OZ7YXQ3RmciceDILRCRiFCgSCici/jjrQeymUMFJTq9P
i4LF00rMnt24T3dq3807H2PQjK8f5l3GIlYl8KcnGhaIqzvhE8hyBwU9JWAdsEcmrQO164g9vEYe
hOAhWx5mhvoShzsXM3XqzgPVyGD3ngfnN9izwUL7uhSa5rgYSBXOfGMvmI0UauyWj4M6IFgkivhO
JD91HvDdCByHoteG4unwBtc+ha8VTO3wRUTxCyY2p5IE4i9oF+jZABNNgWsFEU9RnPsKhplTzj0f
IkIMkC4Q2j4R81QfRamJ2SKEpOwwZi2Yu+4A7fFJA+p2SDA6Duzf7agQYGCQA3kDXT183r3U+ELV
AaSqZpKozqkxhFaycNPdpp/xtBvheu3VHtGgFGZI1tvINzJmwnOKHLBfJKQhh+ci7YJMM69zSqEj
4JQKIHe77VzyjGTzNVP2Gzj+/W2gqPbh+ztCavLZGuq2EEnEzhWHGWQCnMbtd6XeSncym1Klr5gd
EJgbqIKUhsS6xNMpXtjnkxcSm32ywiqg8B3MD1vHPiGRnUGYHzKY2G55XS7dFPNRtCVZdZ/ATajx
RTWgP2UJqdLLwOcGxSViY3e7RcHFYC6sBeY9e8oZ9qVBmLPdgYKiZYUoerliBvOZzWZCzQRuxRJw
3wxzHrD6g7VDqQobplfDlw27rR2q6gFGrN1hBsUf3OU6/9YCaIDieg3QmjJxsCyBBx+IisSyCCES
oIe4LQEef7jT1YoZ2AVWe4vZcn1bP5mBRxp+Xd4y3rFQwmfw5DrZwmnEtcKaXGygASMg2ttjsUX1
GxSKCEgJ6nb4Z1CkJrm4KG89tpaLJZSQD3b1FSEovwGZUNgX5IHxRtAO2BCStx4MJATBRBHmAI0s
rbuE48YY6aVIri0SVwopIyQcSn33GHzij7AM7gl/SMRdJSpy4iXcab1a7ffmIpBFaIFFVOC7m+gr
UXew7IiFa6XgOVTNm8835gpgdQZasdEC13UulM0Yq3eIJIvJYrNRX0ox/S42SLXVBnHHlA8gqgfI
yzlY/rxLxQt0Unb7cCUZQG+1+jERcxrVN0cCaSLxWX0RbBONhRXXEdvGLPrprSbHdNu6PTlajPBt
9FN+RyA6d1bve6t0yO7rD/OG61P+PILz0lZXPytUV/v8xF5yDKL6kP2U4X+2HyK81Ixpx+7O3imL
zB4/gU59j7hitmROyfwHO7aI/K+U6Rk3gBwgooGVRCpEFUJjScVBwEfHIWLItkYGV7NeyoKvcKqq
Ec+Q++T82Yg0ZtXMcBskuRN2vzz94e557uQE5LYWuRzJeyunHiiNOKj5CwFCyzwjZb3Ve39X8Oi5
zjvwBEqZIon0Vt2hvGKbhKBJUNG+jZQ+FG3NUjOepWYP5Dw3A7YyTXMPFlVb5b50Wys1X1bwVTSo
1KUOWNMAlachRoaUKM0J2CIUAQziLvrIF5HFfyIerSdyCpNq64VZmBvbhO4qZBdIInQ7hsx6/Oej
wKc4HgtvbBrmU0W2gb/4/dUcUvvNj8fh2pBjrh3HeHCyznbZLvFzfJPmKDSkPDe/YaKUfAKIxHyO
lgTirHqKTkxUoc5nTT0QatZD2BFMwA7MSjUq9OuETeYT5r2p9g64E5oqvEaMwJxa+UIGMwKROHp9
fkQiI09MV7qqd5VX74JFtJjgy3Fs6Q1/pyK3eyZxU2gdUdyUzoNJmLsJM/Al+BBj8ljClCYs8wsv
2hzv2MBLgg9mrPLufuW90CY44WYn4OenaOWbP1WnGgGaVbLGbuwBOGQrM3Z8sIBvnZFqvJ45uJGB
6iq37/6EJb5hVt7HZjNc7kRja+J0ye3G01QH3vhgbxlad3yHuWvZiBN2/cBGyg/vfAqI4cU7NV0O
nPet3hlOxvw3rRr3YFyPgX+gKIg+B8loggxv/+ZyT5t+8wYCbKWX24Wtq8zHlKq3fIqnyPA87clw
7n5qk+AGDsQIFg++EvFKVaISpSxlDKU2EGYLYRTY8djsLad41bt216COaVfeg1UY/e5DXmiEPL3Q
6pkvjPyCaIg3P0WfP4WuKnt0aLyBc5oXkO8IZfbGzFuW2+mmgDSjxR/6nJpj8yloiySGIywCEhnw
kloqa43553OAD5pA0VnS0Cd2HqpOwCIMJ0rV2KE5PWwfLZmSURMIvi1DpqPDU+JVm7qVIJEu0NtJ
pAZmWPORm6rgoG16rTc8sXQRL14Y+wQJdir/CFhyLsTSBfthHEzb85E8bB2O0BEyR5r7VUK6HMg7
wtNdPrgTsliUfL29LhE8l5a1ddZWh2t31niwFo3F6qaxu/MecXSRqPMEGwhXPfO8XYNGY1gM7Bxh
fmeNObR/NJW2a4xkIWCFzFpiuA4tp9BZrzmXDMW9fWzvfY74hQfBuWEHfojdr53tA1J5SfiN49ww
N/gxnjCB1i27mDBo36ExtwgFH5GTefgOxVGBLQvL4c7Z988Zg+egz8dsEz0i1KH5gnnc2WKf1tJF
5FxvJadBzn0+NUF4P+LZrhHvOYeUbLBoMOMzhBOJdcknCjpFTAYhfgAQ0UELod+pgzW8uMkkUBsX
qOaxvjsI/pDRUOlsfbthrkhYENIa6yJuDfFydNB0WrawiH8tl5FYIlG4WdstBL6FLQi0p7CxDB6l
ocRy9CRQFVkoda8IY6hS+rNY2QyXkaDC8LztGTkh5ENGhfbWx9zILikKTmDax6eARZ7YgJ9xT58D
DehG3wfZ9/0jhMYdLmkzElmB9CXchXISKNY7+h6gA9GUxD3Cj4SE4b8e7v2kTPQboVW9MSyyz+SD
BJ+35N6ADk6e1Kkj9tWJ8xsQqSOdB3gCmNA1fcspzOZceJ0aOEAbw5nkLL523khNVGI9gGwOVoWn
jz1zqGhzWD918y6XxR7/KF1tABMFkHEKr3zJAfqVhEhUSBox7AEoPGFTE+4H8DUJICogNmHME+63
Hci+HPDQIhiAWj/YfiQHfwoEcNkJw2kBomPzvgLqroBSqwEqXwP5tPtye2cG7zlPT2M1H8gOkExl
sddu7PSxnrGjifdOUz3sIw16LB2IAExPuyQva/j2uuci+9Kt98+dTdw7SyznzGs+tCZWyeF5EtaD
0oybzao5WpB3mckR2sLGObqkSrconwIld3wHjj9zZ2jRKYHFBOhq8psrvg4z112TN5KLWC7ath1a
vjV8OUWCtIZTwkmtG8rLzOovrqCqt4TvYjZBOncFF9251+ttHQgMQb4ON0I5AoNvYWbb0DU4LAef
oEAkj47jbM9nXCM7hIMhs02Ytz/6RwTj43HfIIeFbFFfecFW9jAyKERy+bGvPw0CcIyvFiXiPXq2
AxNNOs4RAwcSovExwbqD/2wxFfxz6wB4yFRHZHeoqH/cgxD3eL6zoRUL3NoH3IF34We73dJGSx5A
xDrkGquTpJ56DlWG1oB3duhqeD/0dK+zi2u2Insbw+9UO2Knw/R2OgwKPnZCq1zllaiRIy3GfWv6
kwNWtxUU5/VufamrUcQ6NMoQmhGQgf9/+BCkBiP0j97Z2cLttlgkNCfPhY3QcN5uPX9LC/vjBdR5
UHMa4r0RiIJ7Cd2DYCnUPD5AeQZEkk8MsCCD361ewsI3i0GUUPcyHwh8neiZlW3cxrf02p4R9CY8
b3kx5NNbOEZz2SwW7Tlf5Iv4+PBPbr1M1yW6NSC5ru52biSA/PpD5Diq8fW0QhnMnygDUI5yy0Ms
CsFClTPECZHI0ixUikQ/UO5JigOVbD45RIMMZ2pTSWGNlAEdIne9ttzZwX0iCe34rBZIkahG0DGk
OMDnjN8o10PeODvsZu5hed25CFAnvrxtz2uqLVM1FIXUP9JhVCRc7nyMyOc3C4VVwHWDVItSQhcW
jDyHGvlUa6U0iHAXeSMsG8kjijMo7ugwlTskTGEYcL38pN1L93B1sRy4xhqXYSnwI0S9SExFtJ7a
WBLSOeQ+WEDDO7Ny9K8OznXJS9YmaNThRMVMoeC0xLRI0l1URw3xKRcvuWshWcWhC4jBtfj6jHi3
RtBA6E8kIkEnCrCZDMiWsOOImTHfkxkBWEB6CtTDHxbIDzB3eOgD1DPwGhAdwnZCH3CvcBX6L76K
TTpOEvFLy1Yp6rXg3XN00PYB61sxCidUyMB5jwhVugzFDtuEGLe1eSb/grUeKaqQ2/tOKjLUv92d
tVyCpuCFmIbYx501IqKTcMIhiM4/S08625iUSeaxPQOqj/LsgxARV7hhjJihKr689RAbwRgmQBJQ
BirUd1w0DMk5EmXICc1ESoQ7KA8jgUhAF2sY0XbrW5R+zw4zQREbUOQ4MD/mGE68kQhqN4DY2oK1
raE8xOSz4+viYyCaoEB57Ev8ngAtFshNEIkG3DeIoyFrv+HlWNg+tuY4QD3MgIhQgiesr6jxIWcG
MOsCoEjnaBwdm7LwBQpl3AII+hIDvRFwjuezD+5LryPWhFK6g1gOYUASFAnf3LssVguCQbh6jKM+
Nb/DicJlz17e1pbTedgSoPUMjLBQW8SlNUwZLAewOmRgz+BKGA8b8zwQaPwFFECivgN8xEqQTDgx
XLLmYJJEOz5Hjli1AVYgGXjaI7V++U69rKGaXDmwQZ29ZgTxW04hl/geYskW45EwAFo+1gKQ/7/v
oXv4B+c4HIRN0gSgFJ9DNpANghDh1hqbwG8EGwgHdxGOO/gyFx/KSEyZfhCIEdm4LgIAdMmeG7pM
Cy0RWJ+bmr/MuzVRdyuxBpDVQE5w90QRYmZ4X60zWZu5Gp9zNbLiy8R9OHdp8AdMN1cAZWyuNIfu
a1atC7g60CzjGighOn7wd/cGXRMi61jr3QHZA2ml/ZDvo1D7SbzeMsBsqdCAjAR9MZyCCHvtD3hu
ewnYFayR1r8lhlnzxyxVzZrYxQBLnViNXdntbmx2iEx/6AT7xiZLmAzmJmuCFgj5NQpXZ8RHmA9o
FYj5E/GO7sQSVHxFMsSDa7AYABQGuELyA3cbcIOX0DzCGKyMkkAKFoQbHfJaCsw6bAQmTxcpJcSG
8QUc4A9+RyeiJJwBtou4eSYvgSk9wMrgNk+Rbj5P8vMxXOECsfWnGDgB6s74gKKCieVidqUhjyYy
hYQRj9HMAS8UKJAofeRzK8NJ/PpMg9CA6WZyCK5PBC0KWPX5MWKgWRF7omHnI7qh2Zmwp5ce08Xz
xGKsCjpfGbz1da9YdF7PKZ0RbKMPIgeOSWkIOAO5NI7KAT+gWvD1DpalQ7cPnsJqkM4i6GuwjZIj
ORhIkIMHSD6sgEyFhps6A5ke79aHU8N6ID0ie/dPYteX1RwGBo3wXDVzmCFCyIBvKQTW5gRTInKD
8+N3KLeJbGfJMoP9NOCMYDOoag/3j+3IN46njw0FgG79QHSRfGDiRurhDL33rrODQzlLnM5N55QU
vmbNPJ9naGVbWCUYBraEk2uxCgBJxBi2TscCRYZJXK+EQcCwlsvDAJ1DBMG7uQOYoLQJxwW2f6iF
1KyeTWKhIIinTEIC5AVAb7LHEmNRSAUGk3c8ON0MTwfPARtcuzOwTERK9AEw7trx1+CWyA5vaG/e
LBgOWCEZZ80zoDTMw1/fdvhCegvpAfsowSWcorCX2wPcBZbrTvaZE6MtMPEnq7qvIo2NAtYDg1qM
F9M7m/ZYgvYw3ix6dmY+3c6K5li4Ra+HSf0d9DN7IlJPq7JC8384tTfQ/tuhvak2NIzBZDTu6/3J
9P85rNiP4/ereBZ31XA6oNfD37sX7U6zFtGejlJSe76HtqXmZF7iVbLGAZsaxaaXCvzq1r+goq46
s3+MNdY/jiTO+qW36qZ1bHDJd3XOgjMaFZeRRFPZrvb3bfgzSdlpFc5QNT48UXJGQR69VfwIOs0X
rEb4bSgccUJTNcRpowEO8n2pGToO03kfvTp0gc23hereFA01rFE9cDY2XHyj+kpcjRoOVDR+C2oX
xzhOEKAhh07UajXHOUGU8FFbQEzeAS+piYEy3ur7Gwd5Vys1VxgR3Vo664qjPztqR7vXpYu+OdXs
n7yEUEYmNo8TRnTCCe0QRPAGecYdXRA6g1ig2/I5R4tGfINeB0q/VCH8obS3ZVOZjJc9js4wKtQ4
mos2Lx27QOkRJwPGvBAdKjdDFH/6zlO16LPe0Zakg010euWNHusDZSJUlJCH1k6BPAQFJLN2Ayda
ggah9GioZFHaHU4zjhwcV3RjC81RnKpKFnccI7xOzsVX8BX8hPPX/oklNSw8VH63Kzd0PiuwqLYa
WzGOL2o4j/PCwSP3iRMrLxx/LDepn220W3wOVnSmkXo8I3OypDZI7L/RrGnFG8cK6YhUb56e8/MA
4vVxBBJ8jdrrPTkRMW95ZDc4Uuy0TqOQHqmRwGL6vK346Mm7VurHzHojT9UgibEzwTEmqn0BN8td
tDmtp1/D9ckb2tE2nk1PPHvjKLIxezn9ZbKLcK5y1qKM1AeBevgVylzlrjm8zZOa8nzbd6eyxZnl
T/rtnNCaTuZ0tCWZp7OTuvQBZpF6mYhD5kMO7fGqgSLSResbu2xVoKE9FpO+yEvRQ58AMHrLvRTs
NgL5IirbWq07Rv9gf0E5jKK9LpCXAP2yZT1rV5pX86nTo+Hx3QnY+5IPP0LxCwd2F+0uRgbT4XLL
qkoEA1Yc+y82+Hmirrfv4zhTwI1zAGS+pfYT9dsXij4hO4dONM+2w1V7Z8V379jtkeKETuNON+m+
ANTceTnieczDr2Rb7PUxC2rWv7PnflgzXA7WWp+nOKeMihBKEYBmnA4G/lNMDwCN+idMgHqZd4dq
ehGI7T9HoL4+7v93CDI0baIZujYcDbQhTu///bnhcnDC+fpxfFeD+eybTuPB+W5dxyK/kihc4jz0
gQx6giTiSMe76IRtO683OEoId+1kitAdyGRix4bGeie0Evq3fiEel8mb3RNeP1lVswgyyFXWUzh7
1jjJYbzu4TzES/VOTj/hA3Q3Uxk2PLPLlA7z+qPl3WuBJuieBu4YFhxxHHGNW0RJpNCO5ujmYAGp
j2Y6XCHFKSgs5H+z82VJkiJZtlvpDRAP0AlEWvoDsNnMB/PZfxCfAhRlRlFQdvOW8NbQG3vHMiMr
I6Okurp+W1okIkQ83EaGe889w70qb/DxcCBx21eoL9DooHGiMOQQl6qrHqZN3CaQNKFvbhZ8kQ5e
ZsiGRZSqKAPl9MKSAC4AArOgB7ep2pqjeK6DrRuXO5O0u/GRl5GHm7Xf1ffjo6xXfhC3x+WjwEdd
dyCNnvU6iKGeoQ7dp6fwTtmokMfBvc9EsnywawOE90j7tXkuoV3YyHjRkEUFMMgHpevg1D+nbTxa
VGWI0+84cOSmgHc8rVaw9aUnigFHf/R4F/hJ4U0bIrYdT/o6gzh3htX1vrv4qcUze+b7/CWXSRDA
FZjYOXmd3vplHeaJlyeq2Si+pqCbg9hTDx4uurM+hh9tGjX1qiGbYlyR7GoB2jrAATqji1x1j/Jc
nQngHcE32kzdkZmrsNtXex8XvIrCQz1GGprcvNY6bspNP0YDpHw4WeSqC2GNzO/Du0uNoqil2b5d
uyeYb177Ie42tRcV1/RFbmAQGTbTa7jOP/sG37daYrgbKfQTlFD2sTQRSWHpDsOogst+P+51EdlN
cCK4Bt5QGq/UlAyg27KVCw8yPNFwbdwEV+6ZXE8Ax89ltmGo8Vcqi0IYOVGO7rVe4fqy4XP5UlbH
XG6WIKJjUpsbaIFfPLmU/OEZoQqIe2STXktU5Xu/jHNvs+RQX1a5s6qOzlt7yI7LLYg+XCE5VAXY
dDaK4i6/WCEjN4crCX5N4DwvsrBTlmungWjHkP/oULvcAkkCvBx6zQBHmn4Kz2rPYJebhqgAWjzM
LmpQlF/sbHL1DoM86vqq2Rh8Kr337yCnrL+WqFqlj5dOVaJRl3DUz8dwDWMfzAEdDJ/otm/ozNG8
RaEUBfqbA/8bnvbeRRnsl10ctvscNp4ShikOestJahcdMqjx0CUaYqeCUWfeQnTM38M3cktJfPy6
H8h6/bqAM0UXHvYDVMFodCD1QgfG9QDFt4OpvwZvcMab79ihoVGICn/jf5KT7HdH+IreCURXL41w
e8Fkje+3DaB7oK3f8w23ES4Aw84BP0i1g88VJtfhrVniVCSMn3v3qoR9vT14egUjd3gYs/hdrC92
U287wqilvhT8PGt32mW3/IV/mijP13X7lOLcR3Mak6tlA57wAxRzQhOopSMq8K5OV2qK/Gv/enjx
i8hZhaseF07cwc/PNrm6xpk1mApU1MIwZpK8xt3YtLi4yZap+N3ngErXOJY5DpxY87fwCfWx9lc5
iG6NiEXEpwiHooVhx4kJmoGIg6/+egSBzOIQzqsW55ROT93zgKumioZ1B/HyQsRfhkDwulu6xUhM
AIZ9DEbFGeMZwHEDAFz81j+u/LWbdDceSN8aM6iNxkMJFx4eemX9SAQxBCcTXaJEJg7LZI4bHxUW
0mG24viJR7qC1/JLnfptW0XtKr0m8fjpJ6XavTxlEPRWrIvi5BMSfnc9jLFXH1qkhcYFM2b/heO6
C+HfqK7lB4ZJjH4hOJgqFrCuU+gb9l7p2yapEgp96tr7InrNp/VDNc34EjoOTDTtHlyU8pv5sZwf
hLsT9YY6e+1us89m1+Ynfz7Ycu2BJjMPmf/Iijviwm+mD6GINhBOqxvQ9x98R+Uh5Sv/xgfpQuFU
ne9Q2m8FzCpZrF5rKJcg+07j6fwxJGonEctCzQM8GtbzrbcJHzKa0BtnBRH61rto1cFxArNsVuQR
g+t3O8ZlGWV+VD4aG6XXmY/6GuHwsFsoxBeY5d/R35DXEwbqeWWfg+v6EXhGwfXGo+qzuvFxFPj2
wrqUV+ZtMtGMqw127TH285W+6MD4IhOMiDxqqwtGTXLUjOhGfsFaH+mVvMCZcmURF3kI1ty7GdOd
PhdbgSv6vhYHnGrnIrnZY6HXBeqLiQHo9GPebELYOjeljPu3+krDtAgHwpt75BoCBANVtsTNEd9q
tRQ7ttfnFvb+NpIooxGuoHyLcXSjr5YSzoJTcRY4qRi2jxMYpx4jcHCVXRe31dpsyq0Kt+CUwTME
MUbZC+FxuXzBkUNkxhc4UmgvdN0k6s4F7TvCxWW31VqCb4dZOYtqOCnrNT3qk5MoA8KkGzZ+u+Uq
5vkxPRi97t0Ve5vDeAGp2WxayBt5giM57Kbd8lDDor5XHxNJGvi/4FCDu/Bx8qMgS8JX8dp+V7sx
8QGzHHiy56jfQ2VdQ/VskgdQoaiR8CQCZ36WW/fe3pVtzAGJTz3IDucWWJN0IHMu47xN8q2/Hnf1
FW4x6NEXygM6PpzCF1rkQktMx/YN1EKTBNtmfRkqL5ZAUMIX0sBGIUjpIIsqgMMnP0wAnbpmP+Pf
dx+ldTs7EX4QL/WDWuN+bhPeJrmACpToeYVPRXHIPAUSsVs1TlKNYL/YTtCIfS0qUs8NTFmwcug1
CRJ6OVFA6pv86WItucgkF56FgggAvb+/MAfV2t1K0A+3oLu2OAFuAsxwxDefr6Yd5PWkOP+ukk+g
hsDOgGDm0ccM/F88AmxrDO0w9WAcgf8HrO4C8qIGsXLhANIsGlyc0Ujd5a/yTuPgv1d39S19xxtC
Hs33/QkFFiLLqbmucFmARgUbQJ+goz5dLh64Ae+ArKJ50+75wWxwia1AAdyBbwXxHLuogduL4ve2
Byl5uIQcW+T8Nk9vFa6dDPNutzrcFvhrMVOil9/mr/nDcCjgvy435WnUoCnG2LkbVuTTx7x85R4c
PM8/L58KjQkJl6fsmrywPKqflxuy+w2U/5/f48Q3PwdfP5rW9jLLf+SJ//bjf1y3X/Wd7r++9Omt
/ffLU//83b//5adr89Xrsf/6Nzxw+Lf1WH++adnUvz7nLy+B1O2PT3MJN//lh79LOv+cQf7v/vJf
CTr7GDj+cdD594C0bpBfbiUSzH8fX748/+v3+LIg38Lgkn1kbkBcVwSYdX7ElwX9hogyJ/i/vyWb
f+SX6beACNcLQ99F+Bk0DJ71I79Mvgm8Dg0DeskdMy/g/0p+mQa/ZlMDV3AXwWqBcYtSyi+z2Mef
AeaCUa1mojC6j745kqFby17E1sftSB26Z8oqdN3hk7ccEk7rozU2aaQJavfsJz2zb8JDdMaZ73Lr
IUJhqF4pVfsAXP551PZlMWLd11ncjJCOKOY2h67DcDrImR1CDXao8SHZqMmPqxLxYZE+dROs/MzB
iOWl8IG0waO2Gvg/cI5hBZde3VP4xunC4s6d4egOJphLA4M4gk0xp2jcvKFXudE0jB2KZ0GORVPd
5qkLqa0D2+hWzRZp1kPAPEwB+SQSlTbp98DFw+3cAiFnnReXXWFXdaDB8ij91Vf1zUKrz6Y3euvT
LljnhCL/0RRbHwdr6/oLSmTboR66S1L6/X7pRbaWfnecbE+imQEudykGyjEYv7oUDZozi+KRTSc2
XSTXTJq4D4dNO/bhamrGJ93BjRZYNEOHDKd+mLy4GKt8o6cWmmM+N6ulo0gjdapdMcdrT9Z1MZn1
HoQ/JmNnsihbhgAKGQ9ugKZB9GAWFi7A9izV8tyUoJ9TYzY0pIeuaQ6Sl7DnTnzn2RHSFBrPuFzn
lU4mJ5DbdAzwHyyMuTeAhuoHpJc656yJ8ONmbm7SfkIP6cKn2bcX2I5TwTL4CXgqj3nj6U3n9UNS
TqETF017F6gFHFBBTxXX45o3LaJLelgiNrn5xp0JJo9pVDhawVZKxCkXI+Endumhpvp7H4bpthpB
hYwdddZtyNxVU6YKoLV/KZ3xxq/a9qAlvqAjs+eprPqNaASKsBw1rIeX6bAmQMs2c06ZXk7aVd26
MxkMAo5AXyzgIqhGw2LlAd0Hbv4aNMu8ChxnleULWhDjt6qv94Fr3Lh2KTJero/wsM+u22o+CSeF
6kWrjeFZc0pduUuR/44WF9e+zqcurjTZ1MY+i54fsnmeNhPTiaJ+t+57HHBSFlkkCwwUFVNdPDfL
WTAsX4hMg2nVI961yziCaiHfLJKB26ZO4gUDenDOMR1OwJVNCn0kv6D/am4T4iCSPDcBkH+IJBAN
xAkXLFTweaER98dtb/1TJdrnwl0+XdI/1VZB12Tea06HZ2vHq6ztz9SIQ04xQpqlOyo7zLiZHbMR
tKijYinh8qjKU2Wms2uctz4sD9XIAFMEHii7ceOncDuy9MXPylPjmTKR3gTfiHGv/S7/8j2yblSW
eFmhkoHJW9eQTVnUyWjczVDXt8aoU8flXk78QEK7dzoM5b54ZLI5LqULhT0kCRtLNyLdtOuLDvhn
sa9tqd/bpn1qstpGnqpBGpHguiOXIzwNX8SGuC8WvQkrH2MLNS9B7dwPdEROsS4xwUlnRb3iTFoA
VncWkUOZipqc4cGTA0KsR7C3B2qbGwRWuYdZOgWfb/z+UsTMUQ+ExVk4fZSanW1fbXySrhaJSZNg
fHPB+3dteBr78qplw+fs+CxC8T9PRh4LGbwEQbmduZPHaQlrv5B75pgrGzbXUjR7peeDduq7gQuG
2lrNcelkORi94tRS8IOhJ8pN2/Y7MXZtVJb+Y2bsHLG8P2ve3DhzqBOZ27tiKh5xL8PHOtszy/xT
zcjOqByxLVGZWwOIJyW3R1s4xd7pJ1Bg3nCwBmnitifrpetP1M8Oiw2vM4FAkc06zAUz++pmSI1e
AC/17Kf7dL4OyxEJsSL9rjmM8ewSBh2gujvLxVPiJEPXHZQpZCQqwpKKkdfWyiFpnXY81UtRRW5X
7giD8ZY0FEZar8UUwprXxgE/EjqdjMtBfiqZ+rEMCx7PRXs72qzauDyFu6qVSGF2i4px2DEAhvlh
8DIVz53JV2RkV0b1sB+X/hUj9kbYxUnmKXuaJxMknKd3DeFPunIRUs44qJOcVUkohiDOCT9PXlge
O/LIhH7QanxpnfxZcK9cjUHv+ZHvqX1ltV7TDpO2TQUQrBYH2Srw80a9iyYD8O41/CpLiBUOrmlv
KUDFyo7qbnR4fzX0OZySprBPXPXZpu4nOBlxnJO54Prot0UalyOC7N6cdDlA9tgZvgoYqTd2IhBq
elByxGYPWYOa3oL7L+S0sWF1KCldPrln48IJMGjK/lbT9M3LUa7G4jMLYCVcMGJp05GHjvPyE6Vk
jZmmbyyyYNy94Vk9x2kA6Sp3FlCbcIFJF7p7cVRjeadU+eLYAcZ8JQ6+Ztsg7YOklYyuXOt7sSqx
EIDJ33el/Et49fTHWp1fcef/EKwa4gKgHhbS/GOoenrLPt/Kr7+u2Pnb8/6EqIy73BUh1vww7uMV
/0SoITChFwYc6BWQEws+/tiwc1nLA8CI3wtOvIBg8c0PhBp8C4EnsQxHBJS4nmDBv4JQ/ctSm583
7HB8R+JyHnoXKEz5Ra/8CaB2aMN9VztqNaVDbCnUD7YXZoq4Y9+8Cul/ugsALVuXPJDsccCaGop0
eS/ui6w4VHO30hqjbnubpbc6XXZcgq0LryzugNlipOq20kB3EWL904H+MTD9ZTPQ3yFrwX0coZAJ
/BFe6P+y/YRmmlUECmtSWOpBQQPSBGPqzc5rbYp2XgdBjxUddMoBONwuyP2NtO70JdyevzaEohGY
sevBDuScAyiYDvsuCpr2ABVMwUfdECgTQKHTvSrRDa48v60AeKyg4Z0op6BGXdUG2auM2/OQej20
SCUcb5W6M+bToXbJaaoNtDSiZx8MqWnSMJm46w0rSxoHiouxt51Zxg8qL5Cj1L2IaiWq3SDDGrGZ
nClM7lkQYHzm7L5l8hLJqU2+7Cwtui+Zd0pGpPTYlbWSYgdIh1OdWDOOYLsbnT/gANZYH6IVlYkR
hdutslqh/s+8b6bY8+18bwYnhaOJNsXNMDuet6nLslk7vYRg5SoGttM4S1jHVBcdnBqeByVu6nJo
GOOki2VVqtm51+PS+4lsSVjF4RC6zzzv+0dd2z7d554M+6T1eRn3c2Zvbdt0biKnXJOolFw7Ub/U
UxZN2tEwCla+D46HD1WWuGUP5dJYBoywBFy+OxUqazymtb71mym8X/C+r7rP6GPVVqyJWd6CqCrq
DjQln01zI13bvdSA1jAOt0H3oQLAdMDiiQXbUE8pLJ2plgLjQxbIw5y30xLjxivFJqi8ottNdBjr
jS/LFDSP2zTtitfaz9ZmWgKIeh6XUxSGM6+iUOchSwSVeQt9YNQwTVcOqr4f0uJ54h3ov3px2mpr
R+M7sWc1sjbecHlgXS5DtvJ9tyQHnntT9xym3XSdsWZG8lN4UOaGdHI+aS9on1BLxBhJgx4GZqfq
SVKYKXhp9dChk3O5vPEOMLGrxQinXz6BbFW5DUA1D2H9vfMayNBtEA6Ivuoha2LSLOEVPpPrrxdT
Tu9WFOymr/0eWyrqes6icqKX5MrsDTcWAA1iUh+MR43b0kkw0eT7MG3FlBRNt0qHzNyjC8owMUsd
PsxCziBzJjMjSFUWbr4KgxayIkm1C/4PO8ZUXBFTb+nEa7kOlWgQBKQzycBb9SqPhMaQGRFecfg1
jByQxcA5f0k9C15rNKm4rfIgdON+AIj9JwXmV5X0UhiD4EIFhAJ/vV9Wj0mtKpXRBfspMAMjMAxt
A+k4vp13wl7Tc0gQ6f+v3/Lyir+W4p/f8Zf9Yz4mrMWnFvt3EHaiERSi7jOV/6xw/mpAuXwvLG8T
gQ+2QoTuL9+LeAS3vPTUyn/t7RpLjVxgNdwCiNzXKwhP9e+Lqv4XK/y0wA89H1vycKT/MVZA0lD+
5/9rfmaz/vasP5ACBy+FDhyC0iLsghX+hArhN9QdH0BBeEII8hNU8L/xwMUvXLQsgdv0All+QAX3
G4G+z8IwFIyBJiOC/StY4dd9Y4J5gl6wh/C4z2lw+f1PUMFRvC9HW0F5d5ZsTbouP6hA6n+yh++3
D/yX++C398G9d2H0wMG5v3R2t5mUmqkH45NMBfTYzKJm2UJTFEIztfBKGDOnKy9YnPNQVI6IS58b
bFkIuZwj6+jusVdFAHcQyS00kjwj6L89xqBrqtBVo6WTgwTtJgEQUH+aW6d22xT2dpuW8Tws4gBM
oQT0FQk9WdgO+QsqHcwimVjmo9t7VEAO5uZFZEyfS9/mb77fUBZlRShsMos+u2u8wYF9SReIePss
f3TSjHbJwqp6ioH3vPMyTlBlS/ATTdIVIbwNY9ZZ+DJZ14KL8gb1NU62grTi13yOvC6rXTykZRCE
jVx8DCIB5FPRpGW1y5jUznYAVRDujFNpGA1oiTEKZBLiBeGc86timaqvvOMtWqTHiiamzmBfc0eg
0wf5IBSmobQXyVgrR210TlMkHeaxwAzcu8+FHbwyUWFm7oKFhN8pM8GzKcUIatNqBrvg0AftKlvA
iqCjdy58D8M8INItvBE7ARYDhcx2IfZxWVW3PGqalGJYNnW2kx3tmoT6jX4s27ot11z3im9YV+AE
NTgVWPxi0qyI51SRFz9dxEct5xYWthQcQNQ5aQ/MxDQGwZ7K+6Ag0GPH2bHetp+1k0X4ZANW8fEU
quqUeQ2PhSIDEqFOCjgTtr7qVtZj9U3GSPc5WbGc3boMAHRlOe3dbFqQfZxSNANgCyGi0fb1x9Bn
/KbzKlwzE7ZYdsBZc4CUR+9731Wagh7sgkFjEg2KHJQWB5pPPL5cyDGTIX0LBnq6l6HEtiY+EhAn
rb587qojc37ymlJPsbHQVius+aMJOLnsVbcK7FjJlYad104GSr0A/RVxHcKcUxXgMXQHSc6mrrhx
ggKHvMJrlJATjUf3eZilMGOkFFKTU4fDQxEOAazHZac/QvRdJ8Z0XD6JPGvve1sVWTIWXv6BTwte
2qIXIhnh6b5bhc0ydpGaMn6bazcd40GqWoMLm1ITBW1WzjEYibZLRJFNTcQHFr4OOjAq6p3cYkGF
Gslj67fYt6T96sWUTosALmkJwheu9YLIyQpn2hZZnkHd02opb+xc0y/tkgGRLbZcwC7N+RIJGxo4
eEKvqJLU4T6cEGwy7i4bbQ5aWHfBRxOSBVsxuio7+XIELTmktWdXY+frYmuNYuBWHfEqBjqfW8gG
2ZHmjpqTFC5NOD6cCf74UU19oogCFi+cdqg3fZGW+5D6s94PSuc30nQ51tSYGvswikB+6dbiTHmj
RID/t7bxv/30p36KSRkLcT14Y/9xQ43fuvFL/+f//bmj/vm8P1qq983HzIP+R6gnQh7gJf+Yvvk3
9EaBOxMi0OV3aDM/pm8fI7aHZ2HQxk0pgotq86OlOu434XKGnoqhXhCIO1gj+4dg9mNu/a823HLy
a1cNSMD8S4umAWGXZZ5/7aqVHyjhYcVtYspMj09qtDaMcxUipSdGaLhqcjYFmdob0YISXo9k4uWO
FRlsumC2ZNP7C7wREtWMN7W7gO/icFTMMiQ6sUosV1OJ2367uER774IPWbueJ4V7TOp+OYW+eccr
Vsh3Fbr73niZuS0yp3zoy9q55bKTbG0x+azFrHH7stKEWAiRjnCszGOWN4lpqIYDJc1x70qZ+WgB
tm5fpin1drMj8z2Koj5wNftnVk8FDINDQe8WPjt3woe9QPZpDu9WVn1OFR1uTUvyT5vR8dabAxjW
pt6BZw8TwAubdbPtld8kMxPsJpt5Bom69bCYRKkiXihEJUNMl7ihMzwxOZf7oW3DEo7FoH2DgANP
AKV2qLGQyQdfbd3iXE9BfqJmpMdhUM1TWEz+Xc3beeU0Y5j0AZE3TC8G246KghEodhmsgbUKV1Wd
99ugAf2helvvCMWPri4oskis9g+898b3aRq9LQ+y6kaXRtzMxdhfm9xtwa0op98XIQg+lamqiKrQ
z96HkudnK0Z+6+eeiUkv/ZiUvfMy13LYhYHv3UBogUHCBANdicmnh6Vu7GMBvvchVFW9zmQwrFqd
8p0oePnKeOFlq4pUACBzla9puugjA3F+sNlo3sG7Oocl1eRhrIf2fgn6+m7xSbOaHO6cplm3O9vS
ClS2aM/97LsbXbAGCgB9ASuzrOtupAeZl+Gn6NPnysxY5WNVt9FDujyGJcQCZ4aLERgj+KpweTwU
ALGRNW27Xfx2Sng1IbBRu/rc9yNfuW4/3siWqrdZswb2YceHY79opw/fJ9dlU93TgsCiM9Bpx+aA
3FEgmXWddvquGT3+0U+ie2DLlD4pCHjvsz/l91OKpcDF1MAAX5ql3YxEAiYGmKDPpl/SnScHmkUs
Jdjx5bs5ljaztLzzRZrfjHRM11maYbtY6GLULmhYDqscyuNqwFScxUvgVKdeBR7Map6n4I0vvFpF
ch5CBDryfHoymmQban1yJqao9iIv2X04+t059zVCwt3EVs0gYEJZGPRWz+0OjfbgbZxNekPcDsaD
MGNnENHYfjC04pC1WQHVy6mu/Eksb16z4MIbK2dbtKM5ebXT3oucwjRbu4ycs7mCywOY7YbYXG1U
liJN2Q3lYZmhBRvdICUn6LLRpuZ5rBhMdfXYgiyetT3PJshXLXjJa8OtPY1TvmyN9CAwSHeOW69y
IkMYFvYsrDi589KfHDF5N2mXwwtCCMxLaeliy1Tlc6wgrCZnXQSpSXp/JC9FG+iYlbYDl2JGuKZ6
uPuIFv41bxqzCzh7UILABCadK5Boe+V6D1IUfRuNIsR2MxbU15OfF+csH1HKVDq1wEncfXErgmjD
0Dt2XXaEXnE5YKkPBrfHissPqOfzPcfnv61Hb3nvsTf5VS90lHHHZhnEM+WmWRNrnpRTPGnqpVjy
O3nug6LG4EOAKoQ6IZptSTx99CbLjylY/O+glDBotOHU7hwZdE/hIECXgv2voJUHKUSVPhUEL+DT
Kfa1HlOgH7hXOef6Pm2tg4nFD+D01Nx1zlBIUFJxGwDliTrbQBWDQaDR7YSd6NReh0sPYtBbwmd/
GMYjDAxNAEAnob02arAkmfmE/SlWDCe/VhwbavpKYCNmC+wS5a1nYCPloXoaZovNrhzgHwC7D5Ec
KKnKRvwbeFXsSfRTOBBJ8YCLDNE5CU/jNOYwso9ZM8BzbxzrRsM49tthye1pNv34YDtqniFD0H2F
g4IMu5prNzam/zCLw6C76QFg2226Dhs/q1BjaVxNGSJijAQ6ytkwPXEYENyV45NpnS8y1ys912aK
nXIA/2odcbSqCkAxBp2CNm0sQfhFyvGW20A2SVNk7vcJNQgkdtPXG72EwMZ1zk0LKBmYFnZBZ0Hu
1rEsBd9tlz6Zh3E+9ZYsV07JLvfEMJnHLq+GN9fCz5lzd9ouaTeuxdIP6zbzgzZSdeE8t1JeUhSW
p7CQV75MRMkcWOFzj934WStA3Q3gR6Ni6Au+kmoiFt6FRl57OaobadgIz/TSYoXZjA66KSaIpOtg
NNhFS0aDaFtj2Ls/1BOWtE7tOK6rUsHJnTotYkAkZGRlag8W8Zl2BAEXb9bvXVmnLlg7gu/F6oFV
q5lxxIsqg3FrGSSHTDXi+gpZWLLEUb2GLDj2nK9KauVDWapiQxTTeZTikoRqW6ebQaSwwhaLgvtO
0TvKeXNXlDk9Ug6gEkm3bR/6vAqeCcOgEVOvIc+tcwk5BKJZ9Vp5GzFpRBt4jf3M1UxcrCeaZbml
c46YRekfZc7alSzb7Km3tn1Z2BQm6WDlcZQVlph3MyyIoyvvR82xBXLskOmcbItweOm2W0/bbtdK
Tq/qgOdvVTN+hSQNn6apRLitk1gYULghiqosYSIR0qxS3ff3WQbNbqnsri0+SSnEttL1dBfmetk1
qN+o7nByHMrBOM+TW8ldVToIDEh0wTkuVNh00TSEYQcTeYBFSd0yUiyK0A2Hl22ovUcwJVMaAz66
z7DmNHuXAkFhzBL1oxlz8rL4s5OuKNHNE+1NBbW8UU96DIN4asn4UuBEbyQk9zV1/z97Z7IcOZJl
2S9CCKAYFLpsG0ka6RyMTtK5gdBJd8yDAlBM/9Sr/oT6sT5gZWQMGVki0cuu2qRIigdp7mYw1ffu
O/c+f/ze5LI7L8jLxJyVKcYiGh941TnwgRwrx79xjOM9LFbWWTvhJMOJVs8/eLIio3O0IWbKxgL6
jHXH45Om/hXfceu6S6A4p2TM9oOZ7Gd78SQEeZF18dWczaOPS2H0YBT6MXzPclPuRe7PzUYoV98o
ryufujpDWxFWa6Chs75qD6HUVogdoxTAjWgZ8d7jWw2S07FjI66L8KpM/GDbx739xZOm/9n0prvQ
nT/8lDw+1zKFsLb5E3DXfAHb1XV2djpfv8t8ifZpJmLggz6rf06i16fYSH0zdGXp8JP5pmgDf19Q
h1zQ/5eHKRweLK/7ORnH/1Za3Ad9aDtfmqiQNyUH6jH1TfbSgf1cWp2l3rKswkWci77ZWMJE26We
MfM4g5h9MGkxunsG9sMrerG+nzrHesllX9xrj08ldVvLPhR2nH3IqmZpwqSDL5VbFh+IXMFd3TT5
WjlnxZu2LGLuk3g8eq5oz1OTkJictAANuRP171yNEBCNbF3vwQxxVzAnCCPaSN5Td6sYLhAIJubl
VlQZl2YVLNVjJjyujc71bn2zxNyk2Yx6lMaBe5+MYUqg67yEZy/2i/tuzmCfkR0K+NhAuNtIU27u
Qnfuv81lDJLWOuN4CivmgQd6+/6+EwYJIfzsq/tI8x1wIg54BkDeAlBW58ltOTOiOmT10N3zF8/u
k5IjZadcj27BZKVINsHcxahoiYBJba0R8Fr30xsIWXocU9l+Khnm1VgK7t82AmvUkujiKvZEnl1l
I5XZ/4Mi/d+HtnRRkf+LLjqp3//j//xrD73+1K89dID2zMBZCfpU8cceWv4SMl/hz6QHRmmr3ybY
4S8BQwZFI8/aFskWGX7hP3pomE3+DPxSSp+1N3zt/k4H7cpVD/793IRf4EkAUEfwZ74n/9RBc5vV
g/IbsfOdsrSOLTydvZ1t1zzRHAf5Rid2cK4iSUUn2xw4R2WStKAw9YgTzqvpNQxaf+ea3FtrL7si
Hac19Q1/h/jFt1syWirgErI2x6KYb0dXpJL89cbC5+Lr4IfnTHjgCjo7gMAycjGVl4sgb7YJY7Ti
Ch6N76TlYj53nA/PLNH74lkLdURSFi8d+qTYLE1lWVvLmuWjENX0067CJd2VMqU2dwO7+ZDhXBDq
VSVTc6lF2M/bKufrjRLcm/cxngZyzTqfFxmGAJLUG6cSY4LyzKmFWRq3IxUIRJbl6nsVL4XeD/Hc
f7hRGZwb4f6kv2rsU9I5mL0GRXm3Gcfa/+gzsTCfTV2VXbi2u3oyfT7ZHaCrje9xMPZPLxj1dKz6
3D4nXWaa3TKPclW4dc1fHTnN5a7MQ3Oo3ILFDlbAALau8vALvUjqI42XwTepKt7kTCX00wzioncx
5sWVzGOMejnUpwv0X3sfy9Anb3oCW5rjcGYqzmognBpxgl3TY9zvMeQd7e+mHAJ/22ecmptItfOj
5Yf1d9evl+uqaWxs0yj8Z0vOvCFRoKb7aZjzlyV0AOWGcXqMYkjVrWmz5nvbBMWtX3g2GdRz3mCO
KOLQ2+hy9J5MOFbfvVSH0O2VP95xvjsf8eIzo69EMd/TsZjHMUP8Brey7JMsyiXeTyqR73NhK3zx
adnXD76/wALlfjS7+J8GgVEocjFAuI2Wr17vDG+hncUUYjqgXJuUkxb7KM/AP4d4wjNl1Q7zYCnB
i89DbDpKeduPo+eWd2W8cPOsD3ZFoorpJsm8ebpvyogCPlN1+Do2s8OmjLD2aN2ztj6HEBztRSCc
+cUGhFuf0DZhwNw1UH+L0/vPRTw3884zmbE2Ia2Fvc/LLrnWSObO3gBIlds2ofXZdhJE+Kjj0sfD
Xox9vUVLiAUhk/OOqz9/baI6bjZBafERBm4lz5XdLg+DMuHdtP4rjmVgt+9OkbuMZMqBbiWxWjK/
gnRg+8EyOd/ssBcvi6wU7QQC2fMoI/ncJdp/H+esfBnp2xGIGFbwhW9xoVYmVBMUtFrw2oaaQadB
FrfROwbnNldZi0xOpfzNMVEe7KIk9+ODigqSNyNRFXu3iBjX2Mwd8GdbA1bssvGvtO8dqtLQ0pTC
z8JtBQ2c7txmxOSQp9VrWYvUOYowUj+rKO3lvswW8VS2snQ29KerNxGylYz0nP9u77FT652XAdvu
e8X/jm0bO7fLbMWYzYZowvVctjUBiTY4Kn1nTCWz1fTw+CuCgdG69iIYHg35/tIJHYz3wA90FKhj
21q1quYQKgEMRec/LTRG+S5M7IiiVuYeyGSO2BbIsSMszY3q4uTWHdMi7Y/eoSvn4d2f+2Hc1YuV
Wrs+9XCy9fnoS8pycPK0HI3BW5tRNtIdeV8RyoJToGsensBtOUBdq0v1pq+TON5b1Qi7YHhnmSeK
gAMta9L5i+so89ZlCYp9kUL3bK2gcWgKFreB2OADW1VRIJCoqid2BlkZ3nCtQI5PjAoRH0XXNltZ
a0vvG/oOqIuxdsVlS/t26L21w8tL/H6If4dylPJcNNHw3YsCzPqpGz7Jjpj2pSjGXaqD4SseAT5Z
NwJk3rYtfenOruqKOdToZD+EnkBCDdvLbp26Fo/a7coHYaELbaImEVcC0KU4urFZzp0HtL2xrcK5
97IkZo7hMU9Y3LZhZFhl/lfPLkbML1mj56+W20zOJsqy6K4Ix2+Kx/FLX/W8VBS2p1knuHxRQV5Q
CK3j2KvgpZe2ddUMzOv4teEqIuAkWxu0DwvhO96mgiZmw68Y70u7Sn+KbtHW1u9pWa5pLq18O0aq
wMeIk+GqNDOZGS3fc7GrS/RHK5CZumy9Vj/VfpPdoZw7ZpuP/fhjBtu+HJLZZ1laHXgfShTlLZoe
k9IhyedbD8bkpswcG9uysrL7Lq15UNzeWtnX0C1f2PqWY/i16nq7OF37zZ2W4IYPKzk19ZR8MXme
ACSFCqUpkz9BVBng5a22HhdaEKSbvvLYA7Gqydt0WhLnorfN8JBbjpdvRiQdyTgtFdkxZbpz7qqW
aWq/BDHYvTDdprGUY3ZZUPtP/zOjaf9yaeEKJv776vJzEWH18aP9iwKTH/y1wGRnoISfkNSJtvSE
Q4H365DG+8UXQeA47rqaELLhHxOa8BfHg9GDdmDG5qxhKv+sLv11QCNtoErYSN+VmHv+xnyG0eef
qksJgAkGRFKCsGnXAiZIv6ceTGa5S+KVyy4ZOpJ15tbhEfRreZVFC/8/M3Lj+iryjkHEHjqG0RNL
xKyFKaytTfmYDg3OEKso632UZkW9wV+iO64ed+wOhZD+i0WRep1ktEODYw/n3PaCcOunlXPHyLQ4
JIX2SBozSfyu+jo/Lq1rXrEKxNcibMfoaHtVd0n1aaPsTYpEjjlLFFbSsngwWTCx9Wsqs/d0YBCx
SZjQPPl+Vr0H85iyR8IT2WmurfgUdn5CqHYLhTCXApu2L+YbqHT7ziTPERWnorbVxYunZ/wTidNf
VMnMkVWoFItDrAZsiTmFl7PxmH//mDxTEoqElyLfVJ4bsQwk8PG4yhwbQyvHR26Ze1m2BVnVC952
R8v2ui3K+VYHejl7kTpHOFv29tjm14lfzUdkAUzZpTfZYlNbBYbW2gruEp1iSiji5dbOqS03baKI
7gmX/r1q67TcBG1cMiTuxuWcZwY0PJDJl7SvZ6TAcrjwmqzbTY6dfgO0iCEiPXnvVgMbFKP8EQ2s
R+tCBsc1E2R42j2toeYXA1Li+P0BBaa5drNpjSRovPCqS1HNGRQ0HDIyt7EzhsNZ8rIHeiQaYe5K
9xu6/AyNyMLCw1xMKUBn7eqrfrDrr6NYqu2E6+i2XDIV7dxZXyhTNfk+hGO5XBrCZSyGg1CaNyro
aLD15KHWzWngk1gFWnSCwAzOZTAWD4WxW2bxkxeeLFd1e6+Lv87MtnZD7JJSrmxlum0adMEPqn1z
RI7lCk4Tpgu9bck3Y3sDMWSFU97NakEa0MVQfJuCqEo2ljXNF1XalxqEdMpvkWOJtpnU8GwnCdul
0iS+UX1c3C1FS60VOJX8qAt+XaD97M6QjDD0S3IfD8vP0S3SU1w7y0XdduGPOE1yLDADqS0iDr/m
liGtNG8g/nytb8ZyVcTHnIxlu4gvZZ1k+dbTDRk0XVHe68ghdsvng1qM86Kc7krlLfUWaha57L1P
91fng7eb3VhdIDUStNBk4Ete6xJ70IUI9tS1PzybEm1D/eoR/ogtBViGfmWnFU8wxpSscXeJj2HF
beprnh/jbcqq6h+caEU4yjJQl6vK82oplJut8Dgz2oiZ4CaRQ/CSgk41xJMV+p1VqTaXe+yTxTsb
N8FhNWlUVz9u9n0cERdXpW2zK+RSYKyZCmEdhjawXsLE967tJHLGbWVU8Ko5CClRTT1nl/G0FPfM
cvLreBrD26DRmDHkCLw618NLngXdoZ6aqjvQUlt4baqWyZMr/F1iNJbmdOlvh7yXl3VeT4+iWTZJ
4B1NmCEDK7zzQM7pNvNGKmAr6JPLVE4+rKg7X5Up0lMeJW/GCr8g2WDR7Vu21JgInU6J4GlqnOQq
84bizNHlnha7ZrWX6qLDlHT27dg12UGOOqAtjUnX6HPrsoT42vX9vHzLl6w+eCEnR+rYBXtAwEJ3
pg/jG1MqUvD8lgcAgr0Kcwdd2ZaPyUKRl3mtojhMoGjremRT2uRh0orV29LP7FTIhN62EYd1yzt6
FnZ2GmrFoI9KbOsmAsV8KU524VwZHkLcKPPB7lvnppLsaIpHHPoBY8lIWzuYsu920+HqHBZvhzuJ
SN4ZfmT0gmUXlzHEMt0WJnWcSsAvpBAULb73Gim0CcbXLMyIJwpNeYM43p3GGQsmByl8Vula2Zci
GfsLw5T5I6dk5rEb420QOmzHaWRwNUxLRt2I7UVtRVyR79vnPgZ8zI8Egs0Z3vDEdljdUJK1wQig
2csw8jyKwzTbF256CmeV3eNSc/pDxFAGt/bodi96Hjky3Gg2ewjei0pmyVXN6DI6LFUJYs1RVF92
urB2XHGCv2ko7Zcp9bu3sJP1dQMKdwgR01ObxsEg0Y99WZ1qVYW0AulwpxWGrCLu+mtbWtUFo4HX
vowTwoHct1GX0ctYLuEWBlxv2nxIDnmK4t3FdnPIeHI2qR/CxzJ0JS9PSvvgTu61JwYbB5kc2fJp
PD5+nFsE0gyV+s7UH6vbEuZfHakL2gjSDuxCZcdYo3Vue2DzYCNJvAjLlLO5WXJeLY4UfXKks5GY
x0y39bavwCKGIuoe09CmkRDhgqFSIsS/aPRPvXGZCJHrNFZkIKnEhTCcuulsYhPf1dU4YefjmmZV
AEI9rWaXWVeweyPLO0Nx4TuFr1juYBpnp8qoPnu2WdQuWYb5ug+Rnjd5jhOx0sVq30oKZ98mRrJw
a5is72CKKctu0Kou+nROX4RRcvP3K9r/PprpWmn++6p2i+OevdrlW/v+9q+F7fqzvxa27i82uqSQ
yKcu1Ozv6SM86Aq/qgOMHQR/oI98KGAI7ZU7l5+lL3b3fyqnUqyOF6TYtbJd9da/Udv6/sp6/1E5
peL+zZ3ur7Xv74jeyRsdN4VO2SWuuW+WsrnLaz1xfHgVxo7iG2joTzOOu15A9+SjI56pTg460+UH
KmjholXVbbHr/SZMt7XPSK+NUO78kUGFLSbvaZmi8X3s5ik+aDM57NNoCk5+Oyg8dv5Kwc6h1cXX
BGF90HnN+jVhrAdaZIJWXB3cpuGoz05MYBUeHEZ63hAKMqN9yZFchMmws8j1dPQiD5RtKIKr/zHt
sAsryVIt1yPsmXHLTRjHEQLDarKUnPHNarsso5b9yEPKvSVTIn4W0R+7xulvqlSRtpWo4LYd0qty
GS79lo3EdXYThv6lY7E3IiAnpe1ZLGoV35cwuZADhua6YT7eWdP7NAYPuh1PbsewOBb6GIz9sPGF
eYqS4i1I6UqTnkMiM3G4MciCGz8fWVg3lDtZRd9cSsdGDt8ZDrWb0teM2yEKFjXQRkQsRx7c9rCU
7iVDUeJGuFuVrp4HwIdNNJEP1WTTRoRYhsOSLT+1fxLYZ/Xq2yBVyArpBwymyHAdmPWn3JlvsBV+
TYr4e9Tnb23Y/yy7Vyr5Q7M89Oyq6ezxOgzYI90ew5B/tUDv6q1zHO6ZVl1VGF8tbsUsXvbjyKIk
3Pk2I8gkrfHFv48pkaIOa16m4i6OyZ02D3FEtEGTXTh+dNd70xVlOyINxuSkSo51wdrSNP/B/XbR
WWbXefYNIs4ZHPtAhe0x189uAl2+zO20jQXGBR3Y+wzhe1f1idykq0vaCsuKzwHnNApceIhXR7Xd
l6d5Hu91z3k7EQUzLO/l6sHmYmyu5tWm3Xod77nv/dDDyVnv/3x1dpeMqbbV0BzceMH13QfVR21N
yd5UUXK2qrkmVkWo+M5rDRukUXSe7YjvChmf5g7DN8B2y85aOj8s2V35bNOWbNxYX/fcq5tQtdOP
dKiKa8fSE9ti9EhQHAO7x6WqeH6Fs1zDQjASXM33ft0iaM5p696VU/vkUTRdhl5PqovVTM9NP6ZE
qbrMSzdz4tcPS2RAy4bFVltuX5bckjZQdZQ6ZVjPhHBU2POYHmtSgLrmxltjDuqpT27xH7sPqPSd
uwNqjq7DRJMRBAl5XxrYt73ENnOXZ6ONQL/0T3Hfk1A10jJihuu20dDo6xD+7LUzqkoOfmGSSyxB
7WF046+VWyfHMrfHOzOWgn8X0Q98ZBjSdNte4ClGUcqu8lxdNUQFipKaPVZIhm6Twc640L2mk8mh
mIv9wiP2qGO7vQOXZnTtOIhNu2IB/t1XkT+8Ncxg7uZixaNjiBq1ycxUPdaNHZCiN/CAt05lWHSH
e5AiuJoIptBRpr7qZbHeZFQOXzHydQ9tM+l0J6J0oflKg8c+T5BEm8BDDG6IZfkeLnFb7aa6ECwF
qCZXbXW2DCxZ9zwR3mSW7AhydOD6ZeLfuLVgiBKUcpa31PexYJIUmuOi5+UqRHKv91JO9lNn9eq6
j6jZZ4bl9d44TnOIx8i7l6rnhbOOkLwmr1K8zHDNsHCT/I4LUr1Zqa9+zNpnngL3SNptF906GmCE
Bs3457h0GAHrdG7ZmhaxUx3MWm5rHalDwfhr3wV+9V7VUXteIITiFeffGJlEPwfMlqTG24NiM5JK
IrXJTTs8+TDdT6qS0W0ZsbUmL2inisRcpa352dpqoNGE/PxZS7nczSHD441ENTnaPs3RrleFA5Rm
LERZW+XvEW7oy1E70aEavOE4TobVAEFVXsR90z4W/UQgahnLQ2RU871SOuM90OMAG9H1r15QB689
1vS99HIYlxYbA5y+FRB9VuV4/iZT7wunWW5KLp4rJUeSh4rCnU5jo3igqTeZsWnyUio130AAxNdT
tbDxOKcw1CYbr7N2IqY/Zqh95nAhNSide3sDLsPe43xUVzHldrKPnMG/hasaPhg7yqvc9Vuy6jBl
PwNzulBcIrrOBX32Jg865IJOj3cisjmvh8a2njPIOIIg0uAiKzgvuiRQq9rv5teFz+av3hJbDLu9
w1cumPVu6u3hcdJ9gsFuWOQ2dYrlEiK02ws3Tu6mZOlhWWmJLVnWp9zgPWmQc8/C7Vs0XKHt89C6
7Mjyq/g11BYr6TrJMlEcq0wRCrv7AmrAZvPAjSZ6zCh6DEUT0o92nXXWuCmvxajYgdak5qWoakYx
A0fDaU4K+Q0wGcE8a/GEFjyGT6a1mbiVQagPwJOnOqsfBvzN11nX90ef+5aww/FqdGV6McCAXqkw
5auhppHUF5dZ7UqKFdE+sGP7NsY1wztIYfw1NG3zYxb1Ehxdr+l2DNQi7nRLMvGYeB5pAqePZmqo
5k0U2D+ZjTClqG21c5LFvrQql8XfsUdOgv5k+JvRqY6WsdqTais2U1P/VI8WwzTCK+nQL+MoK27A
nuyPyB3ntwpWr9rJFEg1M748YDpJr+qgYUGWyaNdksj+IhZRuE+7GNahFsss923pm8vSZrDGhDKs
r9XcB3fGT6xzhkEHD8OE+K5h9t7jWBVfS+PNauO6xFwETdHu+qRpX02l0ksR67VJTttDRFTqqfdi
74TUVB/d3p3u45n8Rq8Kk7NdM6KmoBBPzACn7+VCltgQy0tNks2yuLdx1WUvFTfDYeLx/1pGgUsD
GyVRvMUBK/ZhXyTnya2/uZ0aj3ki9rDVLCC0KPTGYpjuiPOZ4p3UCQk46VTDLg/TLrd3TdR1F3IM
mtMgo2uCOU6iwiTTqKS5TkdrPNuh7rqj3fMmN0lClnjq6wfGPWQTx624Q6Cq8apU4iHsBnlLhExF
xlg7kZdpwuT67zc5/7/HGvynRcKlp/j3Dc7/qri4tEn/ortZf/C37iaEt8C98KtA/5tsL39xBGaL
lQMgxACV/nfKPcSI4NQCalUo639Q7rlqAwiTNZWYn1d/y634595mnSgEPiwb8ImQnv0nt2LWrZMG
+OS93xfLI0LycEPdL4k1FjzPONtPv3uL7v6za/p9IsFfvl4QkkHDi+IK+ROFYjLt0rR5rFpCQN3n
xEBdeD4OI1x27kXTue7uv349dzWo/KF7A58ByGHMgffT4XfTeP6+eyP/wDh1Y8SuGpYlg2ob/KfU
06j/A8FdLxlZQvNelo37NDc5GgwwzlnWU/cjNbqsSWkZoLP7bKBWQFqKn91KkOe7WC1MY7OiM7ju
HetVhiktRRdO+aVv8XcCzpviO41YTfpRFJHYmTRLbXGxFPW1Ew11sqtNlpEu26TAdSE8ybajAr41
ueWzl2XkMKEsJo1qj7GteZ6imf5CaUXcezhLwg+jqPKYe1hVua9UGTNMbJHeDm4Wmq9uYI0YvvKZ
rMQ8yKZyT+6Kfi3aacLZgV8l30XuLMwuzTuOkzAqYjIM8zkippbBEVscWl9UV+R91eWRKny88D5l
svFTMiMqAfms8mzBjoTUtWgLAm51LGNzZVuHGUkfc1rl4Ckcdc38o54c/7X2xEKNI4ILKzJkAcsg
0TdcGem5tMJxPmZL7JzMXKj8GIRDSYhEaNLbHnk82Sy9O4q9NZg82LiU2i+BnulkOwiNhiF5oe6C
EtCKdrop7rNppQ+0dsUd1B12CB9/3rd4iRo2ZPRQoLmH5ezSWs1VG7UgPVKPFq+Om9S3es7bZYem
JohYVnGnL+q07sNtGfkl7VxDQFUJAryVKJDDQcVqjvedFgFB4BhHcEm2kYPcTsXE9hQietZ1Tzk5
1syAq/Sy4XJnR1o9RCzAkhSthAzoqT0WAkbISvuo2mNZXZ6DehmWfTq7+tqdcmbOJHx13nHAOchY
IKjwYwSjFf/sOsYoCJ2uzyPaKnZomTB498XA0rc0cgdq+FBZF4MdtV8jn9nSxi8xdW28CmFidULN
98aNTLfXrSC1u+9loZkVzOLkhD6y+mA5fXaMMqd9SLusrrxdOYDAI9CaYjyGUZNC0A5BfxmTx4fF
w1pyh7kCQO5GYe8lv1cb+4A3NWbeREc9k2Qcab0fKzVGe98ZJbe2KX3itoeQeAilW/oWx+1Igpq9
8WoZgpoUpYL8ib1lE6K+x6iLIu3m7nbImxSvAHUOXgEZZiD6PLiXdt8VrAnt47jYzXGQPYfVUCxM
kZTx957d5YbEdJE7V00MB74ZvEYpzInpeF3bfm9tBxNZ4QHhHVh26RcME56qMVNn/VLfIlFzYTvz
ggBqj7SEO0lIyevMU33XcIKaQwh5zxsBLk6bH5fT1TK6Ac9sENvzruyzFr+2bWxno12D03UhnJAY
16UOm2MHcnZDjpLHuhQccAQot66uSJYNbFZl9m60Kxw1eYe2mBNOGr/BhWRNsqTTaOikUifAfwCT
TsVuj1h+dq4ELeGFBJh+mTvx1loZKRhnEZEHzSnwYbsdEi2MTMg4SFbhbe61MW/nMgh2yXIHXOef
KNO8Uk0D2YW8EZ+wkw3iQmgYrf2LHS8ziupKRnFswiHV+NemS/jv8LX+xKjiT6Qq/8SroFVBrfQn
dsUQJ3pG+F1prOATzYo+MS3ziWypT3xr/ES5wpk52rYb/Ugd47Ac3haG5K+K1plVW584WPGJhgWf
mBhzwbZ+gKcFHxtXkiz4hMp4mO1T3GagZoyMzKMsguk++UTRGuHYH9bKp8VacLYOK7XWrPyaF2hI
3uwTa3PSDMRNr7Rbv3Jv6hOB43GZHuna7FvkovxFaPCx6BObs1eCjgxAhs6ZmdlVkZj6u6FKfew+
sTvR2b6/tVcar3bIk0TyWCE9swx80aZPeI/8Mji+lejzV7aPzMIV8/tE/gSS5FW4coBDma0+oU88
UPh28K35hAZHD6ip+EQJF7S1u9FvFKnLn7AhBmmOSLQeIMT4E0hkmmSf3U9MMf4kFnGy4x75BBmz
Mqcft5g9ZhfdJ+w4rNyj+UQgSZYBh0SVBI2sgSTFSktCwVsk8RWFYW9yZbghQuxVHdPkZFt63ATb
soxAz6XuxUFzc9s7TMCi2+dZl96WBCuwTCjMyueY+cLXwBsHhpG67K9LrB0/2mgpf86LAMkJ6rnu
1yZAfM1X7slRFUjo4qdBuCPDp6x31eQzAyYxM/qSQImNiATuZYDucyf6mCE18TQVbaVnqh+iRMvY
fhYg/2NE/hcjssD/+++r5aN5S6v/+N9/USyvP/ePYjkg22N9onwb5vlT3/+tWLZ/UdDTSpGtAQfz
SUr/A3PxfgH2WCFqIcgECckI++cowPnFgXJxMQ6vwR+MAv6eDdlby9M/jALIynJdQbWuHJ9C6E85
YEOPXuXbrr1V5A61JFM3iuYxCbvwq4ZsRAOZ5JJtrTrJ3ywZhTt7WcpjR9Dkh6DQ67c5kQDLKeGG
ZnXBjHVBzQgXOrsPu6wlNz+ged9O+ZSsJGaVsaoUkb479gPOudKLPmoSQ32cJIySOfwpz5msoYq4
YYi6Z0glmbcyJpgsIjlRbSsrYi+Iz3zZId876Yf9NPVOviNeiCUgDOh5QQIF94W1VITN+sl0tiPF
zelgkn0WSdWT/dTGFC5TGl0OdcnAw8WPtrXFGO3G0c7vQjlz28MF+Nd+37gs6fSH5ZvwBv8tpxrm
5zOjN2Lw410GP3kHsaeOuu4yQvMHMVxqL+uJU+2KniEAFspN3hf+m+0hq9XAebvSG+svcbpUp8Wf
wBhdS2GWqeTSdd80MNHQ7YDYtXfRN1FQwZCn2c958lNSa/E139lJvXzFeNy9z5rRDWOPiW05pIGN
97TQGkg1iAa1n+VAXH1VvBGxwKcgsc5el1YznAj78orLmlyKuzoR9YddM/jcks3RXeWzjTCZBWV7
MdSW/yO2Kk9dBrBOuFUxnWwJSSBVnhSMYLm0SdAKd7E28N5IlC1pa9FQvue6LdJdkAKWEiHll1yb
i6ESlfNNRuzVZTyuKjjHZH0A5i13ASIYn5k3macsLtrv0i/cW6uOnFPX853BbxpF16OFvktEaKjP
o0jEFsm0fYTzq/Yes6yGLaY5QflNmQ8TZnRH7oYatWzTDLb8MlU62ukWOHHjzOP40xqT4hkaf9wv
DffJzskhR1EX7GtQ1bjcOV1V3jiOyn9UXpnuphACa7MOcw1KLiGjlfKWm0HOPgG6vFLSdv458Vwi
V0nfYOlQ1XuHweoqnGFTThz5kNTwS/4A6dj6/SlKY/2FgtT6RqLY1G+0juJ4o5J1bYYdekc+bSY6
tkXEbLQI5y1R0mLFGRFot0rgyPZIC4m3Q1y1AKpALvgN/i97Z5YbOZJm6xUxQRrnV58HuVzzEC+E
FKHgTJpxNHJPvYq7sftRVVmNqlt1gXzuBjKRQCQkhbucZv9wznccRt9eUDGD6rGnbSzJC15kpKwO
xmDae8igkF3alN4RfnwoNYF7E0c9kTuwWU0IrW1f4EutGyQxkfGMYzh6GlswtvZYNexVHDY4ceZN
rKEZD/UwWQJv15gl+t4pUfOuafPqvrRm6+CWfn8zeLrYCQbj6Kf6Xh8o9zEtJTpqcUPF8YAkLEue
w9a2zmingaDKEgIVVV4Frz2V1o1pZApYip012VbXvXeENOago4A4uoyVo11iVhD5srCwebiSYDJB
2pBT02qgNElGJI2WdXgYRGC8iiyJMC2jmz/1diZvnKInz8H1FF4MTRyETDLSDFTvma/RVLg7EY3+
CUpej29bNb/6wXW3TRin0TqLEvOr4YSjNxyz5iDGwXjywfadxRB1l0CLNFy3aOqY/dfZiwomcT/C
eFxTTMR89pi5blWVhJcpNVzghTmoTq1ChDqy403tBx+pr1H0xQEoX3Uqy57RgRAN5x9ZTvFb0s/Z
W2QasbdCbOwfAt2SOTTFptjXDYv/rUO1vAlFPdxTYmanrpMu9m9p3yV0VtMGGo06JIBftszxs1+O
zqEb5YnVPzv9EKbbNIZA1qL+p9dz+kuI6+/gqaH9cjoTo5rOCjRdUaPtWxeJ+sGIU/cNuHZyCFXQ
M+rLkP2bnT4FfjqfRbK4bjoOepZgQX4DbsY6umGQ7LUR5F8J8If9PPHkpJ2KL95kBBfNai3duLio
L3TJ815Siz5GcUQ2nPYYHTvKfWqnYaTQD1vmhRF7sVVkIKTMrGy2toPGEUwQFwc3zsxFDhYaJisz
TmNnMyambbPnil4iz7rQSK9tHI+b3BAjXcoQsmkrnTw/0D9n7FaMPrupRoyLc1mwKworD6pUEGLn
U2jEx1XZYcBfBW5Ib2f2+jWvJgUcUNeLRTL6yQkTwXkwmzcIFt15buR0LU33tcReqb3qkvf+3Wjh
U8YmuSlrz37tpSKxyQG/u0dn7jxQwaqfGLDSnYGOfG0OINUdz2m5ewRFrAbtcV8zdj84lQjuMo6k
TW5J4u1AbRzD3DB2zI/SfS44c9cBStF1j2pmO/MZ24LZa8ki4lB/nptuRD41ZSxHx+jSsJd2DTm/
1Ex5DrN2sv00gPDUeRe+jM5MtlfFzXuY4RqeZc+X0eF1G40R+GGYWCK0sR3uSlqDq88q6lCoocc6
6kXqSo0dPlaNKJjDpPiik3Y8sqlTr2rMxneZBzSNaqjqO9UGyVE6XfkSY6DfGnkteCAikrN7r7gY
Q2m9YyuCMeJwVs8geSF0vbeqCw+hieKLLr/bQzH4TcMa804EX31bieugKucsxqo/pLVf/xZQTveJ
C4kh4N3+gjvg3ddDlx9ZBczksmMPAes0Z/ZRW9Z4a0h35OihrjhZWH/DdSb8ZB/1lX4v2h6LdJrv
0+rk9S8sN37Qu7KwJp3Iuc99sWx2ZZZsjAI5Z/5llbjArc6fn8ORGDmopI8+i308yvx8Fvlo8+GR
mQnNQkbaS9wZn9HELy7Qj3ZHYJXCoqU54J+wkmQ7lQfhczsEHC94h/bFhGAimdvwhdFGtI6HnPQS
z8vu4oigmX7IUHaaIjt0tctc3Rub31CbxbaLIsIz4EHuo2Em5ksb9V3DkweXO0Yv0eC+dYwqCVYT
6/LSHy+TDQ0DgqCf17vWIG/LTMr7dsx3U4A+F2/7ZIZHdyLYpi7Xqs/TYy6L+WPEnL6hulO70M8E
b9Gc3OC+RecHv93sv8ruwctDYsRgfGM6/VCtDHeV1xF3VtFvJZ4nNo7RNSdK6XBlze24NSO0FwWS
rzWv/SlTEQauhGQxOCjjeiZAIjS3s213Y32m5swhlhyL1gyuLCuXwJ2KpxgSzkLWEMWe44JyNorE
NarKZ9GNrFk6XAYmQ7aaY8BUw3TsewaQtXaTl8Yexl2j8yViDEDX0ffkVxjMENGMXrFaigG+tNHe
Ra5gzgARTA/2Ki+QitBgc6k23aSRZox8ojZDFsT7yWv1fm6JjWJbLd9aQ7W3ZTfzi8wIsZp6l0U3
AjheI5K/7sqECN8008BabxOeIOQftuG9t8xeXjV9MQQhYt8Kp8JDZOmZO19yvQKSrmJykRlArAVD
YWhl4/jGLgvFa8mzkW98T7O28ptKTes6tkhwK6PRQ/GN5V+0hVr8E1l+a4hqZm88+pcmQ5GOk9kG
d9aEldqxR+ZCGOJrq3DZUFOjH+qidj+ort0NRRbV64ZN27GbLWIxW7t69kKTG6+0733fqA+jnVqM
Jqvs6OkKL2at/OhS1GZ+7+SKiRbT6OCnky3girzwcfMNaYkmk5U4gT/KsNZ1IkFEAIXx9mZpkQg5
mEbLAM9N/GMUdwQRat+ed3aep6fYtpf7mCOVReHoZAy16MjOgeMaCHSi+MGLLPn4vy30v/eJLNzp
/9xCv6Q/k49f/66D5sv+7KD9PxYiNwJ2G286fTHrkD9dItYfJlTMIFxA1o75zdj+ewcN5AtqJk0t
YjrLspga/aODFkS9eD46u8B3+DLb9P+KmO7fRL3QPbvYml2WTUDDgn/poOkJdNXFOSas1K9oCbMC
W6UYnOtUzFRcdN6bJGLISspLaqzC3sMBYFUs+rXlHUGOOVfV1R1VdeKsB5bsG0NYuCyT3l1Dz5Gb
fphSruauOsaVkxv4fY38MGU1QauVw1BzKJ4TN5CHJsne/JhtbASyNyqj6zxbmxEcrL3t3RSUYFLF
zl3zXRop3h6SAW2LkmnGQEDw8GgZD8ZSTgndygbChJZrBNPUWwbkwCe5FGFRUPqnOQ6bvcRHsW1t
OdNeULGFZBjgTlvqOK8048u01HahLNJ9AtrlVU7JuxWQJpkU3BA+zrbXdqkNFfVjRU6zQVjxUkDK
NB8OfamJenP9KdoYRtxe2zqd19N3+el+l6JeGLVfuvfkwV4qVbM28UI6dr51vwvZYqlp69invAWD
PT9x3IyQCysHeZx3RdKsDlHSZRmQwqB7bZcy2YlGIsFKu4YhMQyPlH7a3mIRZ7QdClIiBIUE9cVS
e1OOZW9ZVSZvfV+w9MYESp3uNbo6oUIsDt13HT9/1/TdkCBx+a70uWi9zdQ24cVcGgF+Fj0B7afF
/RiJ+3xpGZBpJxf/u49A1t9fgqW5sJc2AwlJc1DfvUe6tCFuWV8jI54JCLAMd8vaqfkFl6Y/RZ6L
xmVpZNLAyB8AR1wsx6LDMb+7ndmXzU+kWQM6Nq++8f1yPlnfHdJcq/htXNom4l3I9BTyRx3piHKQ
xsqE4WBCSjLpxKt53MXf/VewtGIdDRaV8NKgEa7jHWWB3BBkhkUH1y/NHAMNkN7MUisw0R2WjGhp
/OTSAtJtD9v4uy/E902P6CztoiiQB636pYnsTN3fFEtjaThDda+XZtNGvsf0eWlBgUOhZYsNtTQm
S5NKgUe/OiytK+lAvG1LO8v11hzcCMj1vodetIeqSedrTaV3UxZI3KqlMWYVqDPc87TLtAFIb5w4
KPaMneinPbtHZro02eK7324ym947TnP8rnqo1EO5NOdFL2IHgzItu7mYc1NDMQIYhqDa94WObl2R
V2Ta4nP4AQtV3RpDSkrjMhaovycEZlA3gLoqXa749tZ9mvjzFsSAvqA4c7HsmB7DhtKr2BmifhnY
jW0joyT5aPyeUPgCpj0L+fyLOV55Ud+zjMAfzBuxDDjM71kHqJCRdWhfvJrLKCStPaYinT8wIFlG
JTS6FHPfP6n+nqWEdGzspr5nLDH4zC3wbyg6TSnW0fcwZqg0hPtlRNMyxSO4dhncVNZoX4F1Np/u
MtbxJNaf1bQMe3icE8I3+MvcRcKtdzRXzXnGarUJinT4gae4PLrfoyOU94yRYNSXGGZG4H11USz2
kyxLYJc3VTLfSNTH88lpKlSyThH7L7bJG5N7NIJrnPZpw6NndC+j9r0jev76FFYhVPzOKYNVZ0DW
BTJHHmjoMkBKoa0BX4jSdz6HcBRUoL2DDw7isxhaG0BO7dbXznXjWzuMbfpJTICk7co0OwsZ5eJK
47ycZEYBqQCZ/8mH73rOPaPZN9JDWT2PzcmoMlaSUz9FxgYNNLFzVuHs3FEbz3j3xN5OwvTH0Lrp
riilteN1T89C9eP8kEwFOiVEbcecPUW+EmUDwIwnW97XfZ/dZVRWC0rLRqVKqXeGeWURVUXXuO94
+8EEDM2zT0TOi1M2Sy5Ub6CyjZB3I0Qris9gxJl7rsA24GFJI/exli12+4BRFD7ZTEHECaamH9au
rRow+Kk3AzyTobVuisx7h3xKHdlIGUTb0KmmD6YSwGGdcPLCS4l80t3M0rVv28xMgiPqZziHpZd4
6hiE866to4gEG6AQA405UFvWrEfdmPU5rnqKZ3BD/rDyYRL4XHYZmB0WTPzdSmM+KCsJ5D3A5fbN
wlB9CjqTzxpCDTmsymIK07U7afuuaZU8ozUX53KIcHbLvoxwNKVJ+tAzNeo3uYJXu/bTZq63CBcK
tOJTvrEHYZHcXlpLPIZAu43/j+etGKynXkDjRbHQNm8qkGmxqQJdEePJYwkArGCezka+RcwEvjjl
YGugDLR16V5S0XaPBOW053o07U8x15UF0JGzcpONvqH3zDUm3J5wrV5h6SdLjDg1uI4kpCgpX8ep
FRGa/KZJn4VttQdo+p1akVqBPnQib+Qp6cPyUUSG9wZ+MW4fJN10tQ3KxvvsrJkXAXSiyVBGSusq
5jn21mMuJza6XdB82aHdPClwiPUpacLgOJesPTfxgPcU0PX0M0GDezfJThymYCYbzc7w5cySiIu1
ZnAKgJQZZPau+MWB98xTyH6ZUha9oqUIfh8i5yIR1YJLLhRNBXt0TRs7VcQUdWaTyJPrVrXbXrOC
dW644REXUEHKeRmQFe6BzTx5UdLqNQY/SzwFc15cYuh4Jwp8/zD6iJIpIqtzaPG3axmg0AoaxXtc
uO0NA8MWhX0LuG/iUj4ZXu7eyKEz1y5v/aaCWrYvwqr/iHVrrkK/D54FpYeUg3EwshCpetlX5ylP
CB2ifFkHHfCR9UTGm80gdDFuiWb+knlhXP56u/A/yISDYus/twyXr+7f9Qt8zZ/ytO+mwKESRzll
LV3Bf/cLDoBfG5aR49hYbRYs/p/Gcv4P2zTWaixmhRDWYvf+u/nG+sNjEUcrsazJSE6AQ/RXzDf/
j7Gc/Ra2X5Z4wJOETcLEP8u3dJcOox+HFYaJ0QVyiE/hpL6JkUPGIHGFlY4bze9l8xp88yVbm5yn
cIFOJnXg3eCdlcPNELENwrwX4+bwWju+Q3ypX0uUZ7+SLox+MjKeHhIdNgTyxDp9KuOJjzh4j2aT
ZiPEkJwIrRuv+ka7ZtMRl2KOsn1Mske71CZAU8c89HRekDqXSLiyKptXWRXlVza3ziHkRR7cOqnf
DSD1V4k99xhkxryxg3z4OUuzPQVm5D06ZAfcGkBdNxCxm6vwC9LlpDCOAcfcIZvslowR0ViIbGNU
tWk9NTewhp23XLiL70ImFCSUGtu0bHChoLBfu+TyHHNe/t4SZvQBrS7e4vUF42tJUr3hgTxrFg9b
i1/rihRNvaILdC59VXoPNo7q3QAQZoNVnzRmBhsfXcRla7NSf/anTh09NMW7pi7r93xK7XkbqMAH
oJimD9kQ1ofOWKIFeleskY0Q8e1/gk/EedmqeJ+2SbjFZf4AYtk7dUbmgNZBv7WikFVn353cs1sq
fCFEQzVbLq2M4aWQR2kmRIkpWTyEda1JczFqxPnBhK3THEjCrATElSbV6T6Iu+KnF/b5C5uIJRIH
w0zaT1hezOg8VsLdI7Prf5HctPzeqg7vdYeNwSShaCUZybLMGaZt1EjnsQ8ncQtZpHrJSyRXRtPn
PwNYj2cgmN61aMHZGFlE+J5ipoKRCBY0IzeiHCe4caDm3T74jS1LD8TBucuKLM8w4ldV+trrcB/a
+rVmbPvTL0PzR5LC/AGBCi6rzYpNPON/13y4eCdm51GOY3rsLIVnqKgZ6EovJ9O9TvTdXNONoSZB
NR9XdfB7Aec4K9Tt6b2JlXSjTbQ2LPsy7yUkovF9HJT87XaNflVIq7eAtwhzCKbkgM3FPsbd0LwM
Lmg+V7XkFpF8ZVz8oM7uizyf7pFdEEKH3UCBpgtRsjE8XJCQDbvvlWkyXR86obKt1Yfj1dV+fOtP
sjoPOsbDVZD5gJjP8VZm6eWPKBmj31Kzwl5rS0yvKhhwc0OTFMTEI4AJtAIJUaYBK4cyLL98Gzet
TKlr12VosA8HajSwUW3t5oLOrnqswHYx7p4LiPbFYN5aWnobRKD5/VT6wBZqyK2HwkrjX7OFVc8e
k+RgVUl3W4ou+AWt0trlsemfAyQJhMlpEyVbqbtfTpxhW2pcOafM0r7v3K6Gk9pe4/5v93HlH+k/
cDk3Hvr4pvXfBkQ+u4z5aLMFrssBkjNKR7Q4m/0Gdd1AH6X1u0Zf93s0AntrpFn/0jLdx1Vcc4Ts
arf0nqSSDtFZnNTmuibTh2OqBA8j8YiYKyQRoiRRMQtvxxle0ma2QtT9npkZD3XiNdHeS2W0A9Eh
qttQlenWCfu+3XtlOmBqa0lKAt/9aLJjtXfwe0icALqgSb0AbbG2LGxsmCvaG7hXOBkQCq9En1oH
K8lgec5WjwvCSfrggj+j3anSNs+2Nvw7QA6J3MQJht9NWTryd0Fwz5mOPQPJ69s79KHee9Xw4K08
K3JnbHpxc0dvVd4NVmKtSjOPh/WAO3I7Qqz44TeS+Mlx8ZXJ9qcoQ2zEyjqGtXsM8C4uEYrs28Gk
5GcOwltNl7rqvPEtyewKWW15SPPgbpjh0vnedBPObN4G6rVdZXXlgcwsA/q4TyDH5Aw/RBuwfvdn
EpCPsNowgTV5G67JrLbSA+1t9yVN4s9A2Fr4SXQ4+tcMDjyVt1bW4qvAzxSxM/wxds65s4MdVJ1Q
EoiwmJ6Uj9Bl7dt+MW+nCcp1Ht/FwM47t0IFrBa/lPJoZDklvm1UOZtaE8nHzpmn6tx+e636Pmwf
Bmcenumr4s9mMWWRRLX4s3S6ZENg9GII7xuMtvkEOusqKaqnUbV1iHa0W/xedtncOqOxYzk4fORo
Bsyt+e0Pa5JF88xKsbkj3KV+wrvoLl4JnGWjpFWxR/UFutR5qKaC5hbKAtFhZECwus+1C0SdjYX3
g65J3jCOa3HWtfYlWSxwOCG6F5LFzJPR9sFdH1Ixb7N89O7dEfVM50btg1cO6VY3cXOOc1Fuw9lO
jxMis5dYQdROv1lYWeUaq3mQ4pwK3z46IF9d2t223vXIMA6oRyB+jNWSrREN3qmkXN57kxccmDRC
Km2cgHOxA8rRFsMeXSzkDhJYYZkRpSKncu1XONBrNogMaFZJNq60TakcwsbXQ3ujuvguSolYnyyk
ZtnJtuts78xQYkujulGpVMjk0Iavw8KRGxW042vidX69rqDoUpyowdmClbOvTcdQZVOB22GBOlWA
qlRl3jfVzIo7JfV6P8aTItYlYISFAwXxLbwvGA6QrAL+oOiKarPklq6cVjlvSTjXh4refGaxMLXE
OeseEn5g18VdZ4nlHbEGmwkFG4Lj3I/U6MEcBSRjA9WQB1n3QBUi2os9qD/w0NVCilY9IThsmeBH
Y11kT+ACD2GnmiN0XZsLbTpauNOoAzAVc1WBo+buHXcsskxzazXG8GqZeUC/HRXuwohckNZ5ueTr
jLNdCHBeynVXjVf/lKX9TR1zK3qfhZANYXp8I3KlfzYnGwD1QtLuv6Ha3d8A2/0C204X7nZFC8hO
WWXPZsrhztIlB9Gdf+O6q2ZBd+MbAuONOw1IHrVw/srxA+ibXRQXQvs3AHgSAAP3cD1h+02qozVA
563yhRief9PDFTEnwdpaoOKdV4Rw9QTKCiPo7qsFPl5/c8jzBUlOh+pwD2Jk3bSeaTwQ8BuwepEU
livXA2rOIi3YW91COv/f9gejbfcfNib0K/+5/bnv0+rX//mvf8oT+5u1R/B1f7ZA7h9LXNeiEAxR
JtDl/LkwgTHAnkJYjs0B+bf/9Q/JIX+8oLhcDx2RQ2nzjwYINSKOEwueK1JA6nrH/isNkGP9axJd
gMrQ5F9hsy0J+M8/N0ADE2agqfQK5dzeFrL3dv0cHlurdI74/kFb4v3YmtkI6gMqEiUllW4raixs
YGjKNhtWUWkTw9kBt0tt/TIjxgIj100oy/1nxyL+eIpzTCrsOH53Y0xqsySCMDQvTnRn1jhUPHgg
3AbWhxZIjCwnW4k699E7sfa30e+tnNmA28SobT3V2RFjAmMpw0RoVmFDq6GUs5EvfgmWq+sBscSq
qBig5L4bUCjPEynhZCaT0nxr9ozO6tL8MELGQGBKkT7osrwRhnGHoxvLSFXNO1Yojxj8irXZdO9J
X0wbpa3tzAJiXcwgQUr1FA+LekqPJ5Art1qnYGqmhVbot6wkYlbtQKBfwQdVRznFPgAjU32KPHjV
fvjC7EMdXV8aW2i6auu01qkNyEFlBJNs5yEUa+Hm1hWcrWLdjnzeWL5/GDGhnALzznTGzQjtAuRn
KvZJTQp04qUC10oX7mbPqrHyIsJnzrfOId3v8op3oOo5UBQTnEZ1/a2sU/dhjNtH6UwcvVb0WSHz
50oMXqcw+l2rGQX7RGgHudSM0rr6V58z4jFSNCnkrJ4GOqA7Oss7DatyRwxpSGZ8Or+6BY3SOOfG
nXIB3cSG86MMrF92XHRbdy4v8+LkQZztA+WJzkDqk13dBL9sm7UX09UMXL5xMVnFT50m1xE+m7RB
aqGd+2lr70gcd7vyXRb55QR/qK47f9NlhIS0EHiRB13z2TmhAnj0WyaaJJ2e5ty8Kcrb/tTKaHE9
aDlv4H009KFAyl2HBXU+DQgrMERFY/ChC+wM46kOP9r0HHbA6ZGH9Blc25KUVNWsya89TtXViOTO
MClWmH4l7VNjuye92GOd5B7w3HbwGAs4sCw9G+1tuMHJE68nbMuroSOw1NAflXXJ6w/RhQjvyjvD
rNhWbjAe1Ns4uzghFBnf34jzOATWvWvV9wVCAHK6zpGNvcQpFCly3JGpynYykMDniukGShE3qo/x
w9v3VF04kQ4RfxSalD2xdyTtVaQffUh8z6Btguwgi6wKV21JPF1XqdjlhblbJq7c0MSzWBJSXpds
UAv9lI18ARl+jD33E/DWS+mKe3ykD/OEHZkRxUYJCz3UQ+jxWT2N1WnmkxxX5KlLj7EzCSRDRZJ2
uy2i+pcRqk0Pe8NCcntqRmNlDA/hKE7RRILonNS3yVwfkdTtB2mgmSU0e/TEQc7YpQhHQai784sX
GweZ4tWT29Ftmdif4Xb2t2VQ3ecppFtTnIOeET3r68dQH2FzfRBMy8stBTQKa5vo+VUsdHVX3cTo
oZ0Ohx7teKTbN5FZ91aamyipDbrr7k6I4gVH7xeKvPu5XBYwMrlmXW2h55RfM3ACH8SHNIoNXMGt
H+I4j7ZQ+V4L391azgi57KbH6GtmJ7/4zKdl74KDuKjXkLQ3lfzB3bR22PzQPe2p/ndekryh290O
A8sbMa2n3n92wV7gXF74qOkq9NrnOY1O+RwfJSN9/cKuc7MQNjZeje6rZM0OcGO+cRrwf63IWzTb
xyh4MLJfQfFsVxMH42heOPRR/Op0XE2WvpE+x6pjxC91b9+B9h1ARCAgtw0GP8FvOQfvqep/+GZ8
sqf2fRgYgrS5Veza0WN/EIvswYFuEvwi5RY8HIszv1SvpFPJHe0IgmX+QTSsenDWmsighi5RqyjY
B3n6e3aeEHiviM6j0mrNHwBJN72uT2zkwCWa1xZ34qrVzrBT3fL4kgAD58vd44VDJtOsrKHMN3Fq
pb8it3+ZzWlezWb5mOFhIncSmlyjt3+9CvqfYVIW/99A1UOfFv9uAswX/Vn+OH8QveS5oWAKLAQq
8f8ugLw/iA8XxLg5ATEc32KSvxdA9h/YlgN0D4x6TZckFcqmf0yA3aVcYtv5J5rprxRAfMN/9VyQ
S+iDrndNyKIoW/5lAgxEokgLY8lpSzllYlBKS1p69sOKvd9NJx4To/QA6Yr3MXXeMQ94twom4B1R
TzxqNSLyKvRIl84NlilOPn4qd4739FjFYaoSw2QYYJPwO1Xtjd1Wv4NWwFWckg6UcVW+SDwLG89g
ZkKmuMzvwVmgfNJE92x7pBu30Ww5L+Q8Vp9dAFSt6vOF2yQTZ+VJyGRGIGm76EIkeHvppbd9Ebmf
EkfAwrKen1vQybeEYA6bGGckOjPTRZVJR7Hrwi7aWJlsSbAQHCplUtrvaDByzi5aB+5psnFgGISE
Fy1dmQsFQs6J/dSphUVXx+Q9sysGMh3WsNCJBKLrEeLdVKmzBcBI9M4ER3Lr5ST2CBgpRxfV5zUo
fG66xa+J9xdBByCiDzOGpr7Qky/KM9CMk6q+07Zkj1zJfsNYoDrV35E/taixZgTdY97Nt9SaP/Ev
PyQyKx4pzIzj4NrJlzJtcbCo/8w57ZgTYYKUxGLwlhqaq8Qx1sGsnIuL7fEqAvuT5ovUIW/BGraw
0m3lFzcmgPU3M038/eQOBq28noxXh80j0fb+vBm/x27MWzQbM6/EF5OzMV5ZyYhh1J9769Ukkmtb
6NK77w0O2kxM/jHOa/DfzchWVjBEvRCcxfvWRd3OSH17a9pVw6+8dtZ1WHY7ETjdowvM+iqcdtqX
0oZqLrP+WGjSr4w6D7adQDxaZjbZVlyT1wDUPyWxsgiEhdeAAKl/K5dm3lZjiY1WI4GSxUdq0W5L
cmSvrWMamzrAs71CADztUb5YW4EZdRdgI9mYTj2vi7rBeRzk7D0LL0ISDcoKsYGUlzrPi53pw8qE
Nd5m6145LSHdoX0Fy+1sg6aR98MUiFsGmO0Oyk9zo1s/PTrCGU9TzetEbi83eeyB3AeANnCtNTdp
Xhs7QJzNyhnUGZPQcGNTAhSiXRDqCFTVSKBXy5CUdF1xit2WhCsx6wNMld81O4nM0MNhggbDIIfK
m/lGdkH4Um/sJrnFKMCSZaFalEZh7NwUNScgb/QY2s2ObmK9ubb3lEv8Ezm68kIk0c5nLUDmV77K
cp81pFvj7rAg0hrZB2v+U5vkt2QwuzvImhef9LkbF2e2F+EmCNoXQ9WoHRxn28YArMB93KneyNYm
w8izbXvQe2O91zrfwTPgB/AhgmvznphsCnI3x347YO02Ec6uqynOMGjMex2b3qJE26DOiFadlibx
e2zZTRj/m7lL6AREtly203tupPdd8tR0Ot2OE3tqnoET2NgTIvxoI/3koSHFaN21hNDAbWPaXhn+
NgdgtPeM9loP9bnvBoW5pM82mtkgSvse+VXsXAw+/YywZU3XaL/prprOA6brddEKkujzt2CoLl4/
/oRx8LOrMcAEtELA8pEBoLNhA0S9VZCuhEilipEWBfWxqAEo5569D0KyEjOd/QzzLV6wewLq9n7R
MdLGwLaLUucc8Qi/BQ6v33AZd0azDtZTGlgkM6kLPLZiZVVoa+vOPfZlePLCQq7MXL/afEdwMynF
qLqOY3AsY1ZfeLEvZkOsPMA/vSrnBkWvSYtmy/PoMKtDjHGtBo3PKVL3samgDWEOQzssOLPrPgSb
1PSrzGfF7uXRQybdfGsUEil8RnxojkmaxqYw19wLhyXbGXCtfjPc6YcZyOvs+sbGqMnx0Z6HX9s2
P4OhtaHdL4GDNQUaY3iffYusV6B4GppDCjDPyzcjCnmGjOEhUcGXa6kvPcOGwsXLazXr18Re9GCR
Xa9VmzaHOTVfCaV7dwymUUmTu4gsxmBrjOlt4gTleWjA/nNTHa2c+ACTBdbe0lD5sOPxQAhKxMEb
WHF4tDMDYie7bG9nnZb0xZgxGBQ+NR4W51TjhioRJY09SFVDYmdCslgn4S8t5kdX5y8WHTZDgasZ
F2fGhUsAB/BADhLit6MG93idspaLLrpFngnlWaxnMT3Z1rjlZdy1kpn75EPFSV6WdDJjatN1lCPf
KMSFWgOw6RIRakTzV+97M+iCwrnnqbjKjsRnd0BKgjJ+S1IUqqPQ/DRjfZYNtr/K5OzHJ7Ovo3lf
NvfkSO08y2XMPR0aYS/IayD28shU4WJxxewUSlGLE5zv8K7MAV5oGLy2U33w8vLTZSmxHpXLKKJW
H5ld3IQiafHHq3IjW8Pfm/24RVe2LuJ327+osLqYsXvjwQGvfSiFyp3uSBMc0LUF+2rOw1095Odp
KONdjNBv1TI3Wlee9VW7xg7bzM5tw6vhREz0/fQei1+28jNHbQq8U1u1sHBNwtw3Prr5Q9MbXJLZ
mqFEcSTjHaccLj6k7Hm679knhQl3ZNyW/HCYJ1cZi4dRD+ros44CLRED7U3ZycmZEl8Y+IoGJHir
JY1gxWmMPWf6oeYxX89d+GG3rjjh9mdtMTIoip0X3911nWaDoYfP/8veeTRXbqRd+q90zHqgQAIJ
NxGzmOsNvS3WBkEWi/A+YX/9PEmpv69UrZZCs+1ZK0qXvATSnPec5xR5/VnnVpKiFzvQDGpdmflE
2jp+iyy3XQ1BptaeP8QXnFDEC0tnvqdwbuG9zL5ZDCDWWQtCEc1fV+1xoTCS0t+wuXyJUELQaKNb
1s1nw+GYUjE9XCEOkRSPMIPZbMy7sRy7TTib3Ta05QNDPUQhiMngA9BezL7y9lZPMUZri2Yv4qTb
16h4JB+C+GxLH/6DY3THEHLjXubGbYw7dW9m+d7z23wPLKm67GSZ0rkQdZtg8dwNxemsGyj6q7yW
YuN5wMAhSnOzZY7axOjqjsWtX1bMoMGdNCWi22L0YltlghQ+ljbpUGBIau+mjTpE5JwsKUr5x+jg
RlDDrT4jMu8TV/AMmvVQQr4oJMDOKBmLVWH0l3bJ6NdEGN+afZMDnKoVdDmCka7pPDcTr3iDJsk0
OJIXRUH8BAWCSY4qKPSVE717fOI7uRQadwcipYsDP840qYAvHTy6k1h6YwV9D2/DMkXbdm7o9qaJ
5Jjk7X1GRJ8RvZ1BGU/Cc0h6f9fUmUvIYw659RoJEVlD7CpcUkPh5ttSDFCr0hJ2ukk1vIeccEl/
orsDrxuem9Co4K8B78JhqmA9pi8lcALCmB5MNdMZN0PL+Lo3Ga4tMYYvWXOJDFVNMocrxy7XDFKS
aNPBNUOO/LJ9jcLEfm46ML8lgeRtuBgHq4vYzsvRXHGlZ18Z04s6JXwKd29ZhXb8Le+ThgPtshCb
LSuBBGPOKysfL0TRc1hVdrsPQvjSEaiNVpbFJnCtkQZAciO5282Hyko5ifhGjwvZDA5VIy6moADj
79jWpWDfZCSW5wcbGyfkOAwRqErrvhp57kqQsEX1lkkruu+tmvIsgw2sGtmS2rQlVuVu43isd/zi
/hZj8wvtWx7TwL4iFcJkj3WwQsVj2EheJJ/4s2h4sxfWFK571jn1ky9hGbGrBku2jXz3jirTS1LQ
QKO7YdQ1lhhXxiH8vnQ8rQxfoZBNRnpOGitbDXXTQWIUC1GuqNmHNYyz2bBQ4fJl2i5ZihBs2sha
pdWyCYim0a9B8BQtDsui1zZUchrTxlHlAnokmG9UJ760wDLwPjr2uffJw3h0QOJ9b14Ti3MM/rzy
PoeiWbr9axk31wyPym3Nr4DkZjr7QLT1/TLWd5ahTXuemVt4iIdsDbnIfwmWwdvR56P5coKhtE+u
nkB9A3a6Mi+8eEHLCwomORHbdNC2NhVL/nIPrbw42egRROgx6EWpf9dFDe1enGFgIfVfZOpmx8ib
JRsEDcN1jJG+japz2bT2OzHxdjtyD/weIa5bKw/i59alM/KhGbLukMYGQ/5wiUBJZM5OpEV6Kkba
MCXCmpKh3p+yQp8yka5Zj3Hoa2+KGobgxVvqD7xAuFMnFxt2FnXAJmnz/l4rx95lQ6nIZi35Lpyq
GIiMySJTifQtC2yYnG6xHFJjHi5VPbNtcGM1J2iGfkkZ0xgQI5M11m03CuhjMp8s9t1bAhNUC8/l
+KpyA594G/w/YOH+E2x3tmTe82dDp6fXPP/+j/fv+T/Wr/3v2de//dt/Ki+6hAUfsUeoxHWwVaB8
/DZ68rHRocmQuLFNgrE/eu8cTbsIgFwgvji2I7Re85vyAkg7IJWhYzwmKRvb/VulLhrJ/TvYhQ7+
+JYpSQahuri6tvBHclo0iNoR1Jlsa8/fTtmedvfj0lxL4tKdfHRFurdmPHVjAqkBtgG104bTQWE9
u/V8JSxSs5K7F2cbWCxOBIZrOA4K+4ycjoV/iXz7K2rl2/S/ou/VH7DlwH389BP7Jr8zZDwoN4GD
V0H/Rj+QupuZIj7qUZaNxE7gcOYQ88vUp82kMW7Fk4XxAVRNT4c8akAkbzsKWSe2BCd+d8dixIFi
TAXVXT1ViRurt3t8WFEneOdrt8u3E3QtwE/ptOysIaZy1FV0M3MlkamxskgCssBWdnmf+ijmm9Kl
1myVVl18NVcWKzCTGpcdmn7E8OC6eb9sPSwM0dbxnPJGNVnPOmtS/hxZvToJlgXiFvOoUkxVLJIb
lBCGXkrm1rADDxa8VmRFT+nUdJS7FFMR0a64YElvmVaxeGABzMBLMqZeKyb+hxi2KxdEGG37eYG3
yiQIl8AmbIrlhbvN0K1nEicRqjknpjVrnrFOx34kVOx05qE2ZD3hhC8CZxMMPmd/eBvMbHxZLy3Z
bjFQH9U35lkx1K+4bXXY9qdpNN5V0DgeDS39+IJRoH+mbOabQ0sYynfdOR9ebOBPTyyrcbYmTAzM
XI2oEecTSh39DEcB4wh7/Ah166Mxk1Hh8NBQBpnrXkh7VLB3ZZmFuPEK8W50gKVXy2edZAWb7cKA
wkmRzNJaxmkyY8onK1q8oHzqTsrYIFywkrZHLc/Q09R7vWjL4Ep+1llWutkS82B1CZqIukvrs/rS
c2nBNHUfZpf3oNRid3KoyWxpzEzLluN2HZsuBOFPw/vU9E8dri72K+oJjD2VCc5T89mnlRS6W6vX
NVs8hAW+TfCq9+VnD9c0wbsBB6v7uRgeDnc8cbR2dYtu8Gp55iSSh8gTMCxB+IAzqKXDR1d/0R4M
1lDXgSlA4VeD38TnRXEsM6yweQk/G8SkLhOrKvDgS0VRC0d0m5+6iuI03M2KrXIlihxJoM/EZG8C
jJNbipc5j1EgVJ1E5uXZMVel+yUcM51XGPznplyaZ6cDhrjFXUi6BYUwJDYABmvVzYt3i64LTm1w
DMtYRRxUyfoCtAmxmtZNdODag+2sSXymdtbIeVaBuKM5AruXAE4WB7eNpcB8zBxwmRdCJ1kpzpok
1EbXe0gDHIRIbdWACyYbQEVzzHuMCycmAMPH3mdmBJGhcCsa4ZbJMzOoF0WTHVsnoCXESzkLTiwE
yU3aGd1lUKIL7pWkB/GEjthxGFX4PwZcSPHaxTPzBFXO4bKJX+rFndrxhpTAxCvgec2pT+xLUFUE
v40psC09dVIIfF2bl9jwm7xDuU7si3JKbBMCe98BxIvdsN6mKvLABgkvfOmpHoHJ1k9aZSHi0awT
B1zuKuCXY8hmuk69KbPSo4xjELSFL3Y1Xtm2Id56AjNfY/iW32azpNnkh03sD1ZXoY0GP7KP9HZA
qYLvIWi5Quqahh8XV0hxDlyiNt9ae2wGm8un8LSswHSv0rv0/P4XH4Z/4k8/TK/0P6zkUcbNg3tP
vs1e/VvCf+Pd+N24G04FctnOOjjHP/+8n7c6No7A/PRzSAyT7MW//zimBDkaY2ZvGPXTotOO9nGq
WPGJEy7f//yj/mCPCnCIELS1cN0H4qdxhganF6OZ25skfB46cXSJVnr3DrWz+TUH2APJ0D//QI2R
/ZfvEv6cgFSjMa++ZrL+8F0mXo1LJeK7BO19DL4xQkYtv6nf58f2QOP6M+N5pDLRrZJr4/AR7f7i
4/Uv9PNz8+PH/4R8tWtCPIWq821y9VbtwTpvx81juT8bf/VBPztlPs8rP/yePz+gMnTUsPBB8625
HvfTyru8sNfp6uMvfiH9ff3ZL/TTs6koy2zhCuRb8cW+6a7s6+IuucWJ3l5He/h2JocDRqAb/+C8
/Pkn/+Ef8ocD2U/HG8cqAHrpA9nQbccruHhkbDbl1XBZPP/5B/2L6ejno5/+Cn54ZDidLCqTfJUo
/UuxA4P7mp2cfRSd1V1y/+cfpv/+//J1/vBb/fR8yLBumQ/zW+UPbBLhRfWQnqhw+PMP+auv7qdn
g26UGBsAH2Lcs5Xt5NG9p2dsI/5q3fqrX+anZ0NYHsUoEZ+TPCXdikIQrC/4U5CntgQNm438QoEe
Gk8D1mK/+NvuV77y/8cN/gtuUC9z/975B25wSF5b1ubvYLrVfHz/3//jV+ef/ne/XcDc4Bcu9Rai
oO+xGJs2S9c/vX/2L4zE4RB6jgAVxLD7v8JPFuEnaoUgIuAXpLhIN63/dgEz+Udcy/ifesCtGZAz
zP4b6SdPf8rv3g3ST9gMudSw37oSLuLv38MBX6pP5JQw3aKj0w0L6UaOISVWmyhinryyUgwr1OlV
X3OKy3CR27W/SkAGXMgqCBAyp2cGHiFW3XxW3xiMT7dpPKBRWkN7izEq4UDlBrvAjqttLchZtiGz
vAF1a61yyTE/T4f6jhyx+xZyl5Urpx030Aw2Qx5nl33l+/emtxi7gMj6rmkCECq9AcRpauyrJimC
w9SrZocx31qZfR7tpqHyvqaYQGbqDNrBZnrgP7itZijW2mW9YGhukwpLfHm1IFwCgKLURPrzziWk
diWcwT+lQJrXGXyLzdzbOMJyw6cqyEECTIZoA/mXsUmznmEXkr9cz0Xywgh0usSj733BRM1IdLIw
JlrocK4YqttQuPOR4edQ4FQ3SrWjklhgPPIpVlc4MncY3OnRabb2RIS4VsbW6JaNqqt7iAWmWo8d
ZZd4vdP50bRlXa1zsAYo2plo2j3HgGzaztIqFC7jmUQsGRIGSYv0PmLpZM9R0rYngibJ2jMU82vx
EGYTxMQqwyiWlc4a5bO7jq2c9H9Io+cQFs5pwPNFikUSy7GOogk/rGVkhs7BFMWJ5Hw2ROpS2BNz
QadK1xE5UWhpgsaYsNvY1UIpSGMSpiB7cpsXI+79wu72JM9gR0TJzHVC8B0T8oNNZy/9NsuX4aWK
7WHbNHooS/XoJuyT6Ao9AiM+pv8rSxpIpsysd6RUFjxvZXCoYwBpjUsx0GDnxYEZJyPa2TWuaakS
GydIrV0xFvltO9HWTX9DdRahLr5qmWXmsSd2oWEAiwqyUMf8ceAvtK8M2NrpCk9bCEb5vjFfoOfn
h8guqWWIJOKrVuQXHsrLYZLn2g7JeyTldMiilzJIrybLrb64lI6+j8rBxQEA6RAbZGk5drd7E5T2
LqLvLtOwzgQusjfil2zFFhtlz7hpIvkD0WdrzSWukYk3SylM4OxgLm76nnGQP5q7tGPmTV2k+ZRM
TvfYV2a7JjBcrHuPVsXWFJezVOEO30t2asJx3Pqy52KbBDw8doZaGFtvUwWX0lJo6HaxC0R1ICsb
MK321taSVUCanecwCWoitMaXLKzUsRbLMyVNeynFthjHC26m46UzgzriouFeF53jfVczD04yKYtR
veff0SLI0ALGc4s6Hk6HAi2yQSUW3PFYlm79YJbfE43+KtJy2TdJW39Y5dAfeo0I68vZuo4753vV
JfGxTY3vdRL3exqBMr4kERyc5MVgnrIidVhsmEhYAC1BkikNJ5uVh3c+Gq1DlUpv22iIWUMX1dFV
fnlDgZhmnI1ieGk0+CwhdHxkLuFuU87qJ7wzwT3s4+a6+KSmuRqgZmGbuFYaqtZmzBjmFtBaZ3kd
9YvA17iWNedKA9mkYtIBwxNMG+hhbzdrdFupIW65589PQ+Ot1ERT5FASzfSmHdnC9Mpsgb9hGLIe
aUaFCGe7JU5SjYkzM6bNvtlQFSM0Rq4upaFxBOnRX5KCYWVurNpyuqDe1L+p6ME8jBpIF6eaTReV
QbcWA8C6EFYK7VVmsos1zq7WYLuxi6G+f9LuysoFfPfJwCtZsGv7IgJCPsPHQ9h/M1ugebGf9udM
g/TAx4Y8zxqupzF7mZTNrtDovUBD+EIvh+TVfrL5spACoPCT2Fc2E4mhSoP8vClP6YDTdD9AQwao
v0kV3VlBcX2PP7E62IvLY2hWyeVg6wupbw4nshHzhj6w9IiZS15nmtizaHYPQrzaMaVmOxGLhoh0
tYEYl0l+5AgHhdViqY3aBkPIopPhWKdASndOSmC81NlxYp/ZKdF58mZOvEeXQtY5ZC2L/cc6YetZ
VTqNDtnI2zQ6oR55ZNUXnVpvPgPsmc6yjwvRnUTn25uQJEphe/2JZA3vvKGFcmkIyon89sQ0Jb/E
3Wg9NAJb9fgZosf+CmI2ce96kQYvuCYprSN5yETS+cwEel6sCA7i6sZMR2bQp6sZooUQO0CN3nvt
Wx1ZK2KGpg4cOmoxvtU6hLgUOo9Y62iiEwG9MTLiikZhMESudIgREk95Dwm2vZSJIuNYfuYdeQ/J
Pg7DXK0dHYjkQpkdgl9Tkjow6aSYrNrPFOWoA5V5kpGt7Kk4/hA6cImGo/EjOobpsezhOI7KM0aj
6IpNcbymmpbkZqefXsAwOs+Zh+DjYx3zTGyX6fLymf7MdBDUpk77FiyNcckJo2FD4gJ6I/kJn0bD
s45kR4Fe6mgpaqPaujpuWgm3+ghjHUHVYdT5M5cqdEQV1RhPzGduNcKI/gH1gTSrN5DCa4HSH60u
pDcpoVgbn5JzH8oMwTPVsdggEfaRjFG7NVUWXeOlsK8xd8f0AhKwnSqCb+u85eFcW1PPXVfRlvXG
TJ1wrvkZ1HU5duzcz/huqJO8NVVxm0Sne7OYLt6wJfHbeYxiQ2rPnvq+sq4CnQwOdUbYYeq293R4
2E8Vn0nEK+KEgRh5cJ2BTChEqUOnQ8hj384m28UcPBtELo6cW6x3BEznFXMd/nzpM6kECjofc5nW
2yC2HP53ynbzHVY2IMxj7Zw7nZCmFwInDR5/+96VnbqKqkA+ZQRpriH3kLo2CBscspYodqBD2Znu
tNhC1aheiLRXO1vlzTFTLY+wF9JqthKtYxyimZfWSuVyE3OMcFyJadLz0IY/M+LkAh/hu8lNNQf2
k2f2OxprS6hOgGiiInzNdc48yFVyHInLrhxzLLY1EcplleqAeqaj6oldtRdxRHzdNywy59mvqfYo
ng+RjrrjWfB3TYAFJaoJwleplV8FOhxfmm134rjef2OTph9Yh+hbTnjXKHsVhwA537NWXfh04oVJ
OZPSNNJbEijts0hxaKhAp/MZ7poHqSP7jQ7vV1WVkZ7rifTjKSerZeSQLz4T/97kBu0G04HHODFI
HuimYOvs4GbeRRoZEI5h8j5qjEDSd9GNodECC6Z3MAPukvT5Q8qWkDynchiY3wnzsZMCoRVj2rM1
D8+jdIdqVztTQoXvIgHUDGkUfy16sby5nb3cTqSFHzgyf0tN13tyiPWus8aWV7xQBi3LEeV0/eya
LzR9jzWlDj2HLCtO7xCASLtGTrCOQT7VVDWLx8wRJxVG16lnVzdIRI9OBWqEXKt1HUz86R22dMzl
OTUChgfWsWH28TLk2cjjbBu7sLDIgwa5OVBWj1mPxxswQIuj62aZlvYyIINx2dvOvM71Gj8BC16P
iZiuw7qGjMqmiicnCq7JS8TbQjnzXdXXMzs5iQFHhQj90AnNfVtlOe4kgZOr6fIzrR9Y/2d6Axgt
5zdj19G9aDr2nSEqHloCAjXWp364tPoCI0C1ENgbveUV8FV5RW423Sb27J0bApEb3+2cu7by5ndv
GsKbUgk8mzJozv3C0Fe6EQpvwyknsZS3d7AP37lx7jxYQ8r0eLbsO/o3EHcYYjzHEz4SvhfBxmmT
NSaVnfkCtrBvFJemh2VwHeVWu00km852gW4xgGMKUKupLeXEF8Y3pGby+3oJo2AlQ5t3p/JpdMGx
EB47s/XulM1FhuRKV++TsfKJ89NMuputMX7ISpm8ETUNn0vZN49lL9xvHqnZ+yozg63TKfWF1EDw
TJALBi/Mpm+lYQU3+qhL5aJbZ6/cqvobp5+gvsdRf+cUo3otYXdtmEXVh2HkiJ6Hsf2Ychr9DtSs
2CKXIox24fIUpgtZIsJVhzjOg3fePnmuymXZOX1JSVtq8OhMlrn/vLn/LU3jP2Gy/Js+gar373WN
/1O8wjh67f5A1+Df/beugSMf9cIWnu1bvkBd/6euIX8BcYSqgd79IwHSZHQsA8HoWErPpioJe+t/
yRqG/IVZK7gXKtMx4zOSdv+OrEHd1+9kDdfGG2N6WJYslx9OWD+PErxsSLo8oITKbvCBxGE29u7J
bOZefmV8omsNeblJx4NbhbaBcx09vVgPypkmBAhxVSxu/dWrjPg9ySIPm6dlsCLkS5QtsMKS6A5S
uMv4Jaybp3rqwwtVw6Tc1PkQ4aFvIKjCScA3NafTwW46BpvY+LeiGsVJVEv+kvU29UgyeATJap6z
lPKWsbVfs3DoXhZV3cPssD98M2axm8Uy7WYZMCAk14KBmFX3KRaLcUoC5t/WkDiHvsa4AkA/HrjR
NwV8NXc+uCPJsSMmQyLMqs9x6tZVfAMIL/5qZTPnFI4exq6aGszCHkWIEI41v8ydm70zu9ENAeUZ
W+0yw2aDn6/L2Icpu1Pxwh0007Y6pQaMWm29C2VMFRY56XWc0VS5FnkFvTgYACm0fsCtfaYddUQM
oBFSjcXRmMrxrg285rbq/OWjidiMp5nS5lXbmuVdSUnAss3kFOAEnRLsKCkxuAjncChM48Lhf2ds
vF6Y972fEOsi4K1hCFN+NIamvUmG3tHtrjJ65IiuiShGkZy7alFnBpQ5e1MfbaXfhofANsxHTlLe
YXJr8WCV1bCtleXfudAPsMPN45MzkmxaLb5XfZG26WynMgP1oYo51N0E3sBe1XIAzelvugjSoj8M
cTyDU8kmUDqpDP2zjCWeddyssQBzjuswMb3kypMRscSq8u+qlHQmk/6cJg1zdsRzOmS9ucLFBuLf
b5zuOJMXeLV9fTed6vk+EwZalByX+myHvi1Xve0v5xK/aLdCU+zXqUq9L7OZF5ddbtWXS5RATCja
BLNWNi2KvCM/KfYlGd3EBAK3tZ0GeACW9AEvIV0AATSjFaWecbErWiO5CMnE3M45V8WoHFqoyk22
M4cGIqqwdbSiN6aIhL3f2Ps20E2xVIwtTHs827jOm6ilUikZN22hE51xncdHjwnnMe/VDEhwiqkj
VV08HsEUYU6bJmxkoZ1aUDITB05eIUKq1HSxj0qy/I1Eu7iMzDk5o1SEF7HjpHsuMf6l1wbxFxzc
3g0fiQvKjKromhaD5RhMfvZA12/0gLDY3ylXtpfJWFs9CNKo+urYEcelOso2hOUbIPb5W+JUyWEa
4AbEU5Q/NDUajz9PGdttUF7QvqAsHMFNdAG7YKRzfbStC9LOGyf1rG09WfMXWIJyP1LltDZBsHDh
TE6Vn2QXkelwPvZDs95i8CDHsLTcIDdqSSMyCim2k3U+aRrsMpZZfDNAnrlNIiN/pDO4v0VzRR8Z
3cJHs1TlrRh6jMw56khOQtg40exJs7Vp2kq8YcIzr5nmAsSeSzXQRGyNy5XqDUttijybnxO4E09p
QJURU/gGM0dSIwAepth2uOVmbx4vxsjZhfn/1q9nVjEqfuMrGH9YO2xjb3h99kVUwmJTD5xrp8oC
psWt2fTPGTc8cx1L2rhOZtzQI9XCjPNDyhD84qXzTLmpkWs2gxG4s3ZW9l9xJVLMGlL0zcEpHF/R
icZDxxmJDm73I+oReY1h2I5BQiadYhl1G0KfoGVQ0r7Up8p9MM1Ecza8FoKQ+HRJKz/IVyDImPsb
afR1aiQ++9ocGO2XeNY0kKPLb+RC8no9Ra66BZdNLLQT43hOpgH6oSkz9WI0Xu+C+4nISVDEmT8q
KnE41Zkqv1V16d8no59QbBi59i31ICRDVZuTQMk7W16XVmfcgd1Ka/IkEz+P5WC8HYqKQu18GpTQ
bJzlKcOKDACkzN3i5BTCfpdqdC4mXteN5SfqgJ2fwxPFW18dgISEopclfJgzfKocEvHbOekgynUn
QqolyjE4F2loXlFP5SHQhsbZnHtnM1aWc7ItF7oxl/aTUQfydnCH7IYSrBjnfGEnl77GdlfAEoYV
9oH4qcjtFFYjfN7SK4q3YgSXhrmCZ5HKmmUXtwi7KxBo3YOo04F4N0nc+WxXfXlPfR2eew/czbdJ
hv2FEDm284Eu8HYFrL/7oEAw+UgSMDlu0+DjDpI6INY7qiuPYOmpK+z6MPJKYivibwvbA1HgsklH
i3GCKZPdaCt54objH5Z+tk40bnhPLX2Lj7FhE/0hpPGe5/4Cpjxa7g04ZVdxyQJACLUrnqA1hZAO
ooQy6bptvtCFslyEEmfTYNfqgT7l+Y0TRgHki9aieJQ3Y2rHe3ce/NvZwT8aQyQEUum68HhSf+YF
4+hfvsVZNRz0fkljgzM+izkWBLBp3zz1kc1nQbLlSyEs+DJUA7eemJ19O4Y12ktI1OMkCWeINW/U
8FJ2LcxKAu/zbZKKuFgH9bB8R9I1rsN5xPAflda55PxNKCBs71pT/09EX6Oo2kN7uTjWdKinbrhO
h9zSdnjaJ+Z8KqeN4SUaP+fgW7EViCvsJFF2boJhuIpxj1fO2AO/nsJDlkMQwwGGy9onwfhsz6F/
TOg3wWaWdkTn0wk3aDzDjB3BT7NyC9GcQUOIee3AgPhGYwU90QCk0MYDxd5dEHLnJjCptY1otKKF
/gjEeN7hpR8v0qyD48kLO15HXZbu0qSvL5Z4yK8FDQgXS2RmLVtpM+VkCboF139hImcs0eS9D74d
byU31keOn1AlHBpUpn3LUkgROBHP1YIJbc9O5N/NSWDexcK2D7bjZpcNrc1Hw8iXdyOmYg/iBRAG
qar8rBgssQBFLLJ9HQLrbBDeH2sJsAjiQxXekG2Lv5ttlL55rdN9LGg/Wk91vwCD8QBPeP03pCrd
em8Er4tlVeWeaEV96jxf3ZcLollnm8HVyNe0L9N+eozqzj8l2AAfm9qRMC1UdapCWMYLHadX5N1j
HH4gtp6dDNHzXGRlCBNOwAubZsu6tcBoZas8ixXmpCmarqQPbnDtxLl7ZUAFxwUyunVxS4necNFG
9sCxD+zsDMKGfaeDSjSlabH3DGnu+Wnb91KUBHjith1vWxQOyMvpvMUtJRivyKW7K8DzAyslDUJ9
dBn28CKkYmY1lbnYEkHMb8e8nL7JGllmBSEq+BrEYPpWvWXQX+L4Cyb8cLJdymGt/koYhnM0ljCc
1x08g+9JXZQPZu2h0Q2t6I+LUmR1OgAEr6HKCHKZRjxfpOZSfit5Hc8OyOw9xZfdwaEacsK4h2iX
4h1strOGLa4aBcMZPHWGKsuAZdrDHrOO4RDZN4loi4vRcXFwEkvDURjPLuiSbKkf414255T9x9pE
edo+B8oLHxfkm6vKi+VVJ1L7tkzInKw5TMIywe4VMGVCFNzijSne3ciqDh2dbSRkarbP1pmGU5iQ
YGOMkRK7tyne4BzV57zjCSI8NIV2WmPf7h496U7WBvR2fmh6wXU4bxaOpvn0NR0Zi/FczoTgeb6G
B+5D5V0NOO81MUaPwVhe0FQqKB2estG8QIQjzZZyldhhWyOTw14akDoonHYzc6rfpAtK17orFv8x
U4JliyxZfSzhgmChC4rHekRQqN2IHASiT/hWkEA+FSLBnmhbtDfFJd1zaw/rykbxnuEXbSJlb8hE
O+TSLBjInA7sm8gWVkX1UFXGkkuNbqcmqBB2rU0fq23cFab4DoeCP66L4ZZhEdLv6JsmCUEJ2dDv
aqqzrJklQtg9HTjC7N9Hw5VscFaVErAqF/WA7Z5xIaEJp0RBL3jwIz7b3epU2LC2KYd0NzgtcXvm
wYxZNSlgJB+o97C6Nb0bqbr07MZ4K3uMNn9fbfjPIAc42B3+vdJw8foPTBRp0r7+q9ag/+U/Tezi
F4EvAcc5zjlM6TbOmn9qDXgo+LPqJnMfSqyrneq/4QOE9Qv/QXqYKLj+U0XD/7CrehVrlwYKhbab
MxTQNKa/4Z8Qjrb1/M5bRKQdahLHDShOpvhZaIi43zJYJY0rJ/88NwH+68ImjrFhPguUp4UoZm5V
GKTcufvinHFp+BbNHac6nOB1viE1ZX0gdkbkuNoqKLfuGDrcfNJ0uOiFk/K+zYzjnRFvJNluO1Bn
/KIEolLaYzbCBcy+wpLGwjxGmUKg47j2gUjeuruYwdC2Skhw7HJpgFoawgr+Jqj9J165Xtwk7AdZ
dOAo0TYfUswKQAvXXQP282DPKS9PYXIc8wd753KlTrdj5vOiOgVHr6ELaA8KPS7cG+GPmEF7pohi
ZVju0jPlzfPlcS6m5VjNvt/vEijAlFnx1Rxjz28Y3DLufKYVvAg3FG8qCUBkKIgxVuxlnKmmxAAs
qzaDVNO3JFbTvhnDRm0zPXZZIZoAXUyQmsC3T/MX110gMeU2NzEDrhwXIFuYH5Yyxy9pZttyneaN
ySllTCd8HZw6klvfaBF/5pzYJ7qzmNmhizArNhYVud8ouPS/c/QmiigsbWWABAwCznIpZRwbYAUA
bWYuar3hgmxUyK4UoFFH8jLXdfOdHkYQ5uybi3k5DTWXeNaaqtxWnhGap0HRCnwqQivCJk8TJpwe
UYX2NujC7CaHFJms2iywulPl0kBCYpC66E2vwma66FDAx7eWpu/+PFhFhed4Kd2LqtVzl7iGzsQJ
PnIu8rSgcTLJ+jC/ALmP/tIIS6Vk16x8DazBbwkg1L1x6lLZPtmtI2GIltD2HGEyXyMoajwoYgHL
diCTGBGv6zBt+6aiR6jsoxJ0ekYt+FY2Ls0KCxGzj6Wo5q9zm4UplmuLIFPoRt6XLNfhAPL203e4
k6SVzbSpHs3a6cXKZnjYrBlokjNFaO6rVd3S7LlDApeQBxNwXGzWjouTbXao6cxNMb01lJYc/mcf
t27Y0ZOBQwT8N2hwI/0iOwnA5++v1P85urDF2vbvV+v1a/da/qHfTf+7/9aFMZQxcXAEvDuHffzH
tdr0BAsl4SaHObl2yf22VlMOxISJFd5l3fGQgVFzf1ur0YVJJ+nWIImd3XfxjP+N5Roh+qflGr+c
KUxYdz4zckZ5P9ndkp45Tb1w3nGU+NaMRnETyLa9gVYGHTbtOop/GNa7L+6cSOYhgGRr36CqLqqa
D6hzcGb9gZvoxpoMDylVmWc4XN1OFtKnDA+L0CoeFx3+0fjaQsYFGdFaXXh5rC5oa/2/7J1ZcuNI
uqW30htAGgDH+EoSJEVREjUPL7BQhAQHHPPgGHbTa+mN9Ycoy7pV1VVtls/3voSlRUaERBEEfj//
Od8JIPSGEG/VBPx2YR86bZbfTFy54nFzp1rpl6l+Tjqhu8MkuzRi5eGUzP06xjWk+vgwm5pmIEcT
fgU1C4u3J2h9q7C6FQQrhpDdb06jJNWAQHxnd3LIhkwGbN+KeMfTjLqc7wNJkWcUryBgR2UO7BU/
+56kzdfwq+XWn8xsDzh5qqPa6D0qrjM9ASf5DRqG7PLmwdc4FPPkbxsxXWTqPed8Q5s0hoMCs84Y
vU0vRdZs3Rm2AlYF+iC1trt9J8ZaX81cPfS9JfQ6vvfICtPG/F1ZMAMvhNvhhfWNh0Jx5IXkF5sG
tZ+OyPWHyGUMrs7FpJRqyglPWae6pyXpOmLwMcQX63d9Qro2KajEhkmCk4cy9k553qdVsELiJai0
e0A689/6sS4fvaJ2nkaUaOwqbUuPsBBWd1TF0qfPlZEKGndcm7BQ071OS5icynIkaowuQbTGyXzN
7U433o9cBMmxpEjjmNmTWaLCEqXa6HFePgjTq2PsxPmJcnD/MFlFe6Po/0AibkCyES33fgF0D94L
H7ZwVcwYp5x+2fmQT6wSjpUyjQF7tNDBHjo7jkuHtctjnfv9fQFPbedlHj4ht7H3S++YLw67xgNL
5OaVPg0fGqFBeV6cjCJaihm1pOr11nSa5UmmjQJbSKDtKJaYUJKbu/7OX8YCwAr1URECU3NmRrE8
ajNcLg2nHq875IUN+PAlwhey7eL4aJbsNEJ8famooSdwR79gxvLA1pXtvswlcIcQI0jEU2sqMbsp
f68N7by2AMX1NB4o7+ujigxXtunyKtsL4QO0wzFx1ZtF99BnlXeTsXngXRkbLiDKKyyEn46ofNPc
iqCwPidvwjjIEkUR6Grn+6CtUwecCnV2UljjoQnS8hzMTf9QDxXI9JQw7XoW9RBxrGTcLx1cFRxU
QyShK/gw1sR8o5K+3mkeVldy7pGksXtWWA8wLYgEWKJobKA6bjgcPOCAbIJ7EPd4Ek9DXQQH9tcw
1OQs9hla0UL3cOh+SXS7m5EVO17UpfvJELhEoRa8z1yJ4WC/2DSgbK3GzoHwhw0jXWcPe+UskIf9
jMg4Fdd52u0qwbHJK0CviXz+NSUd84hZt4ji4qiH4sdc+N01jILiMWc+/MRImF9ak8d969e3Zcbd
kbWCrF1uMI6etqT8+OyEVg7huh18+sk4/FXj3oXJ72xdaDkSPT6si4epjdVDVUziEW/ZfE0xpHPX
0qHTaajqoCU1n7CUvPyN7unCokLITbZDQP1H4jiUGiWj+8LwiKDDFuciA6O5ZgbIn2rbH75aXCyR
z/j3A1laMyX6AU6LtL2pk3zkfuf4V6xYxmBbWaW1D0qB82A24Aeta0eusMQ7qkD7DIdxI3eZrcmT
107OoZqz3lMyiOpBNEGiuNQgKBZT8IOYGs1Cg1dEeuKkOLvPWfoV9JRD9WM7vSR4SeKjDfLK2dSk
1/ahu8z9pkrz4Nz4xhhZ7dpcRm8VUU0jv0IGxJYy+OV820xdi2maACkYRAYzqh2JenYRsawoH5o4
38hqlCeLdOfnXHT1LrdtlyYFu5ncTY9buN+1i+e+URyWfCT9Qr2a1YcI7sHg39hFKEECThmutWx8
qrPAechHM+a7mmJSpQaGNggUmBt10FcUl+Y0RBxAwzTXJjj17wLOFqbTlsrUfJLggrKhcci7mXBW
FyDHTLvLvhfGy9TfyQYTBBaBAo0NbT3+Yo843UvLJY8mpfeQtUW8bBVbNGqjkv6r+U0vJxfKWDwj
6hMaxJxzZf1mnZcr9tzq0dDznve/WKHoi0kaChfjcu1oeUdL3Utntc8SjHpjqMuYNsFplC09dd6t
n3wDQ39bLF7ZbHXqekSbgwe6gtlHM/mMQ7dh4Vq/h66Dk7rNxkivUHdOSHGU/4303uj/cQ6U/5mF
7Px/z/OPw89/F4dY/9KfR3nnD5cHKG9A6CKd/8b9/XmUX6PquAkCx3R975/GQ87rhBOcNfRgE4Zw
/gGFHPxB6Nl08NASr8B1QL3lXxgPyVH8y3jIV+ZLQ1X2SV743r+m9JrJ7zrf40NUjCx2aVyF8G1R
qVak47xdqDfYFizR9wkPfeDAPiKlNbC+gu+ynezxrlxEeMVSPdi6In2JZx8ncPFtNYOzJT/JHTye
g6MZwwfBKv9N3zQM/AKqmqbIPcrCUF2ZfRtcxWOFzNUn+SP1c3TstoaxHUI9gdTAj+digcebdu7H
N1SCct/BMtVLCTND/hITvlUWpXlmXhgqAMbl/bmpBJYa6imgh0f2WL00Cl7pjJN4T59q9Vo5LjAu
a0euImKoCLXTHAenf8GeNm+y0Q2PS92RKGLCAwzlhx9d0O2ckLuTRc1ycsYlKqMg+zKB8mxY0x5G
0KaYIPZyhbRX93QVloF1MgZcPFJ+OlnMLtjLkdncEEBTXpxS9zaesL6Zb07ho6GGS3Dd+Za1iVFs
2VvrTYrS6q1825oQhyVxlME99De4MB7oXIhwJ8Ij7nkJVXolRw2QSrYNY212Iwy25E1BVIq2s2MD
L+2IHEmlRejIfVPpt6Sn+9qR/lNeuCLSxZBsuBb5xSbn4XULvinnsHbTx1kLc8mf70fNxYH/7ZUU
+NpN3G4TdqY7GvRunF79oOch3Q7MxkHNL4Nky9gNHKL7VydQ2NFeY0UlgdG4h6UHDVJ4fXLbo9/u
ArWII7dwwGH+ADB3doJjoiSQSbrR7eFuqM7oCExJOB+hBnzX9mcYTh9URe5y3a5NGYP8hutB5Fo2
apdRKLe3CwsgUPPNFP+4kODhoqayZEwwSSARuBerVzuSSLiIR95iCSjty5EQZtOEim9XHivJyRzh
+IpAw7eqrIbvjT9oVJ0+0rE37GQl5p0/5g+yaZ59dSOyY7KgE2TlG4gEHpcGJQQXyGVs2ZR7jQEh
QvuA7KwyTSOM81gxJMwWmD0a51QQEvMYb0c7fjB7YzhVRUhwYJpP4Pk9ECcPLsWVgSEjtzbfiiJP
9+GSEz+h54A67/6BeByx6/HUjfZrbpI97dLM31lz+mEZ8edMegitSuHNzQPSLfY+M95Lnm1u5e8T
TY4/c9nLV9Q3uTgttmY3P3M0vArFfEV2Y9xoU//C/gwoLvvppOJnUos8cl2gYqHFJeZYauQzt3Iy
g2eX09laH93hdptRs3RibH0XyUrZdPkxVRBYMicDeN1ID7XvLMeAXMKuYCFJvIjcZdakL4TH5T21
6nciI+UX9iMsZcIhmzHzTeBLKHJ9srHHEzWIr3jG821KKgVExRLVIz/Pii7Wjd979VknQ3zFSbI8
8NPbdiAPl4arfbhUFq6ZOQfSA5ein9QJll7UWAbs0nGKvIUyT4BlFFbIfVk7wyVNzXBvdQmeziw5
9K33mbjBvW3DaFwgBS7+XWeP58CHuE6rHjtbCFUptRot7tNIkZCKZg+EFV+Bc0SMz2Shs/Sqa/Ut
dY5noytuVZm8tAQojkvTnLqY3FLVd/dSZ8TjJeF6yvDaTW+yO6l0fvbA045pbEa+vZg7AQIE4ZdT
W84lpctbWkoi228vBK65ZYbLyR6NkmUDWQrCY8VWWM1umvtrmzQ+0RUmdSXgPfVKrXcm2F1m9Uvn
ODHxXkO+K+Yf3M3JNgmj3U46h8YOUZyFAgJ2vs9ok/C69L2pDb0P3J6ur7D5wGQ871JNZjfMsGKN
vaz3eTJcNESwz4wBdFNPcKNsZ5o5HsonWKG7KaASsB2yK2Gr5qgm9diP3Ynaytsh799Cgxida1NA
GuiXvCNPZKBJ4vG/z+IasJC+S31ZHWMTiIpH/0PuL+WBgW+IbLow886/Zn1kbKRIP4aKot6ALuHe
dV+c1vmZxt6TznjOZJb1aBrVC2G4hht3jXutgdgRZ1dqMe91mnHDVB8YAVadTnEQNgDATYNzcr0q
3pf92oJo6CMhN7ayaXUPV5HsRngYM4uKKvMwCg+WpTpCxsT7acU7MXVPXDE+Csy8BV7IB2vt8Juu
Fx92pGO+MnV++mlvbWM7fTEqykNrOuu30CQ+bbM75oa+XSp+eNTNEPLT7o52MaBNhfOMeL4n6RJv
ipItmpGeFo8CrploXHlk3r7PJsf90SmOqunkPBM6eQ+5oQCXCmlC/XQEiLDc/DZN8hOOlZ4aDXnS
Frm1hUi/rz3KZlpz3tYjUIkW07VN+zR3PHxRgdr63Fu0+ohHZ+dU5X6g7WHbI7ZvHWt+TmfLQGlh
B+ohnfDAUknU8LTAcyf2MjXdDTcLf6cEwUEqZVJU5X2o2nDDGpOee/Jy2yLorauaF8EsfaL8jEcN
Phd1W9o2UR/RsXG2C+OC4J3S8z6YUzQtFb8FAVTl8RP4U26u/Zc54STJ5+zgDIV6hM0fX81DVx9B
n1ZXsnemI0qddQggodDrMDaHyuIV8c0NL7UGTeqPEEWclYMsSKEZNs5BckMHXEvWRsPt3eQD1PHC
51Bg1WGw43NyD/PRjLoQN37hQ98oO42zor9KqX/etgGNFFA4sgdz6GkEqju88r77Iy7I4FhmcD+i
z8MqFXIHypVHRwPb3CNGZ8e4+/SwahUganeaJrKb1l3Lrk2AOo3MlmvfcMNLNi7lkUIAweW0hITu
kNLoo6O8aKbKCppH+pA6Al+VuU8oRaUB2L7tOMAtswg/dZju47y/Mc1CLOQ7QKFtFp2Oeyenably
7VuAcMZNt4h2b82oH1ZQ33QaER4e20WBwNj2BfdCtdjy4GjqyHGk73xd0M/ppZ9Za/C5pkpNnNkt
cw3o+4aM8aak4La2GFcE9K4S07QneVqwWaU+KqFua/yAcElPFD+TOI9QlL5w3PwgP3IpoXNv/Nm7
Xh+5LbgTwjnlNhz1x1gWats1QPtndHsCR+VmUcmJCN9w6NMWOHH6K8m33Ml2o8c05Kvyl22wham9
4c4KC2wL8cX2MhazGIKuZBtweB0jGou7Q6H7mdnNuo0VI0iYsfJIKu+AeL+HWlPcsGGNzCD+jLOJ
GpzAu+MRyLQDf8XOXDya2rxI0piR6eH5ogruIbYh53f1e5CMJHfb+6oerziX2oexCqLEXG5iUeNR
sCSVwMO7qJsHUTn3+H8foeZUGx9lULZDsIvlUFwFHr+YwXw3FMUeS9cZ7/+LPab488udVuKmKzwE
r+W+7Zw3EqmQ+Iru7HQdLCryCD7G9A0XGjmm9s5tpz1B3AtrqnxfdPpCytWmQra5kTw2Eb/iC4fj
56HhKiMsyrNA4xPIWf6/J5UtzoIyb3B4Vw1gwzZlkFZwiyLVqUMjcELG1ARob44mEqkRp314Oo57
1xfNY+g7X/GyvIeJZonUjCZbc2PaZqEAs23gBZmEe9Xl+s6L0RL5Mc41ag/tVS8qHI9JS68uuMEj
bifOJ8EtxMXDemog+jG8YBLgCShVShqEc05a0RaSWHq6hYbDcL749EZUr443NjtihwzKInZ3PYy/
HXEuzjYl429s7ygfv2n9gaBE7V8q1X07PUeKkTFEt5ytpgE3SGfsSQq9Lg2XH4SUjF1/c0yGck02
tg4g0HGfW+0uHAeG9mmPJkq5AZnXosC+zBfzjzZLMwxSL1Md+mszhrH3Q/XD89rINarb0Ysv01zu
OjdnSPkgrXCDqWZDCjTZKOlhKpqqV5pQHlR555EymKnJ6jqmJ4YARsWpvIzetBP5I4C0PR+o7xbu
mNPfBDZ1MyneOje5t7JXpV9DOwm5W8uzTmv8KOLdLzmDSa7XsKalabkzvBiEUv8s0zbepXRs7Uq3
KHdhn312Kn5mdXmvINc2zrCfANSw9aUhedHtnvjDHq9DEnE0Sg6+FD+DINk3a0lpqdMvng0kG8vw
pCrerETlpOjyRBIWaS7Jkt0NE8GapuCnlFc02IFT6zc2A8E+CaG11sLdi4QFIR5Yqihad8/D8xBD
tj7OU9tdz5m/J0n9y2tO2qDhLLfFdRCz982HTGzrnIq+xh5f8iAfboCsHtBd022Yidus5/hq2eJo
1Fm/rzIOw83IursRHFkHeWi9ke6SDunW0/NxGFJx8BupKX3L5Aai/C1Ge3kvMecFPVCLfOWvJGHM
NezmR3up7+k9O/s+oLKwvNG2P++4h1dOeMlbH6CiLe9iQOd7tLHufWDI2ngCBxCbhWIfjDp7mK0C
u/et8FdB0X2iJRQeboV1qKao0oNZ/w3izPpyqxEi+FS1Qw/XHq8RxkYNatmYbRn5XYCUz2R5agcs
oCM7Tc+xviz4tdSb+OTKZRI/1hOXM1FY99ha7g0IiKusv2wJMvH5Ky1C7118wqp8lxC1J1qQzhtn
QiuoCjqhhc0OaMkui8vQ2q4r6eTXei8QKceZVKuDXiBg+gPtYra8MnMvgi9lHeI2HDdJUfDIyW5F
Ypwqa0apfPdGkLqtj5cAT5LGwV95xta0w/3QxcOG/cfFKKwLZxYw0z62/NQ37E2H7Q1Le4ElCZ3h
r69a/3uYYgQ7x/+8Zt1U84+f/+d//7+OmPWv/SmjWX+EDj2cULIAhazxm//asjorVUTYEEVYm3po
Yn/fsvp/oLjhs0Ti4jkG+JG17d+3rJ4LlQryFr5ZOwTj9FdkNHa9/yKj0ShGLIj4Cv8qsRef7+8f
4T40EvCpwDexk5at31osCGcjMcyXzk+mKpqbeTmZcWVdq9/ycYqQ3PNcZCMWQ4uY7Tn+yn5LztAC
a+Mw93dTmr763X7+LU+7xKIB9EJzYIVmI2AHq5bNmjChB2ZVuCnbaq7Fb9k7mxXo53beUb6ASY5B
79CU8QiQ3W6T8Fyt4jmulGPjjbA+OuXjDENeJwXv34x/09y7VX5fhfhmleTlsvj9rs+T2d24+DoI
l6wCPu658jNdRX24XOj7wIijgSVtF1GHnEEoN0xuEyk26WIXV/N8i82FbYENGpc0zLpEkKI9pkE+
RZU3BGcZsoIELs/aAWslGwhnabz4OIG2ewnXFYVKv6p1Y+HW25khNCJEQZp2XWvU637jb5uOIoN1
S+jvqVoXITqtINvjJJE72OuBQF1jaZL/3p8sbFLC3zuVel2viLqCqJ+4LF0sKngeAuk2N+m6kplh
BF8F65qmWxc22ED017gucXKjaq9ZyhiXXMjmDF/wJZkhyez0ugByvdxLODyKaSsaaOxyUj0kW3bB
bjf2N5WuNb6Q2txN0OpQNoq041FhXUkRAr/P2wZjSe2hhmB5MYYnLzXsHz4zLUIA/wl6AdbyQfW1
vRcQ6ClYwIhD+MhZnF8aw3kEjxK7fRDU8CAd7RwHwZoWEY8z8+toO8N51miHu2Qwxu+GiOQPKUoi
vBQL1KxDsvAcEDjgwMXV/hqHocEDL0luBwCHIBdb+6pMjfKDNeQYgdLEKi9jZ5fVYHyrybcuMRmS
9ugZq/+6GZpmF/cQ4zdaNgwT3gB+f9O0IxSNVpg/e9UUF+QN3W9rXJw/UscsboNe9fOWNPhwkF7n
fU2hGrrtQtMvIihH3UPmiS5SlDjAiDbXqSrL84eKu8GjBnZ43VgZRWrEASiLqVEXseI0cO7qoJzP
MdFKBMnV3MMrjXcz9Sh30PrL7aDN6hk/V3Oal1iy8sGssDdYEKOrqVG8LyZXNbhvfrdEimDG9pa7
1OGi4DTF9U5ZLDCdOuHYg6u/PucpmIYcpj8BdIcfgzOyn8SAbmJOX2wM0W6snmZBR3Exyc+k7ikA
6zFEvLt11u3aEIMmfPfpcV7o8ssznsTUPi2PjepoDIY0K9nS4hpjs0oTlW8ZG7MfGRS8PFnuOtca
d0lTnwBINjdwEzk5+wEnngRaJt0vbjkfzJSADuNZGs2oowJMdes1y6NJHO6KQeIyYRabUCHOnrkk
SEWQN7YILPfCHNjDmYggPNyNqG2tcIkKHChqM3KcJpOPDPulBs8F50kqzieD0kN8rwi+yE3W9j0h
QVgMCZCytzhNAs738hUbmXlJnW6+mbNO3LQSCW1j2gugr8pIrnuHsgB/HokZghcqf3IASF4yHYAF
WCYr+xlLOtOY/Ev31ool2rPXvJWiz55cD6ACtEgIkdSrtlciaMf4AJwU+S2thw+2hurg69n4DGPN
kNYZbJpxUpoX1nou5uWx0o+5MiTThe2dle27b7aedbd33bHutqwIoccwdFRRpusKdE0zFE+mscyk
4yusfo1p4SCmmy90Dm7G9K/ipabqq/JPSeJRV5f7WX0ShAz4Lo30LccseLQojaQWD2PgZycHzs86
RvSrmpwixyCjVW8gsMb7uOj57JoD1UhxEVePxD1qyscGzZLYqQL7aOBwuA0GLz7BKeVO3eXgVDdV
O89TVBgk4oapmx7deSb8k62CjoPrp8ERUWku1Tbx3wjbdcvGo7Mh3/o2opU7zvlzyZ6x2hqkU2ZG
V1r9Ns0CjZXkpMnHBXbsZvA4TzLNB8B/TCrODzPTaGTm2aoHOS4ooqwMmS0Z/oY5niMkeDIUbv3V
KH4mYtBj5Izhs7J7GPKBAgxfG4H9VrYBESAzM7dpx5iacJ+ojALXu3AwMykOD9jw+n1gTvsgyKCc
tGVRwihObmIuvD0PnxnEOW4jv9W7Ymj8Ty5DBts2jqdzEnvOkTMtbA6rXT4Do6yftUmT0qb20+Ls
8KYcCJvbZzPrl5c6N7tbv6QNG1IqjgWe03o7uGXygWmxYynfmNAsCu6Cll+qxyCmLin2iwrxiBKl
US59ZNstGdUB1vgc98vViEi6DYM6LXYgbcanRLDH3vW6JTYlOWlCyS9wbg7q3EoPh6ngLX0lVeQd
U1KiDwuTyCunSTZHojT0JfM6GWW2JE4gSzs+23krHrA1Bq+dMhpni0jgn4Bqjb+K2XPvDBq+ES/V
GJ4cHE/301QMPBQoDDsYfVY8pi2djtt6yGDhK97hkc6vxyK1kvOINnADmh1ZqBs4Ds5VeKnbZL6e
uEg5xCSLf+IWu9wooMlVxClVbfvZ8G7dzkBsLgOKdWSpRIS3xPswaq9nzTPqRyrJmf3DIaw/M1IU
e9VPBRkEq32q19ylnoYW0cXRh7EM4n3IneSKSKH6GQwGyFeMrvE2cJNY7oRP9n8KrJgvRqXVhbgc
PmQzZHWGQPLNM7I/BSrvj7Q/Eyjz4zsn0OolG1q9ruiR2IWpSQG1Id4ZLLAy/jbotyz1PFP7oOb2
sfXc8qeC+xGVTUx/CbZXIMgtF1VTiRbRziJCp6bBfTSbToSw1dKYEDDsNFBLZP1TN/wS0A9+CNay
n0szJyAIqBGjposJBwqdV3C2ip37GIkZMFdvVtFfP5P897F/Wpjn//O55ILIinPo3xQdr3/vz4PJ
Wtpn4VizbWE58OH/4WDi/2GBSQs5Zbjron9lwf9p1f9jPYwA/l3dn06AMf/vBxPD/MPlX3FwgAZ4
63/76//Cgh/XwL+eTCy8B5aP2xzLQIhp4F9OJh2MQJq7yYjkujTUSevVPUVkVDgPqg4mZk0r7n96
ngcvtyIlk+1D21Q/qtqhBRYJ1rtUAhUEgB55qimVkUQT/pUJCoX2NImOuCIbxnVeUnOP7DB81LaN
904KfwI8DsUKDMuMPImZDCOdDntvn/REwwJZWVcp+b+3rGoYc7FNWbelAY7FLa38EWzZEtFeRaja
Ey3Vv/jhsBdRxtAVBSjBLm9vevxD1w5+uW9ORQkbbrXEEOWr9qfVmtljSlzqZDH7ddg5W14MuzI+
ijUDbz+Ql/KH/nvgU3Rrc+7cGiWUrrgU84MrXW7YLJoDtau1BaBpKVU0GVbnnfoMtPieHU1vb3sm
CIxiTle8iFA0N0PXLvVGkXqIUnxbP/sESNt2cmZK0pXZhwcLwlF9BK3kY0cyMvN1xqAfBYuXH93A
Ms5jqsq3hhDje4w7V+yQPYF74yoiJWTQt9aMXRDRdx/vTPjpl7HBGueGvW3Ryi558tZFml+EoxH3
GuV3j66Jez7LzXHPrE/8qBbD+zCwEp7xCby6rS7uHPaarybmXhKZgxTvuRrKF3IfLJKzoJLHSdSP
om5LmmEku/mcsAaqTWlxJqvYvzeFg2N0CQPkET/3JxbLbftYAzAcNFF7wzW+snYt0eEHrn6F2rsZ
pP+LQdW9T0mrgumC/JJsY8mTr4QC/OiTEDz2YXltk7s8wab/HPp0uLX8lN15EQrIdmYIaMYLx60e
6fmZiil8jcnoV4Enf/SzBhDRz80VQ019RLptxEb7TrbTwHr2be41VHD12e2A4eHgGk37HXuLN9Kl
tu60krHcKdZzN72ng4MAs3jA40enm8t6u8PdetB5Wx7DGIraCOr8sU2N8DDLVQom+pu8Qksa72zP
SFn2VfEzDxXzyknWdgaLTcHcNoQdSA3bW8v1FSChMiH6wtkpA3m5sPrHpNK13zU+PYwMvjHvBjNE
GW3pYUuwxVjTs4Tr+1jENfCw1HPnqyr0aU2xzWTridh46KRRrRR37T8sXeVigex86G24S10GSiFb
Nt32GPWiAbQhwyzZBumw+ig5VRvsW6y5ukhq3SyLZDN5jqMRNzU1efyBi5JjgYsCDqCeuu5KaWFH
1kob6MqWfzcx7oRbfg09mq1t4uAe1sIy7H2wKv1ePpgwLh64VwiWemJrgIeICqXeKJJh8ZvpV6es
rjFInxq3/MZgXWdbac77yWa1WQwT+xhXkmMUk3+xE3CQmTJeEkfljxW3tydpMAco2hwinLofRZtM
V/YY7EwZvHNWuVWCljajnn+ag7zqLTrVNqmaP5Jg3PLB3EgCgUwj9ZVYsnpfJH37ZvWdgBwmqT2b
up1RVTfFQgO5T7kFPdLhm0I8rQaHdN1Q7V1VnEPoEQchZ/NcjqXejT0m8jYPo2EGXYC4NRC+4+OM
eRksS+v9dMLutezIOEEtYpsTxKX+OXnDeFnKvDkrVxKWqTKC5hPjyBp96WFz8DzBE2lEo9OTkORK
2jeancDss3UqrCxCszaOsgMZVlsBczCjYxv7j1nr4sDif5HDKqJkcG/TLN5ymXGeTIwXzKv5jjsO
VpEOKRjdqSp6vFRj69wYohsf/LnzaWgwl7OL2HCMR/KXBmM+FDtr2eflN9EUBs40/gm1QG0JH76P
FJMO5WI8BYIU7jYRD/Az1KGNLed57HSJsZxuKkNOw6ej/eWx5iCE8CX1S0wlK5tkYkOHmmTCbmhd
aKlugR2ks5L6pShnTVmmU9Q/6OvhJoQba/4OnD64ndQU3ggvRVtPCct9WUzYB9PJ2SorNLm9Ulb4
E3JZi+ASxBUoS3e9B+GGRZvwDarciPgHK9zU6KMgtbyDMXbqFHMIum6JIumzNmFVbSSVm/d+mKR3
C7ADzrPJF55SqJxVMBqP+bSGlauguktwZZyz2HpKgoyTeo7RQsDTo4+jCu7bRBZ3ZSuNDwRKOmkJ
y1IXzc1LvxGNxdUh0+XUTCMyXpqYxecAHWWF0/nJw4iz/ZIoE6IdPdhbH7kIi3msjkFJvj6RYZds
0c98msVFc5D1pK7FyANCcaajbTauzYeyMvwTYITszGdVP6d53LugCVvrKehAfM29wQe1w6TVbWoV
1J+6sYNzQrr0Z0AG99xbi3LovkSiq0c321OaFhzLbuQjDPGBXAbSVrhrjNFZWZ+2vcPvQ6DMUmbQ
b5CNgntaIv2Sg2/XP3gqfC+W5L4uy+wobd4a4tt9iZPZGfQ1HZruuy8TlgodPOVpG04Zl/NSxAWP
xAmVjbZf6Lal5Nm26WFDPgEfc25JOshtARTn7FLyl+CbzjmxmO1KZuXzY0AKtYL83u7augeQQI/V
AZ4YrbiVPyV3wywclrLsOfaQkTDLW0l5T9IuOUor9UH/GiM+YG8JH3L4kSWYXmfNF5drcKxpM/tQ
NbO4eIxFN4W3tHvcLPp+cin6KXwtMS2mdTVvVBk27zPHi/3/DPL/zqUbOia8cKol/vMcf1u1/dod
9b8ef5Rg1359tf+4avj7P/DnQG+zNDBNy4TLZbn/VCDlk70V8J9ZPwgvZAb6r+xt+IcNwwueVyAC
/jbhrb8P9N4fa8+3y1Ka5YSwfesvbRocZ53X/yl+y8SNl5jvBJJ6QJPVP8/zpal1ENIGhc3Dp+ks
DpFV61VhbaSLayQOKb45AqI9Y0QY4CgVgkQIkcbJs0CLrHptVvfVR9PmRVRhBjlj6odR6qUA0evS
fvV/y77DqgC7ExSnoAl2ORKkyaiGSgzbj8RG43XoHC3kPPmpqtJ8IvePRSc2qV9cVQoLWMVYDO8q
W5eHAslEGZmLu6FBIx6P7Pfsi5UaDnZ56SmN9tfQeqprjs4eaxPyJjw1N37q1JRA9SwMMjgYTyhS
BAsGRZnlpvNMfQcCVt67hTTLu6Bi9c5NZ7xwl47x3lSl0uj5Q7Md206R9DSl+rC9bngj3MLdp8WU
VfV2fQp0RYuwsLqTlEzKqbba18Vk6NyKMZRPOQoHLgMaFTa+HI0nXhZP0FY0DLBx/V5Ns7dPc2ad
TTzT8Nx6DmXXxfB/yTuPJVmV9Qq/ikJzdgAJCQw0qaJ8VXs/Ibp7d+O9SeC19Ah6MX3s6845V7oR
ZypNt2lTRWX+Zq1vsSJX7PUbRaRQ0UCGHVOHFTGO+9dG0pAANsjeLcwnm0p4xKTrASsTsr+um4kR
XUem4LapZ3eVoIDb2MSR+yNvKvKJsas3LYKz1Uh6E4AzEaJbFbliOrTM4UlN+kl+M8Wr5vEGW665
4oVgEQQKqslBEOIygN9ub5FTbimbLy07X2eW14aaj5IxbIuxBkaK52ZFdYUQeXR3UAtNkIXNaG3i
Slh+hlF4a7Xxc24hDc6WLYHn7Fv4lU4lbdjvTUYplg9keObjlab36OdMhz1BdeibgrEPQ3bynDVk
RJBZtwBPgIW1PWWeVmxHYxJn4KRH5ET1mlXBxkBYS76gFWmvQ5KcpahYgDGaoU6V+moS2qs7GqeI
xDU/LvHQulO2ksFwtPLw20iTU1aW3n1O5rDhhe+m4zx3oosuE1bkJ650+dx1oVnBUPfuB8NjkTK2
BEr3GNoz1bwnqJcWaPl8DQpmQJm99TSyI+NFljyJ4jYJl4reA7mQxhq7MhFiYDaz23imhlEYj14I
m9o2mrNGujmvhVZdIW7dtajLVIwxoewBTyGvBIN/nCTySzETGNaIEIVBM43knpVXViMf4kkeq7yl
N/9obWSWJK8fVeB84s7aa5LErbq4IeX1MY0sr+CpyQq/s6tz71oX0zCuhilb5xm/0pxuZVjsYfo4
x0Y686UpHR3JW87ztOGDsw28Rew8QuTrqmjZU0XnXisuXsNFLou7AfjZXER+0LYFatbqpTUkBA+z
OrcJH+qeENEdDrMnzcnvOzjw6Fa0j6wu95MU3U0YkUxpW/lNhO1HzF95Yl6QbYidjZdoZmXS8hzV
uXrSBCBlGEHDeGVPCJPg3RC9vVKGKh/hw9hkjefG/NIzRoNSpaF/wLjdPWHB7l4NEDQH01MzXjdl
0oDMiTQQJBg1+iOIOP1J523YZrPbPwljlreKyng70EWgibHM0m8Gk7V/bwTqKBtsT0I4vEtlUDO3
m/LXAeO7sRJRGzw6c0ysJSNEpJRGcdb7JnquIVC9DKE9Hmzy5P3Oq/ozSsHU99qifmxzmp4+eRqI
VVtPNqfWqgjK4RjqbFYwf3t4cG39Oa4IqHZiO/qkohVfWl21b4HrETffeu1BS8hqXzek1QNxM+uW
TPBRH/EsmvR+hjuGr3nvmN+mDC3GO21hXpzOe2A/XPpV7JTdbkxCvE9VrOWImqX9rpXfVlZ5+Mlq
zPSFFqbrpBLytY6KFgNv28H2zU2e+8EM5E4iTnufA6u5nvvSLTYqkuI7sSxm+Rreq3NXpMlrAm54
ReffX2tJHrzUrRSvrijz00zJ/x2RIaCtmGgaeEt7T77NBEKoddsM1rlvJJ+kphveM0Q06LCXb6/0
uWZNAkaW1bOgNIWPV20IFiN6wrV7K9rUGE2XZJge7tEYZ/UnJnnrVHOdhmvo5IW5Mls+ZIHnBhGL
g957W2I6DvCksfcH4dzdiQqpziopw3LJrr4rIl4Dv/JKaRPHyn3ij2anURPHllqB1UvmFSaGr7x1
8Y+GYtQAK8fdnlEhn5FRhN5+KLIeDazTEVkDLnFCTRO4+5rBGe7Bl34MgXHaiNiaUGYguzRwBsTH
payLPG1fQiG+tsow3GHzqi8GXN5XvTPybaF37qOHt2WnRVF6Clit/tS9rjswEcZ9Sb6tn1MhXA+I
9UrSnO864iFW9EPal8CGCWERo81N5dbhBZJBuJdG6/y0qiF4zmP0dWsnrycqhaBgcZoNoN3nlJ8/
gCLMlLCFFvprfSudWqabvrI//nzl+v9DFmNRJP7vZev6q33/XaVqLEUpjq9/zJ7NH65ru+Yib0Hl
4i5JN3/zllk/DP5EdyWCBUTKv8XE6D+YSkuuJObVEnMaUpa/imKcH/yFoHr0LNNAzeKYf0YUw/36
x1JVmqygbUbg2Ns47JbR9G8Sr9ySiW+WSeGLpnQ/ZqSV58HtS2+ltMr6riG83OArYhxpB1W5a6Yy
hxArS+T1aDtYO4G8wEHaZs4rIV0cSSwu7bO9nFOYQctT3ypghPkg2LX/OtW6mhQbFmLLqRc0jfge
tah+jFNOatyfDM/W46/TUuTm/JwwvyMk03YTTJPxSEnHEQuHUnwNSR19RssBzOxJJ+vHDPccO8M5
jmaaO7Wc3D1LrSc1yPmxdMLMZzvVsyLnuFfLwc9hJ190YUXPZABBzBNGUwJF5cJQv+6Otkvz12a5
UKzlanGWSyZoi/EoiopqrlkuocQdkTMyO0nP+iyqA9RT89lYLi59ucLMwOE2E6kyXazADaOHoCp0
brwcsNsMqALCYfellktR/3U/Bprr+V0QYyL6dX+GYs5uQikRQ3TVxrYdeP8TVzFHFJeuk6Ou3jTL
VRyXurPXQQdyqE3jPgwM5mJ1+enltMr4As1ThuyawFpK8t43EPCeZOnW5FLokecL0yzOA7j/eqUr
UOXNkAEqLSOPoAInhw05SF7ZEL+Js0lE5W0aKyTyEln+qpnMndfa7GnTbjsEGq4R8kn9pmRRzAmG
PddJtn2N26YZRgp8qXYDopSDHof2Jz654iEIBobivfleh4DUuXEuAG3ABySQHpvqFrNBfYx4iInH
lPZVhktr3Ytib4TNFTrxFFkuJ2HQImeByn1muLSnQLkqMO7eeSI9mITD0p4gh8+9+Qp51cZW4mYq
kte4Hb4dNsdPTRSm2yUH5UG1VQnRPot2Ln+2sZx5uCO4EI166PEbUWNRt1lFnZ0aFzt91OniW7AL
ZQqLFndf1rb0hRbaL2nfoea0sVefXTcwb0PVkLeiJGWY6N3+MUSodkShOl+LcHZRVLYO2AFRBB9Z
EZhMHJzreGIva8D9Yl4IG6MQwz1GD0K6S0wMVsuIiFaEqi6vj7lX8FOjeUlrWT4ZjWKgyTStITrD
t+U3CdhiV3ZvRa0gBDX2c8m1tQpdrE4sJhLwZKjyzdFg8GNNa3K9jWOFHuHTTk2mh6h5LF+OkkGL
i6T/zqyq6r1MO407s4As4U63HG/4t1z87UZpbWe97pl91uU6MAAiRqB9VoYAtJ4uKyitTpe/yBuk
uHG/s0SMmnUkC4aKwEjmN6uIYOU38DGY3BnA2V3pO1QxVB7FpilK2orSMw6pU0U/3Tnt+akXek9S
GfEj43AFEag3mNGDPsURA37/0CDVfnAR7S36OH0TlhVwnpmhNLFgWvLZmGQ0rywtH7dNlIiWjjl/
oIwr71LbHPQNkjcd9yzyESCyhAto5rBpCAUN6fNSNDSiaBihFfeByFizjcA8g/yjC6ercjCzc5fj
uRLKyABUUQCbRG2qgRSigGSQR+kNjQ8lKYeR2aB9sTSD6K7qgJftzbaqI6Y7tZrc0F57QfJKEku6
g0aI4dBK5VGWeHuScjp2jugXaxjAotKjU1bxzYRDYs3JC/clAXbltrm1yiPQA4MpGT+UdXVqu+h1
Rol3W3mYSLGkT7hJdLkRueOtm9xi7ugI66EYzX6XtOGGM5C9UV1dEAp0IBWLeA/H4Eql5i4y3efM
7lYzZJc2nBap4FZDiYx+fTphqlh7XVZ/KUHOjwx+xtaJpPG1cvSjNwnpq1znLpliyFACPUOOJ027
jyf3YjsaHgaaiDRcp22+HYz4c3RHv9S+G615yyo8OxqpOG7GfMAej32/bzFt1hnSfgs2hZsc8Dru
09699ebLZNcHkSQ7AycXwwUf0OV+cVMBPth4hVGexnI+AcU5Sejj0ECvhjZ6YOTx4ATiMPIpBCB1
qIOOIrJ7QV54aMCgoIPxrjmfN2MTHVL4mscS2Kdna4+xrSFntKng7pRZ04jUt6qfh42tiWuHE4ns
qR3x2UdQVweaTrygKYYleTu3NxaqIa2orQs5xBW/UvOR0x1SS0/beEy2PCDgYLRb7I8tsGfzYxjM
V6Ib7hwHLzaAzWNcBYBBoow2m2rl0EnnSsJFRAWB7K27CYijyiFWQKZCbKYN15FBqZzKA7Jq5t+G
OGahFu4IPkD2Iyj1h2qDp3UztQNLyGjbOjzMTILiRaM/sKRpeKVyEaBWLU5OaNyEtbkTZVKusIiE
vqpSjOHIKVdFURWourPiFtPlG5Ozq2oER0zTYiFXtc6ZTYAX6t1zkegJYvH8NaSbBpjCo133zc+4
P8SEobD+ytZULPaKu+g5C2KcnHH02crO82XKvornmVH9YXZanvcaA16xm1KJsynftRoLPQbeuwI5
p4xr2uWftug3YhCflcOKt8+nq4Xikgr91DQYzWOks/YhtXuF0zoZ/aC+8B39Qb82LWIqejLXkcN0
WumXRMAZPdRMcGnbOKT9KXR3WE+VzoSbcBFJVljSePe5bu3KhulPP5XZUzwFtxDYnmz2O1xRVr4N
auHPsc7yTQJnCpoLoSUx5wwDEwGeaejEebAak6Q5K2VnjKY+xoGBwtDakHyGgY811opp4tNoWaTO
q0Zbm21WBzDMsgqiSiqgko6N8NYGbdNh4J8zuIpRfplz7xzMoR7Al8OJE0CrdS/eR9KpgEPVpfXo
4ui7RjCYdjuBcOziIEh6C1hHh8id7GoTqjbgn6a19wL4rdrnoKGxMfBu4c327LcZFtcJFnuwCQFW
2344dd4By4dxqR083+tsqIrXsJ4GsZ9cibUuiyXuwHnYxkU/AVlK5DMJHy7WIwfmUJNV7qYxBKFQ
WC7sV/hsmrVrATJUq1ljubTSDBV89ZiGc5beXvSBHGu8MYKcVWXrTPNzbE7OCztdljbFYmDawJvB
lASJfiXKUBar0S1JLlWhGx8JiF5XFAMnA/v7ynCm5rp0gmrVl3nxzKSMdK4E2jWm6/gjrs3mO+uN
+EDEzHSM0FncQBeIDvSlbDxmuJJkoHFHO17NVrjOzsEc7qni1EOfds5h0aReJ3ELjFsQ+NikA7t7
3dAobalLWzwic7vNsYq9zI6K9nbFRk9Tyr0m+AixqJqzW68vp+SAF5wmflr6eWfp7Kulxw+Wbt/o
cHL/+b7w/4M0ybOAD1hM9f9Fa/jef77/fonx1//ztyUGaBGLjstGo7pkqv7WLuEQtYqSBj0Pqhbn
twBR8QPeHDohTzeYq+jWb1RJ+g9krqiYwOhj67YBf7p/pjXkP/+hNXSXL78sWFiLgM+Tf9hiQAwX
QRcakJ3IersGOwbVK14KH2QJ3o482BCtJCKLfpFbdIvwIlokGDVourdRQrexq1eiEfo9MAZ3KSLy
Sxgh3pBObBxRTKDo4CVovrtF5lF6Irlqf0k/FhGIbrYSA3gP9pyy/9D1evwQ67PvedQTRaj5+ZQl
vqmVMfZIjBOFnlavSVaFz4C/QcuFjG8TsUN43Fwbmkz3xSj0gu9XEB1PlhhCA7Mxdr3AQd7NtgFk
shQvDHJnVgrO7L4gn68eibpiZwlk0zpbxO3dm6OiA1Mq30pLslifi2BnDpLPvaooj4gvSHZ2p8WP
gQ7Qd4O8vsvRFinSV4KhB+NvkwRbeYiNM08MWxlbrVrV4+h+tHpinhXBfl/ke/FZh7sPmlMrXXQF
U9ucWA9lgy+HrvzQqwnPaJUFRI6psnrq+jiw1yP62S8EWF7mdxqqiaRxO+S5pWldLGalX1pR6vdY
dMxLAJt2i0RDP4ciTW8zAOefGiAmUCpanhpsnmtCsbgk2yPCEeBjOg6MVaVLARoih6dNclX2MQSe
+QiLy3vS9d4DC5LnjOS1EK6SlsocS34s3RdPTV7vWxCkblk9aI+TY54citYI1uC0H4JsfgtbA91W
XxZgGtzMc3YD5+TPwHMAAYrpBsJco9ZkB4wB11iKcRlOPzuX2LayD8EQjgLa0bM1bEJiQZKawIs4
LY9V1uv62tEJjpjQ815lo5xfuDPS2yoP6sUP74oHZNJAK6q24+epZ8tqAONabG0s9GQ1Ws6q+NIi
O7gm66bXWBtDxd3Qi9T1g8VKaWVNgTTWlas/BciHHlIZB7dDlaWvugJU4RXJzG4tCs7Ihp1t33UJ
ujOc4zsENRWnc2QDMrXY4tt9cOxoZxmoxNtYQnLLHNzp0fviY3hI1amwPSK+ms6PQhyAgT4wz85G
QrXae2u8kpW8gmMOqc9hSokRDiCPe6XC4bacbbyh6mt0MzJcuDu6dr5rzGEPlk9HZ8AabqaeBdll
Q+pY4arkDZS3yob4l0DhmwrDYuoabMeiv1ZiPGFfYQURb/RqoY7IB6NF4+EY+s2InffnX3rO6Hbk
q7KbUx+gG0cEYXexaL7w8V/ZrAnpmljAxTXPsnvuyVAgUAyvBmp5DbM1YyVPU3Ass3OFInMVA2Xf
Ze4p7l+d9lOn9y9lBmHSvauQoBmj82AT6cnwczyGCuog5lm/tn6GbEIVZWtUU/bBatXiV2Vie4j1
qyDL0qOEpo9kjQS8VEWg5gfKTWDre2tskq0hEYrDjCWV1MGxgnJvIYKY61Y6zs7MXO5Yb87PcZh7
u0p38kMa5481NI8NmkgX7kMPATZzjVUjiBEu5XXdFCiyMnGqcPnzepsfGIv6VbgQl6YBiQMWYR3h
Udf7LaLHDfhC+npIsvxtVm4YL2a+tOd9Dw4yaS3LxygzgiMKWMk6tLK2vApRPG7GgXAHAl5WlZ1v
xgWvX0SCbVb6nKkqO3aTmHyjj8r1IBWfZ4P1ic4UfGFueO20zMntVV7XFLosJxFviuoSVNN5UoON
oJqiMWjINQWS03lMsgqq5zQt2kcnMb+zuH6CJrqaSFTyk7w7RUlQ0veN3gbPHFxojTkZRRToF+/N
9ZybtBE7DaUqJWawqgmfgMiXPkJpvhRp/OIF3YsaCkgZ9UvmoiNpnZ6FdNb4kvgFbDjeUxHVezKF
0XTkKOQBp7j4jJR5E1nxmyuJtCuCxFx1s3rQpTkejS54t8j5iTHjhCHOkWzw7vRmOBcVqlt04XrE
rs0zNdJKp2NVt1vhEGnQthbkvhByS0cy5JDtl2icQeWXgIBqkpPUSkNBNOomyixvBR2Gm8jRgMHg
16NM/BCTotazT5zOaxSNJ3IASDK4dzWAePISsQ3Vo2PbAE60k6p80PCwd/oBiLbw3dF8GlvAOlSJ
eZrXZz3ipW89EKVx4LA2Z5Hi6rTABVAekB7K11017rvUcp7J+fbxh6zCkvWH1h+a4nlIjY0WuvmZ
oduhSmganOhriHOiajL2mAwZ7ioRXcFZuGHd9mJExJAQ0PQVQv5UyojWPVZGJnLDOZmLnw6SHwc+
AOEZL8hUjw25hQn5EaUo03XT1Q/SGg5G2JO8ZRbDtvYiHCtdZjIinPUNCthwNdN26VH5LJqpWLs9
9sbGxSFfptuO14SN3K1I3DOwnGd6r3ptusMtA3GTbfNnnmi70I4GAjyx+QNsKtUQHQy8ipsujao3
DJtbmCV4NazkwSToyHdy7nHk0MQntjHrYSuLj2ng2jij1N7SB86VzH4sVHCQIek9siQoFHE4fVFk
2QfXKw5jNEPbgQ0dMycmowRXDX4lMsCDfNoyng23LuiOfS6idxKNWTknJ8Jiu4PLdohHAJ6gRjt/
xaf8YTBeTaswfCEEmRUaQkK4lRUiQU+szQml8dKE+ygOW+zakVq1Bk2tDvCT2w7tiHYGxR77pt1D
6SJYZJ/FevJsIL4669CqaOeZVoBT8r41PRrPgzLccsXwwdrVTSX3rSdezMANeA698eDpUFdUnJSK
u6l2r3UNpZhf1mRcHQZqpp9FrsgjJz3Y/NnHHnkekT15V1FuBuBPDSBVeGggQhAOdnAgsz57PTwE
wCkmUASuq/U8z5UPzshFsdnwg4i86LI1ypVxn1nBxP5VxRdcuWRQhBXirq7orqcwRSpnRrNP+2lD
z8orv++keVfn2ODLylMnqknQ8XFlsHREsrpiUpnQIXlz4GtEZm2mblTPjcd6mF1AwpDCqKXYWUZz
HVohIbB6QWRzpHd7fdbOICDJHY5y59wRLXHQ0f6u4E6hii10+6adwhHV3KT8Ip+S76qr31BhAyng
ZvSVNszvcQvrINQSceqWMB9Hqu3UlxVzdG8Xmna+zpn+hnn4AWHyWxrDxjDdWwv6C4Em7Wc3s8Fc
AJ1b24n29VjtbLuNdwIDgu92yjnqnjI2DCtO2RTHrwg3qCxhq9ygY1LY8Gn5Yy9epwV8kl6z6VHN
mJzf0YT2UUFmToPuOUmD0xz2ZCdX3hW6d0Eqd5yvrT6zvpNQVwddaY/KciSUG8oUnNzeJgB3v9L6
4JumP/PL7KuMHR3MHSSSRBc+Qj5fL7UzGWdqlQP23FvRuJk88yEb9N3UCpCh2deUpFi+ZsB+TQ7P
bwrRYIjeuxAMKtecLQ+YNwHIJEF0CNu62mT5slJye642j7SWrCq2eedcOVi4INvklxSM1q7WTGoE
OM4tKi9+xKUlieqDVeTVdZwZ+5kn1Rdx4l1P04AcNncgj7TTdKfJXr8aEE0TXT8cRDqnJ4Mc3kts
j+PWDr3nwR3OEj0MKS3DZkod37WCXR5AOlZ5fNQyG7hEdc+7vAl095wmneszJ3E3Ubd8CPT5cS5q
8HHmsUgxR7fgi/VlABoZGitcPv8APJY3zmrWURwSal0Hjz2YnhVzzqssfgsqbR1zklsQbdeRXDbl
3i3xCj+Djo0DrryhOzKuOmtDv1AbkxeWTtkxiV/0WB6ZYTwnSNHx8kLyYyZkbZjO5Cs5FMaq1sU6
NNt+Q09H3JzF0UJ0GjtoAH+qK+LLWMvq04xZciSMCnFI36QqeUuj9Owg+kDKfhny6jARswMIRqeV
GMY7lFEn8scp9z8YZZNFRKDygy4ahBPVGdp6AlosQ5gD+MJUfeXrOkSPNPMoSNn51Dj8okLt7PA6
EZIJHxIJXJNmgpkjyfqrzLFZZlWb0YJPYdQD67+FUBgzrOd851SDZgWcKizKvRHAX+nVY+c0rzzd
29nBp4EUFe3CVmWq3lRT3Vx1Yryk83yC+LGhi4YfiI8c4VgXtZuOEKXBGh5dsyGxUkjnZ2Gk8cUz
hmKvnEXqLfwytbYOunK2JkCl9Jr5p4kSeozWakzNTS4BuagASX28iG5QUDnbkiC0/TQwFHQHax3K
9tUbcgoFl8QtkcPcszeBIy/mwHi/sJ5lOF0X46BvHcGKLBiY3GV56RMa0x8MoR5rUd0BCtwOTe5d
pj6tfKOLNiqHYJ1nFtb41Fs5NKaFzh4mFrN+igbzHSk18lvoJStpR7chnJ0gh4UVGLwhwXUnJ4RN
7nWdEItd9zvu4+i+p2a9VYD/0CkDTIiLxPmUZa4AoJGJ7blMsFoCHLwcaDNK3FsivdnGzOGmVwW5
VQCcmdL6EjFFPnuYOUV7l9S5fRVWD62w3gYcQ3ZpbHS4S4dK8zapwCrSVc68vBybLkQ3oSNJ4d7p
qLdGwUcWGai3J9hS3GmDMazLRtAXhos5osKfpKHBZ5rit6FeIWOSwyFtjR7Ep8Y8/2gsVgtE3Chv
7MWAES9WjGIxZUSLPaNnxUN68WLaUGM5MsFYnBzdL1eHOWkHttBIdPQAHz8U1fp7+OUCyX85Qsj+
8T4xCX4MXunrvwwjlREsCDYtJDQpdPdNQgIEpiB3IRvoB7E4TUIZGkxecZ+gfU52mtDmkz1Yxz8/
jvu/LtNgFIfWFn3EvxjF/dd/Nj/Ljz9O4/7y3/42jbN+/NV+x9iMhT6zrr/JNOQPVBi/TRX+u0XQ
+8EEHf+fjgzZkY7t/INd4vwQtmMayDRQFFhE+nh/ZhZn2P8s00DP7GAwc4TUXb7i72UaAIhNPo1V
wIkdtneOInp8Z9M3Vr5NGNWJwRuioLogsGuDDUW1mxqv+K0ohBnD1hjRwqFXtrVV0jXtY+tm4WEi
RtZakwgBzBYXtfM5Eqr6Enc15gQXXRjZU9UQfStZWBTr6M2Y2cButXbEtbPhB8NUn2Ms8/OGqHL9
uYnZjnOg9fo3q4Op2VUOrj0+lYGG/6lBVwBxzYSD61Eo2WtnCPk+WmB3d3llRgwFwYOxXXHH4aLH
VJ4ktaUNvXBtj6+u1+usI6vYY7Y/h8kBcN+A4LePQQ+EiPotP2qxNCEG5sbNXTNJ1m2OM9lX9H0m
8bSB+9OpoQGsqjCvcAAwFmP4l9u4waURhgHVk5uHa506hmZkAFpGLoUGqmFK24jINK/qnoYe30uf
G3WyaRR7uxU7fahV09i5S0HRiHuZNx2IpVbThA9fsXv1WGJghbAoRlcdjoK7XoswCUkxoN51VCjq
ddO6HepPJyDUk5Sw1z5b4Asxp3kEuQ4rJ/+Oe9aP064AuYcvhnWRS02pplo+dRgl30ShnBHVnxaP
GKUaSyPRs0GmhiTjZ2OTs1RPBoTAhrsC81GNZ1GBiyBmiKv4nLI4Yjikw9Pz+5QoVnAthVVxtFvt
FyiApN8VU14bR3QJpEUkxmzEfubQjO7iaIwCLv1ez2ghzNQ4WvoSSzRmXk+tV6Cl3dZ1kT63XYj+
Zu5ABEMFjNNDpjcsXFjOI4bhFsNvz2KcEWJr1usZkEm3gQ/qdoTAQaFbx0Eo1HGc6vapCos62lZq
ScboKSuBCBvKeSS9dgg2xFVU9QYRrgWdyiRbitiIQt9in2UFNmgLtjIkvo9VKrEe00o4g+xQPSfx
Npx6lvfo6CzKrjYpC8v/8yfx/6HFSFZ+vmdxN/12v7GgmkhhcPTFd4E5g1XEvzqUVyg0u98Tpf7H
r/CP8xlpHTI6W9jyDx7uJaVdCNfQLdP6tbP4+wFt/XDRzlk6ng6O4uUg/ruOzvphOZzarDVMA32e
Low/c0CLP57Py++OjE6QCsZpD4n79+dzlVlTpah3fC2kyK/0w0Q9TNjkug3VHnYC3sEITKIHEns8
C+d+Sk2YTjHlFawW9zg3DTgDg/afsGajXJvoPkGePU3iu8LWjEfvxNbkZNg3CnVARWVpjDVPNhIq
zumI5GGr2v/m7bj5i1vl34o+vynjomv/49950/5p/+PghnHRB4LoWnSIv/+dZq8fZ1dxitqJewCO
jbw0XiyTJ4hTZHf1viDJvJ63MV71UG/Xiaw2NVU5HybwiMleVT+leMets2kjwIH8qYQDSTiObyIT
1lnEZPCajfRtGR7AlmY+hQ29u8QhwHZUQlgctmn2bff3A2McGva+6L4bG7ocrslJIwMaMfjozKs+
v5q1EmMiGQ6Mg00TH5mooNvdLNTkJLrS+40d3iQFbGdprAoY100CeweGeBq9u9636vt11TFaH1Ez
ONiEWV27WrKRw10mPtu2WbtR5DOSSqxXlHl7zTiPY3AImQ/jK2MpfOUO/WF0bByNxwaghFSTL+aL
S1rm2Ngrp09WQ3A7LWYgdT0SYNSFya6BkWE8gPLZFu2D1tANxYKy2f00x5nD0SvXGVMriB7vbid9
Du4dh+fdPJrrJjPXOWMUisdTEHvbiIBU8gg/2/FZ5/XpMcqi2Aeh59wbjXWjkMv1H2nT3I3oMJNq
VwiEHuobBAoD2Rep72jommiLTn2vsEqgqiM7NTnYQHwsz9qrhtuD1sxTjA2zk63uA2OZXOE/N5Yk
TAApSHzu+sle20tor3OR2P5seY3I5tIJpM6B3Hoq2zes5tqgfG8chXTpEacyFyZhg49t/1oM2rZn
dbOavBf8qRc7e5CsvGAVn/O0Pld1ecjZaFUm1nPL3hPQuynsmPEvEv1InqQxn4HGrNrmTipQ6OIy
MD+rtXOs6T7uERjqZ1U8yfi+atz7YMKWSDuoMzpoh2DtgNkeAB3zwvVdieI08Vklbac6R0/uAkVk
Eiha2nGMh+kxLci/kQaNb7APJ9z/C1lGvmLU5LIWPj3LPjUgsBB2K7Eb9Z59yFvsixBtvRaTJ2WF
cxcbX6P9ZLBHauzUt6dnXSj8D7Qw2fVUi1eobeue2VkdnMq6uylbgEQlkoz80KR3prjkE0GLUbgm
nJ0pRbLrzH0BcwF1km4OpMKLbUhIUIKEPUeGWQHeN1O/rXBtP43eI2RT4G1vi5JiEIxeNe3suHd9
jtWJ98E2F2QnJ5SUTO1RDpXqldCWS9c9d1bwWtoPU45iltWFWyAes0kPp7Yq8hMcgz1y2MfJeoVD
5OtVdFR2dmU08D69nZsOnHLpekznW0dExxDA9EiQwDRLH27gjvBxP48R/ic3o80IjqhWzVxSaPNH
l1fCkzWVR7cOEbc5yV7nQzVKuYaUtLZMip5p2OB6BbZOaWY69N/DpqoIc7FrYDJPjgWiP8Yfr4HX
54DSyo0lmOnWk9+2+hcyT9xTYt2hriw1uc/14ZSbhEy0PCTZKeg/x8ZcZ2jumkTnw4YV3QRFFoGR
qCATJFeO7Na9vIHjRdrTN7uUtdDLayPeOdXemm5y+DljJi8W2WuUhghMjZWLQqvJYRoN7FNwYvRU
2jhfSRmL1q5lXkxFroFweHRvUzZxQKVW0mhILnyQY7YX4GjcFgNAa3RbRy+2IgVb796NRIHJ8R3J
Enhnx29jRHj6JdYEMthtC1gzn9U2LVmDl9hcdZ/48rWpBdsZABioJ1Rx7fm/yTuPJbm1LMt+Eapx
AVxcoAc9cIfLkAxBRsQERoaA1hp/VN/RP9YL5MuyCGcWwzitNns5yHxJwiGuOmfvtSv/CyuQDAFi
m19EBh7PGvkzQOsnQnmhewK3orqTdZ7LZ4fnfijiswJKDz4HGrjHUsHTZou8MOlM9yzQj1GXH5Lk
pdcs0KztJgf1r4FtpmLt0UlG2c1amP/QCIvnrAPWfqebsM4qeiHDSmeeotN29AsCTSICR+PvfsfI
NKe15ff7VpylQeUROb21yjuhiCW9FTY9XhRVk/sWQheKrLe2/A5uki6eu7am545OptZez+Y5vGhQ
bPB2qyVZuMrZv3frsJs3QzmAPyy/5LGzxmG3R0G4X04mK9wgTPnz3gypS2EfAa1BUwnwnQ1bd110
XwclCbFonOWvvA2S+sJhknLVrUPeM1X9h0IfgTg1W1bXdUMYm/DLL60Phww8HQ3b5s02ur0ipzWD
+GyTuZGp8mEYgOXPFjUviuiuw/mtkXTOLC9rsl0YFp4TYRvxk6FD0IA7vnLPpPmjcxCg6wIvC3wI
/zGfnqrppUnOc8pRfrydSmNjhpwx9IqMLnRBw/0QSq+B+mL359QKk6Myk3Wf2nvKf2sRIoiCQrl2
p3LvjpOX1fM1vDKaEcWGmvFqQi8w92KrR+3WqDXwfcC44WbExn1tTPfkTrBaREwEwya14rWq860R
pVd9tAsc8txY12m16qtUw9bC4t4yPltyZcTsb+PkK2MhW6fppar9Fxx0G10UnJomfWNExsGqn4uJ
Q4lPzoVl7WVe7gr8qWNZYyGVF/r8vSKgMIDDO9GSh4LdqW8OIkXKbRvyKG7H5gcvWCRiW/gFzcbm
unAIiY5u2nba1225BT/9oyzKb4Hf7vs6uJP+rTE9yFrtYmK1Fr1jh+CdpHaOrmptxOXep6izuHrz
y87/3tTN2sjN61rA77UIqWu67Ty3uzmNzkryUmM13fXJg6S/idxuVaI0b+URziAaUVK58/TMHcVb
wFFoZYn4hgDAN19702EDmXS4S7rmcZAfx4gv2Rh/tFbEC4Hdh+PXDCOmHU66rBSc8T3N/ALDAdrL
jb1g+dog2aEL4VG1yUVijDcccfkCkJSbjjfDWC8GFgeoPCSLg8pLxEXgDs9pK2+o6e8M099o7cU8
F1cFNE+TUUvuNWAQ3mB9ZJd67Or00o1gcjX+pUZPA6rFG+Khm6GPzuPIgRqA3IBw1Yao8hWr3m6g
5o3SUgJPNsOHwWJcpOIIaOPKZi+VRTQmMQzShIck7q5LswThLb5xdoSB1n1xiGPAUnAVFdtafk+E
/po31V7jkRCkwXwTryGGvuRtfZvE0607A0a0L01s/sI2EN6WX42mutaGCFY99cfRvtacYJOL0SNv
bEtezfVADlpWZG91Xh5t9usuPSaNLy0e4q+LYsDt2ZHCd25YVydq4AUNE9Bjq8EE2I8QUiGA0Gux
siRHTvwuvgN/KElZLlja6HUPaXeeh3l/2VM10Hz6sb4d7c38yhyMuyIKbsPIIDVYZ6rp2QpG044G
SWqfpwIcdq8fcyYOxPh7PJl7YHU3KVN2ZI5QYPLtXNUXWkCLYrAJk9qJSIcp2d5TFDlaRbmtrfhG
tSQ/vM5xsdGDC6gQK2ifZEgQ2MIUTYtvXRiSrbh4pfF6HYUpIuuAfjebZc7kRrfsc+A+S8m6VM9f
4cYgM1L7hBaS0391CcQoFcZFQpX9pN7kc71R5N1Bwdsp1us4n491IEjcYQTJuVqFBDAZ7niFlx3W
0aNfpzc0sdeVQ2Je/lqwIqolFJTFtDeRMj2jGDjvbAeVFdVuWvvSDc8xvWxd/CM6oUQjn6jS1tg1
LgeJmzPtTM4FRP307bWZfY913p0zH+eejg/vOTTbC5fvNC2j1YSj0A7kLiqewi7FYF14GmwWeHC1
MNYEQCyVmjUBzpduXR4QjyIkGvIb/uZ0VfUOHaieHgqtcSO6K4h8T2R+FSNmsQL5bXBeAosVfFmO
22RrTKg5I2wv4cauo2MT9bCpNDy79Rcr9Vc6HX/hsgA5xZ0CQ7L+88lPcFD/gC/gMIs9FIIY2j/b
5GT78eCHTjgPERRQPlPX5NfB7obiGGZbM6aZUdirNPo2+19mn1WOg0eZOTTgSfQzEfcMFxNTihFn
F3/+TctZ8z1RYflJwuA/C6PNJdH1409SAccDLeMsWtvVF58mWxOLi4Su9Z8v828Y0eSrUS6gVkAU
3M/C8ns7HH63aoml4Tq95kXZtdOch+iURbItBV3XeD8j+NXrq5FO+tBc/rz6/3oe/3fwWvxz5m5+
kuKeC0QliMDbk//6f/6H1OufCw7j9XTzGkRF/qFMBHzvD6X6Ii2yH9GHUr3kT/xTBbIBdUgLq6Su
pO2YxFL9V5neEf+hoH5AIFfGwvd+hxgXEg+mbbqusVSmqAbxp/5xU2pL7cjlX0ES0aGDYMb8mzIQ
cJEPXyl2DwfzCpV6KmB8pkuV6J2ZMnLGIXU6vCq6q29zTq7DqHYiHC/TXty8ey7/fCrvyzO/XcrW
BWA/RU2MopNxWpzxG2T7Op7frXKAI7ETdaFq6fG+qJ3Nn6+0jPb3Qw9Aw4crLb/k3U1Rs4msueZK
vXmD/DUd7//89/823UhGNgObt0A3xVULufH9BZwOR3ZW18nWKuKw+obPxDa2LWfO4puTMOgvoTAW
cis19CVvWemM9q3dSLekxZc2I3jXobI5MszF1JyVmdb2+2LsFLE/U2v1XzHHmTg0QHx213/+4adz
Er+br1AKmy/K1e2l+/P+d+tjoZVyymJwJPdTdm0jQMnL8z9f4/eHL2xl4hO2kXTzYZ3UFdPRjLK+
4Rod6WyjPMqi+WzKOy3zcRuMJcqgqE4o8xknl+hUSzr07JMcJNsXOOsbk00Lkd6gK/p7yp2rZEI/
YCGsyT/5hn+/OXzPy9OTaNol9uiPD7BjN42Lowu3LdvN8ELnVH0TCxWPZ3/7EBmK9PCo93KHhn6y
eBRa6oeGDTQTkseYelNqQBrnseMo/vOFfv8ieB6gQbFlC0MQDfrxhgb2oNkwVFwosJ7trOPgaCK8
6KDzf7JG/zb8qbM7jimUQV3Wpdf48UrMQxo03knbBJW2czN7Y7hs/JK1mX820Zy+JJZDg38wyzAN
4DtYPp93w1/Y0TxP/hBtwTps6mg942z781P77QoW+wzGsIDzRPfVPrmXAKNhpSYt2QRjijlPzjCx
26H85N2wT2Dh+DCT2fRPuQMGEmxDugUnA1YlPaVqN0Ke6QcpuSM59HR2lnk7UbWusrJGME+XN1s3
WBvVSibB3Hij1MgJBKw83KUATmYvzWpd3yZSnxEFBCESzdo1A3LWyBp7g09oXjGkxUHmqL12Qd+I
HxjMVbiIHXRQz4QYeKEKMsebHCL32PjM7SrGi0e2J6Yhkms4DAWczgw6gFFowmYKp17e2XXIGR5Z
v9gHVHDSswrxfUs+TycJROwm2HVJS04K8EKMEmcqI1MD4n8czJ6R6tX4Na5M315nSC3GW/z3swCR
h8yTwzmoDoATKWpimn8EH/FDkh7BvkY1co6r+DpN7G7cwUR1oYlEw50DSZlequNCAA9Hi5844uv7
XnUB0D66yygzEt9fnF+kble+3jYQUfGUIj9TAhtDlzZix8OkXhvZqX/VdUhCKaqJnNBpsxclHoZ+
6lZSL/sXEwuTWrn6gI2x7Pp80w8WxSeVRzZy+5gw8DmederNoeg5f7N1v8z5UbQwWTe/4aaDKhuF
2DZXfqFXaHM4zIOQGmk38v+2kfII2B982AoalNeTaHlezLO8dkpnyNd4RTmGzK5pjpQiUGuurKzi
5DelJVcb5iBY4Ch6aa7R4SO0gnlaPlXmlEXGXkwKu2Kgp+rNkGFTrtUcY92gYwrtk5ToAjepG8/D
GvAo4YKAuLSAYaahvZpbv92EFDqi6JCq3l3aBUNZfY/xfGerXGRttFGaO1XryTBLdyXmabxwmwKe
+VBRweMUg8nS69CeqE1jxa7muTjwH8NkRk0Vjzpa6tg1s1tFDQQzOCylcRMCERyRUmpW6pX5ALI9
jvKJTMEsq++DkuoWcZC0Xc97dGBUwzu/jPbKpruOqb4fsYXmfIGrqkrKLV0sYzdlOX1/pxE2VT8r
77BLuzlAFa2dzW+KA+lXYYEtNpxMfleY30qvgPdMERZxEG9YacV+MCNxy5ie5b62zVjASXey74tq
hrOWUs4zWj8F179RuPlFD0sTUw5yh7lwKahlSTv0qwZ9fbNyYZOqQ5tbDr5V09SkF9Oppo/M5zR5
k4Jb6XWDXpHUXYx83m7pEjAaOg2WJkMyvCqKMfiL8bPme6MqI3Cwne4scQV+4Xih0btnuHImEs7t
XqeqnZf1fGH2eXkVS34pbIU2HXeBtpiFx4CtxSqXJGs0cRYFG71KtVvdbJdzMwmLmmcUSpIKNcd+
uiJP0jEBulXEQ5BXl6a7yIwxn5PZknBAn7BGb+LY0R8TozAMnsuo7o0h6h9LZOUBZRJL33B8AraW
BWa6yzXkdY6aaIjDxQHXkUna9oVs2/vONMhVafMe631uux39Bh3LT2XF7VmjlUughaX0V5BBwASA
kKrLuGRzBPXApWwaaJiZbvEaLkhQ4aPRPlShQchuPEXxW8L6TK0uWeJX+N6IGasMt8eT0IMD2MhO
ToZXjEQzrurIJ6N1qguYwK7eVSWpCdkRnDMRCLnQvhhgfjOvj0Dtb/pCk6+BllvuoYSwXO8d6NUm
Iv8G+kHPgpNv0tZIR8/OI9T8fp3hfSmrWVwiBceK6cJ0oA0BFhN+gllRTw9JYyYeQle59PC28aVr
6KXrbVBAe9s4RZkFBAaKwPDauMZ61ZA4jGMk9EmqtkL4RAe48/6uIVmYjAfqm2AtQjd6qufITTau
pc3ZZaCS7DZlRFHNHkgegupadzTF+qplMgWyQsuxh2mAfrqBihsHRfM96DoysXFKYyXpprAw9lYl
UB+GJbaxgSMtQy1u6s6L48qmCzHVHQmwZlUHW6IH5m9uU7pirU1uRSRXUhJ8UpeGWHeZk3JlJ8Wi
oYneHy6A80XJwmoqw8sucFDbWVnHebhzzNJHNuKCtGbTaD0EeWfQ5xi66I1ku9DeMNLJzu1aHLLI
cUn9AJFSM7UPGKjQAAcOsmBqVM0rgkyanJVGZshKTqN5naLhgx3m47ODjoWedRWz7XjpnAwHMJuu
HsmsNUgaEmEAL88YHabWPOqoNiRWLmcGswJdbkw6teOiWVxGnPiAUDSZWzyS0YOQMDQFqemTT/QR
qmEJUK5PDXXGhIK+0C8ziqZUzhJRLaTo2u0fAwJ5iAv5qQoKZYxBp/QhKq2boo4eijZh4vGHoHjx
uzlYKvVZKY7haDszDfwYIguqMSNeG0NqfSnYwN/Nbk+XeWan+kIsXHfmEqADpDfmi1pxziM4IhPZ
cNU7SBqRcQ/my1wmc7kb2EVX5BRNbu8J8vnCFZEP0V3V6xUly9qE9+eYDVAPcwis75nM1eukXH/k
0mGn2M4EIy3RvmYDgatlAnu6/M9DJ4sfLmZHajj6si1pxKSLldkOE7MX+mA+rawRYpMWDN39SA4P
IjDT7rXHFlGwj3NOJOTBumX+pBWqQ4UfZUZJlFIdP7RWzcyr2xV7jsVW9dSPBfNPVc3srLiT8hWo
DNmu86C3875NcdStqx4X3kbqEpV8TxmWghpG93XDoRFUrj63j9AR6TmRWJSZK3b63dfUmFE9ZY5J
Z0TGor6NWWhRy2P6uPXHztU3vmWNgCdm5jnFbvG7RZQwg4Ngb4vBkEbTS6yPOm3g35mKrL5FQ1Pa
iL7XC8pubTKkwCMuzT0mVvktTSwQlGnbhhdVm00uDQ13vpmoVpHBMgibMnO4gMkHgxSspMUE1BJ4
dFNg3uP79gd1t+DBAUWYDs4/kch2QTbmBlWmuifKJyRyJMKxE3ZPoH2b6kve6eqNlGAoE41pZwb4
wzbrdtBgIEQU/mA2u5m5wqQgB7nBhdXH6l3ryMXKUMLq1zn/3LutAyv3HadGL5ow3Ba17ctVZyNA
W72j0qS95eTrJLOq5wAydeuV2limNO1NkjnCKeBbrAuaMUDnabzqcdyfd0LGLkHGGefVgZDjFRJ2
tyXVr8UJhrmJxrUdV3Se59I1t0OQtO5Gpmb85jtlbW/DDj5AEbUo11JUXNc6yEPyucWUfYWM1Ynr
aIq1BML1NNTkt+JGnu459ZsQrNkYUQDXY+15zkRbgBU0MSZ7M9v+YadhL+v25HQ2QPPmHtskVtdy
uOjhNJSXZhb4yZe+7ewWTGZrDLT3hx68cuUPD2FE8WLT4KrRVm1RE8pU1Y7ZenHC2FvHaaWzUxji
EXl7lKjoC7HG7BqnNEdmTrzJ5IJH8Ml3oEYaPqugd17Bc7ImBWMRip1WZYn1tVW5X9Lqs/RHi58b
HEjOnHXCaBuAPBQ6MAsjvQ5SbZ0YjcG77whNG88jH/qgXGcs1+czZ1+25GmMD3ijAC1ZNkwemWD1
E1i10Vnb0fSjNyBobea2m5/aOrAAbFpmCfy1BbkkoqTSLuKYmZZG8OCDwZ47KWjMCNb50UPRYdB7
ibQu2ll9EETnZTkR/avhFmQfOZDoecvaqnG+Ton53BnlnAVXfd+byKCsmdmaPb7KNnUn7Xkrx6iH
3+gWP6ke2PaOVoPynJa5T0Ioydi4mVECunet083RQx7k04Nmcpjc+UOu5iPJlfozJgBC1LJYH4Y9
SFHSHJqU2AQU5mE4EEEGlTY6VBS5wi1Cb1FsmnacxBcO5r26NHJYFZv32kmF/DP1YEwL6ybO9BK3
aeNn9DZ+KiKNIMnHXV2zz/mgiMxzFucrbESZsatiachbdPiER/Rz3dCzbTSZ4LlMkgQ3GZtD+xE1
IruDeVgkFj770Pai0Ttm37Yzm/o7ibktnVlLJ6kzsfPK3pJkSgpUnUJy4Mw0dzRQifaCK7bkWm30
IffB9s6Gxk4SEzfqds1uGDoEbadrgWqg4UGOic8xr8x9NAw4Y+jYMO8QNoGxZp23xdTdVEEGDL3F
6u9Q/qnA72LlLuA/mbm6zTFe3/Ru51yPXWMW5Dvo9TPmmrk70hJP0i9FbA7fqqBztR2zgYvm1a2B
P01N1oqLTi/otFZqpKerSWI3Ho1hsoJ90hsFUh4inoJVYPlC3JAqkj9laJ3EznB8901EhKuCmuV8
dNnoyFw9xevUjyoxMvwdNQ2jq17VyXyA/Vqwq9ahkSsWVDlOGXawkIfVtjJHFkH6KBCDMKTtFqvE
ejFNApaOVYljgZzgmZb/WTFrkUbENxlSq1DvWWYDkmbbS9usaeSYRCJUTAFhEGwEmj5J15NkpTPc
ujPxrRFVIVxVUQTL1KfJxBZHB3bVk06CLfhoYh+2vhaWztKYln7/w/Lp3faR6XxFJh3Bxq3s/l5v
aCPeashQMwSBg/Za+pyYt7NbNc8GwQJLShRZlakTaXRug26+Lcq+rNZWHAavrW4NtYeTPzVfsqbo
/a+IlbOHiUD1yJvnqLxwoxkftSwSRZmvHjipWJQPXhwsc/Eh0/PozWjmih5ZWMriwSh0xE/SCVR+
VtA9ftTYS7mHscLaspJzmfWcRaLOPstBZTKiRZfcW3kLMBDs3VBfo5oM71OJ0u8oEpUmhzxrcWsg
r3G+VflcfetLv+23HFEr/MxSr3zPcUi4QVWkIeoJdIsuqA2xgcKGXVbBfpmhsqu2t1ljjbocBO66
nlPEBMf0HDMwLrgwTiVSQFYX7q1JerK68kLcEyARhmuNv/w20XFgrMJENu2FJUY7p/2PC+pad+vc
OMb05ZvzXuMwAt3PrtzgvNSs4ofUQUN4RguoaZORL9gQjVfOBeJvWkbbwrDDL3iUY0hHqkB/ZSHI
kGuqdFm87iUSqw3magfZpt5PrCtFhcQnycNJnEUBh9Vn9mcJ2ERoqMCF+7Jvzych8+suJcRwjanR
5iQ3A1vGuz7V+XMDkfQaz0vm7+J2dGCC1oZ4o+4yQSx1mrbeQZJC20Fagql7Myo0ZhSW2ZaZYMGp
lq0pk3VWmWN4UVTdYpc3/Urbt2w5kWaSO0HtAvM3vGrlE+1tc/K8noyins8JqtFpxfdaZof073H1
TKGpxXtyKjhcTQxViRVc6s0REwDt8QlP5oAqfUIjxW4dBr9TBinaSMMvK0/FwVAgu5HuU9PCjEab
xb4CGHdnfh2wzD/aqWHgB0+r4OCoWGDi0ScGmBbE2rDHjoBstGwTUInTmFuMALPpvF7OFoRxIneA
bSVx4BJwZE4kaGi2Ma9S6hX6IeAUBUuxrZxn8COM36DKggsj6kAFNH6OxrGrjDbGwJXIax8+9BMB
O/6NHfu+DypSSzAsUO3dATemP2515JgjPE1w+nCWaZDrcHY/upYxtscmaQmQg3+Mewzm6zEM3FLz
QhvaHUL2keNyybOG0pY2lPPGbq7viE9GlQAzWg/ZRzfNU0ASya215HD45Evyw8XooClxGyIxMB/3
30urHH+YCTkpXkiNkrgMAksPokotHLeCQbQRsN/uS6Xpj6bPu9v8nq0R0a+2tzXQ7f7cqVP4JGNZ
xfXKcCZxbaoc0rwWV6yKzVSVt8N/ZWSMOdXbVd3qyQNYN33k+8aX68EGaxoa1r66LjGnjL+iMepK
4bwoQm16yVO7gb00BPbFEhFqrJWcKenR1rYvf+Vd9HaGZu9XykWT0Ylau3ZdXw+yZy0fKz3GPTlq
b/AYOEs5IXHSm9/TLGKEiuHBr2H1b+TP2AoRUiDgOBRQmfkVWcE5yh2Ov3Iq+MuZWZrcUtGisrXO
ZXcaT+HYkUJInLsh54h3yRS27YY0rsLhSWQmxvmfeRTWTBLTuqkN67bwbfXU9bYqvDG2eLnse6o3
FWhMeugfctQlhk/RwUC1+hr3VvPs1ji3N1kXRm82ShWq1GLI7tvSHR+rUM+u3CodSxJQZUtAag5r
k/Wpec1rqOs93nnyKQnBgksf2PJLAf3lXpaLmUQTGTK92kBlykqtdUwPgBP0lZUO4XRmg8p/aKm4
6l4kUgR8iV8hz07Br2B99p3narB6qqlRhDa9QpCxcqPSPaZmIzWIycuOqcUIZKETjth9YPd3H6jU
UbkFkZ0+2Y0VLWdXlDXsT2oHVV7SJWSvB3Xx3EwJcD32XoKZYvSrCdwLpa6VskGQowOZeuQoY5//
SIfCPbikesSo6JmuQaeMS67ulOdfpkjP0Ie3BVvlmpN25PXBwB5a70yM0INgXj26RZ/dGor6RYd6
nagsMBB3cLeHu64zMqS5AYkIHXtL4Y2zySnRbDMUzn6R9i9h6NATqxS+cBJHvqPKoRbITi++FRmm
o9SsrKNdB8G2gk/WkYauId0KCtc3UeLZwzfFlg7m7RDHV5njuI8tFYi30h+avWFowBGoLLcoM3Xk
KsvZcgN6L4AqS+i6Ww5XYPutuxkkxRV1Nv+8lROciCpM+ycDKH+zVaySxzkY1YvUo1RtaOKa8G2R
U1rURuP5Dj6QfhbkjrjQBr1syUpJ5xcN+RrRi0HVPATz2D0W3eBQHNPi6bsLsSfkMKnohsCpjs85
zqe0n6kwg4sHM4PCxZ2b74IWnNz1yhzfsJzp/G1xN96P8OHpJOLU6Mi50t0fVtsz8EpR1iWEJBqQ
3lw2xZOlRRD4gbaZPWJMNmpMgIO6NTsOsaxqZXeRaVjG+UbZTKz0HmYfG2oHqSm67eqQjg2KFCIT
shdHr9RXbCrutOr6KYMe1eT3Rks9Azwk6diemkY1sfmKkUuPfpOFXm61aLDiJPIv0YohrwSrYxaQ
FHP3yYVEg9fc8alnmLOobuCDlD8C9k8ABet4KVMQlPo6m/V4rya3fpDDmDMyrYWygfNp5QPtKrze
tepzVEb5c0ZjLccFm/kjSFlBMqro0Ye6VR7dx9jZyAMrDHVjBTHn4Gj2W2SfLT1/L9CdVMAK0PBQ
1/aggNM7g1luygqjCyUx9gjrDgnkyxQY7bxWpZu9wEJEyx8NaiabtIzxI9tOmBPpVaNwBaORNM/K
skeD39cXFyqVeLANyviaNydwA4hBFujpKj9K4y2ip6nexAgw2eEkrOWaHRuMOdvoSbsT7IqSVqCl
bTEpf1GFm93PelnBbAdm+IMkUJzWDhvhjraWcjml4d+5IqVBPlrGsiljOetsAO4C/sKAZqMxxtUQ
0ucvRs1p1w4GN6B42G5R7HbLmDUtankbITofzS6pqgiDuyHS4Rd3OfdMYicprTzElkizLp7WLipb
Ew6F39veaE+Qb/y+DOGPZgR/7FuCvhrU1xxHLpj9beOTdrtx2iPGwKkAvlHqxiYucNd87KcGdLek
IFF5UypnMya7OJaHubpC03lsrHtbxDsSRrY0XJdgEC9w3bUmm00nzijIXQrALpV1aVL2023Hg1y7
lf0BJCSwX/LrnIsZO8rfdWeVFChaHIOepW0QrHWiaQHmVafdlAlvQq+9NasqPEscEPp/exWMvEqZ
/OrlVCuW1u27LnPM3OiAa4ZDXGnlRayEfxNkabH7y6vY6HJgeuuLWdzEGvbxKm46NH0LwnyTxw3k
EChWKAnpQ/z9VYyF+u4IZEgA+T5ehd5Cz4Exh8Hk08FiC0Qbf220uv6ZCOC3T4nbwX0sF+cZ+o1T
nV47uG7gGzW30xdqJYwqX88WJn2+ZOtvvwIuBY0eKYqghAQs/uM9gRml7KXx5EJDVvcaDc/LlFTB
v74KWnQ684KYJvx0py7nyml74XZtSpR45T8gclCXltK07Z/fz6l2Aqu2CXOfIWhL2IanchBobJYh
ZhlvZJvOd/pQ9xeUpNTB4ZixcRI5/KX85Of1FpENIh7dMn9yFt9926qlWMduO96UAIi8fIJhs0iL
PplY/u1dIUfiT+KCRNH28Q11tPdRpljxJm91WCSGhu1EcnixKM3tS+Rin3zlyzz1XhbGhycEN4Vy
jg/DshdVx7u7mkrctypBIp4tq9toWZf6kl5nc3yk9KJd5SHeqj+/uNPvnUsSUsTdEciLCVQ/ucU4
Aube0cb1AOL6e+LEaWe0DYw7cNSf3N3vl1o8rMbiGZWOjRb0491pzQxEghRoTzOAG1pVicojoMA5
9ulnL255UB8fpAEfgLnVMPCq8o18vBRLmD213C6C85AKbFhDPK8rwVH5z0/v313HQuDI58gAUMbJ
5JdOAG1dP7K8ZDDNvVRsLotRGZ9M5PL0yUmIpUuaGssFZlgkPR9vR/ZoWNywyLYNWOTz7Gtx057L
h+BGbOetvxu9aT1vk0tB/st5fXB25WH2ym13WT3VN3Wz6t+Suwrjy/rYbwYPBo93P3i35+UantSO
vu2K9vghWmMaWo0rtBTZvMXks01e/vysxCIFev9Sft2FpX7dhXKXu3z3dQ/LKo4AMdumD92m9OpD
swsx9LIrujYQ4n21t5BnvPCQnVk3n1z6dCD/vLSDJAJNnq3Y/ny8dBO5NJetKtsau3k7PsZUsh6c
i+yrg+HwjILNYXbWqaI9f5n/4oV8kB+/15Qu8rQPN/1TCahYfVECsuSfXFmvbVoThJxt7YvgZrrw
r9tjdD3uhm9/e4c/r+PaFlJdB4rtyZZCNk0eF4Ybbc3VU7Uqz82VviYp2IMYuJl3wZ27wxHwydf/
m7KbiRFimy6R5hoGQvKTNwrthfQOl/2rtUsPxaXct3s8b8f40t5rB3H48y0ap1Kz5Wou6g3TMl0W
sp88j3ffj6ah7jdRGG6Htb2zjtpVcVkfwJyvXtsNSc+bfjOvx42/gnqwCjfpJzf7mx391+XRutkk
jkjqFh+/ITb0yscUFW3Dg32suNnxDLTdwfGwLu1ZHS7UjbwhSxywVb+aYeWv49f4VXsxr51L+1Id
gHJ7rqefqYP85Mn8fM6nH5mLm/Ofn3Y6P4De1Ye54cmMwYaohwC9aYOFbwcCsiRppF4Rd0VOLccq
xEnUduLPns0yAf32A9BNC4vtLLrQk3lQUZaPzUXQiGlvb24hMW6do7Ee9hAkL7UHGChn7RUqf/6x
rkl32hpn2kH3hvPirriuj9aeA+UnC9vPgPcPv2mRc7omSxvhwCZb04/vKxRZ47cN+hF6azfTZXul
/Whv5Vl9lRzdDcDR63xTXc3347jKn/QfziePRJwuDVCjLcM0bbbgLtjGUwVmyTwOUi3VNu22PNQH
/0jzzXOZaoxteQkfc/3J9Ho6xS0WCxOSg+4axHei/jy53Q4qZEfmw3ZaF2vnOt0Xn6xCv29OTAs5
KVxtnGtU5U++/3JqEOPxGzzUDuYNc6yikKQZ2Zb85+QJfwsSDbNjOv/zsD99jsvrs9goY0QQrII/
n/O7UR9DffUHEia93F7cVG0qDpUsw+3fXwVnCoJzrDkow0+eXhRz7FUk+3ohOM6jjCxGy1D/7a71
56e4bMRNl5MFG/+P70iOSWikbmx5PUcdegt6v07jevzkRHb6JXAVtNnE92DrwIJhnHz4wNpk37UA
EO16HlFp+EQnuBOZvmYgvUyPquu/fnYuT43diUV0ljpdBbD3yIHOq+mJVHTbWnP7G1WM4+ufr/L7
54fLZBnHrpTLaf9kIZ0LFPt0W6EA5bZxFUll7jpZNXc+cNjrOUH2EjqkQH/y9Z3uvGCfLDJ3CzEh
c748Pam73ewGfRqa7MhB9rkBnWLfAueQ9+X061L/PzqVvr9kS4Yn/bDouX3vVPqV5ba4Vf57v9LX
7135f/+z+fd/7F+mJfc/BEaR5eRsYl2yl4rQv9hiBBkvIwxzhy0+phXzbzju8I9JrQL30iJW/5dp
SWBaotTtImQnCYCZ4K9A/wy5kxUR5wUbdjZHbBQkY3DZDL+btqAOYpShv0HXRfaPfVUXT1UuCx8u
4DyCFgjh3IJyNt+MYoSk0Vmzf+OMuThT9Si/jBWqN3r4WHQlrBejasbtUNXjXmH1RlBnG/l9KiKY
ATKarC0V0/DMGR24kQtWL1ch2eLoxLxYpaA9q+gGemBLOXfStyFwJi8P2pgOYnpuRkG3zmdxmGdq
XrFRrIiNu6CwDDa4GmHzjTTPyzTUdl2Ts3+wxSjXPfm9tDoxfyAkTTaZk8MOlKP8f+ydSXLkyJZl
91JzuABQtIMalPUdSWNP5wRCOp1Q9FB0CmA3uYBaRW6sjnlE/O8RP398iZQcZdYsRIJ0o8FMVZ++
d++520qHxhqMagORsiSEJ/NAOMpcI88j9I0UKTExnmhHa2mWtv1Muye7buBbLcMwQas9IB824oPy
mEg3+X0orJs0RIVrq6chBklso0La5OkwHsbQISM3AYpuAfnqJ3WjHa4/M3s2wxcHzqeNiVhffONZ
MGyhbH3HjwG+oNfTetIhlveU4ysP2w+uj/XSjIglsTyKJVTixnkEKYp+Gydq3njltjaMeTlUFsSw
dEIAGJgd1H4kV+0osC1mHrFSc05KTJAM286DKlKUgXOY5iqGJDBX6xiGKMkqdZd/s+0M3q/hylOJ
f3tS/rrz3JUk8hcNPGFcmzZyFjR0V+g+ttrPr0HVRJ78RmLqPZT9de8V1b1ZCGS0YQnJLG+LaDnw
jmCKR8BvgfWMqJeb5iOwyVxFQ6IWsBa/yny2AK8n4wZBN9ojJ8rRZJWqFgQeGVAO2l6+w9RBP597
ZI5hvc5RyyNGxNw/QG0F0Uz39ifvA3wjK7jXKE0vUJNfvA9dAvI2DrC2qn6+423D4TERpJBZoEh3
MtpLRoG+FfnkLTM3bJ49xGX9oiCkYenVJpgg4hzCW5RtqAygFryFYVp/QtOo0G42NZwm5at6X3u6
22vRWU9+MKmXyaOIc0U/bIshsCG/5gYB3nHCBMNWvve97IbsSBZddcwsOzq5zJpHUttadReGPUgG
v1UmAPAi2YA4sk5NFLl3iVLdOkMv/jhinnj82V7hiElBeEjDTXEREy56wy9W2Tx1D0Ed+kdVtj60
GUO9lAWJp6C3yjdUgNGtdGz72KAIT0kVy2bEIAxoUdp10OBCdzsZWLZ2udkUd2DjgweHUInHiVSb
VUWn64qJWV0sAIKG1yjkiNSruvledql3K80kXHvV5PNMnSG4HsIxoi9mkTJkAQfgqz5fWEmDu9WF
YSytyIgI0sqJCsHcA28GbrNgkqD12kNfwn2ByQaztWzQR8lAa/jJvxFlaPGWIvEv84sf/g3T81A6
xUiIXm0zAhLtMZOsOwuqYt1Nr5pUBKzadtI8hZXXrkU1pxyhSFeiJXANFj3uuIfJgzCRxX6PF4o5
7eizBCLW+lSr6IFg8UWjRED0swlkCKiXCcDGzonSahyYecj0TAg2ll+xxZXe0OxmLCL3rh29G36C
NLOIgbCYb8XgrzF/xPBuENFsem/fy3NUI1MGWXMfq7MFRifM9wkrvmj7bGv05Yj635db13CYGQQ4
zA8xxQ5zmCQer4eoEfseBZZaeCT8Ab/tXYRMSA7HXUV61QVEw62rbIhWSBHan9qpqRcIDvzv0VB6
N94UjItpHPRV1ilU8XKDjeKmk/azKeJub00SOVdXf2+ybunGxcmdIDkZOH5yOuV7/Ju7URPQMdvd
YqoAu3TzO0oJucwTMFfIL41lE/Gh0q4lncEvCKvy56sOwD+i86ZgQzObpXLa9jHplfk0zBwvVaDN
TcvutTWHwkMNabeLeiQ6QUywtNuRBm8qLrqV2e1hfilGROPt6FfPtgx2NbD1bWRGapsYsj7Yjdvs
Rmwna2S2w0cou+qlMCuktzGUnnLcWS3RiF15qItmxwTHuBqM3lqjthZLXcrqkp2X7yBJHUSQNg9Q
oAHpcpAgwoRmk4YI73qD+L5CAlMPXGBJLnPyRdk7RHlYyPgIqCKxKQ9BreeptYpIA75JmoQhhciL
XaLqelPJAQILs0j0KHreFg55Y0RIq6UJ9eg6sANcan0SX3tsVjQQITVoOQ7rPJ8HePPkSkQheRQu
SXPLqddjwRSbo0JITWuLjX9hIUu+rcFqVWPiPnmVMd16zU1eTUu/asODHmHzTC54I1OM6arVdntF
JGiztGomdNasyUQNnQ+/ONf011c9WyCUtcg5yAjXimUb/drDLXczZEQn9NwptuhnOGd960G0CDFC
JwHUkjQHhsvZM+wk/5M4RhPGuItELXFIlWC1m+m4xlah4IuSXhQvLeHUkPgbe3wc2pm5fpqhUV4C
DP5uES0ZeV7yILQ6xfXbhPhvVTVNDZKjUtapQtfRbSyU4qRtWB4oemuobqUkF23O0FiYug4WRJb4
L0Do9ZVlYQ2pQhQfzA0LdDwzk9c4GeJVgmyNPB6aKHMPyDqlAiTrksdsuiTuTWXnXmN7nDaEFYYQ
EoDOmRW+oIkprV9utZhLBKKFJqCswM0VPAxFuaF2WSVu/8SeSe42hPNNkpOOrftObdAfQSMalbjO
eqM71nAv0com0D382dh0KDzu2YPSK46ia8PEQbpA+OC9uyqt79rcoZibe1ypLYPOW2uM22OAQXHt
1pCamSEkJ/rcze0wXBx+ZTLeZmnafUMywcpy0+dKtWSjeYaZnaQhLk9olsm5wHX3akvSG2PluMmi
anqAzlGoRMuQtXaKO6JD6/1geMYVhrVqHc0CnZzMcNiNvnkmfnBbd0F8V+o2v3NDTciI4WHHcHTY
ncRYoN01Fb5QjnuyKMMmf62IIdojQO4Y2fDA+kg2t2Mqed7V9GSwCx7ZnOe1Kht5rcjOXJPBZZ0t
6TVkwqJjFEPxOoFl2+Ab8W4Reso7m8wBDh9MXN/ojhoLPzOaw2yTm7qw2rS5kWHqn5FCwlREardz
8VO8I22fN4OMQKXjZVukfO93KZEWe7Nt1DoaYQplRhiskdsHoKBTF+NCN5PvwX6fntMAveNkpC22
x6q/bdqseq4Kxzn5kUHISuWm0wF1Qx9h2Qsv6qkpqN+yQEB1cpIxP9g1QXGYl1iVLX7hbTUq5uLa
9d2zQFtOXFZe7bh/F1/BcTYsxQ5Wmzekw21P2sfHAOT1lsqv+MDIJPkb+2FFgWLcp7kQ906pQZ2R
+GXftWPQHa2hkYe8CdRNkHnjji9McgCUbZjwCAmDSaO5RmBS6YQ4FsIojMTr7EWJkf+UNSIjwQCQ
VjzG+YOLhniFu6jezKJmc0fbuAqzfngGK1i+SjCEWD+dpL1yzKK/E2EpHy4XhgcvFNN+jqv4po4b
Jv9jX/hnj1i/l4AUgqvYJVEhMsboJM0JqFIDqshVVvYeUQBL8kcoy9FnkxLoNo/Ejdlw4iJEUAt4
nf62baXelyMhTAvSe2lBeMil9hYQv30ZogbBCZjoVaHiZju5SXwu58LE60iYYbErqUq2Ed4xUMGi
QnpetUSsEAWjb3wtXmtCHZ48XTnbkE/h1oZzcGpl7x6tKgYhFhI9Y5eu92BavQPYNyvkI269FEpM
Gi7jHhyu6kIO6xb+35SQ2mxyZvDcshHrMH4W+Tow7rkKklhdTY6fc0an/kug/H6ZGp1FGIQIZuJI
Jof6QfMppZbBllUKa7rHneetR7vWb2Y2tnvp4yRG5TzAbjYZkj8nJLAAAfSwCyyaqgrujL7uD5Of
p9c28suNRJaQLiOSUQXFitHki15KQEsSA+uuYOs4AVmWHNYxBfM4kqAgG3hpnJpZTfgrI7a1UfbV
S24OWD4bKu4nO67I0wAvVPWLlj/9ayAM8zELY31tpv58o3XnnLMSwhVNlAYrSuHEj3Lo3QElh2rO
KJWojJRr7yJ2WjTblrTurWQqQV9ZpnHy4rw/omo3b4l6AP4bT/JgjxNZRSXemTs9tQYae2Gom6pu
zU8V+uq2Ef5wl3a62DuuGolfm6b4vkO2ppbQaOTazqtwy0CcYKbWEuXXxsYDO6PPupv9LH4GgBpQ
o43ZXVBrXGPkJIFsLquEWQ4RLnybem9SWytN6lu8yMO+SiA0lS1ZtCKbRphVmSuJvK3k2UV6vVLx
JV3B1bhs9/zpRKkh99qbteRaIbCyrq0hcXdTroeXH+2Nv9T4+W8EMv6nzR/a0wFdu3/e+XlA11+8
/dz4+fVX/g4sdmhqMm5l6s7M6SdUje99scyL6Nr85f9c+i1l1XTyf/8v94ugbc10xAIrYtF9/XvX
x/5Cg4bSHVXEj5/5Sz0f54fU5eeJA0N0SivepWuBU7IuwPufez751MtQ2eSo5Jp7dpPF9ZUIp3w7
1JrKPYmrbg8J27ghAp38b9GnRJ7aJiBvMqCa8Di047AxcJDvsdDjGay4FS9qipq1kUMfGIw031KJ
wA4k8KK+ZhvKbxqFjLRVkFFxNUB/r+VbOYNLtCslzEOVBCHLUKY3HpSOXS/7ac+NzPgW44Z4H4ci
Jvlv6t0FmyS67mqFk67/Bjamv0E5vY7aR9P3HwaVgSdIIobI7JUm1AqRLKKE8Bgvu6XN5D6EWWU/
itG4NuiikjBUxjeEG20GJ48/cGbrp7j11as74FRNiEinI9U7ZxuX58kp2mvlpsa6rL1wlaVeeG20
0O0OPpqmu1iQyDeb1XNMhhBuwgiaXAgJEBN9XHp3Yx9BziScpssbCAsZirjdWJLkEtLnZpPdJ0UW
3bQRDvZl2UfJsCQyogUW4DSOvW7dMss2uPiLbW03kJTD0q7v+9r0HkbbsY/AFOnkmLY7PhD81J9d
7vdtN15BC1Brh5rgBfN4zKbKzooTGlFneBxHfGeXyJUBN3JIurwXlA+mwvqwTbWh77k2Gnd11x+k
0V8PcCCOKmrbHVwDCrOUPgocvQn/QDrGqxGs9RmnM+gvr6HiKxSnBVpmlKvNV9jA8r7rSxtBlIyI
IkHPNFLy6umRMqraBOXkP4WAB62qRDQAluVdSdd+yqBTLNwykPcVqlPObzHetiY3XjipztGWRXMk
xI/bMdbKFZLclEty3bz6NWyDxuz1NzLqcN4htc8fp6zIvxUjDnPRRlgC7LQ37iUyk7ONaepgO56B
1aOT7LyGPftr8qWaS3mQhetE+sREJRRqNVjDaz+N4BKW7LHSFVdxVzurtqrxE8UWfWZ0bNNbi6Tx
g3SQHF+FC8K0dbW16EMer+wRYeCqMFMclQoX9RRgE/hhCxBN1Un0waLbm5LIeZYs17iQUsj2lfVJ
CdFekh3r6QN7DX8QJdDSqY2AYjtDTDS59aenJ9Pbhn1Tf88RoD/GU4JYnOaIewWueuG5SKPTRtnM
NkdNGZH27cARbNgb6qOCfG2Nh1eHSXqScTY+eHFDuLOVV3e1OcmzabXBDb3sjJqEnisJyDJvNrgq
rCsncbJTl0Xa3rglLVZQtdwOLWcKPzpryEBuGwZ9yLgZ6qNQZGwvhzaLk70vOoO8MoUk2jM8611i
S37wgwTeLT6E+yrrakxbfiFvol7Ot2iypU1uYgosoyjJRl1WTpnf6DQ3Tm2vxAajlp2uVW+oexAM
wwVeZ+2FtsIH4BzGuA+8PEc7rJNy3tQ6wKiBk6Bp1mYN2bojbLFcpD4e80J1GnGsk5qPtmFGz+Xc
lwc9n5XbSzIIJx928ZQlTz1pHDuvQAeeJjnB77ETH806Envcdbc0eEltoIJz+CqtGyFfVTQSYBfq
ZF7OKn6+VOjUSTO3WMd8kaZxfQkXYqdr1oIs6Djb2UNxxidGeL2/09mwBZPEXTe/JqxhNxjTCtCL
PM5dZm0JjLhqE0sdJ9ERANkQ4SnkNAOuDC2bTcSoSOCiGJGxcTSnhviyuavNh8zsIWNjrKEHk8ul
1QkihYoh++zVbVoNJVtgxzvEwLcjp+5hIjN04BqsRjxHBRZ7PacvbRcFG2nS+Oks74lqfAWScZmI
aGsQ2qVSGmuz+s6bRkygjA+O1WFLNOA3N+k8alCXGFsTrAF9vTJQ96FF/pUEBrIeUkocSuKBVHE1
80mVsGUcePmzIPZDqUbsUN9fu25z7FqlNvMIHpAoNxRvZb10I8jadF01+zyxc+GIlmBy44Qo+1q/
20zKFqWd+ztfDHQ4G27tPJnangkOoy3L5hatSsrA2FRyFYFgYJFTfUdsE/vUca+0k62qQbf7yiHS
LHXHj0R67yoqN6Hk4wjHwdjZBZ2uCNIPrp472hSYechYUuH4FtoQmA37PMp8M9rNRgbpCm035EyF
rScBJ67LytiVNjYoZcQWcHT8+qio5UM6vzZaYIIgJ7bLPLmRHK/jJUK2v4TJSpov6zzL6lszSYia
rX2gLd0lgDa9RNEGl1DaQHfGrr8E1aaXyNqQ3fQBmO9T1QI1X4qKB9cIElOyYmZ6aOdt/OzjRotX
CgU3pObaW850oBdmN0yHsirdEyLxbjvmNrBnAVL6/w8b/2HYiAvMti+q2n9ecf6fLv/3fyu75Fv1
c9X5t1/8e935Q8GBWhftMR5X/s3fpo3uFwZEyJIvwkbESRfly691p2V9ofbxSZAnvULwu0w9f502
WuYXgIrmhTGImI/l91cAif+gDgQsSsPJM8nxEK6NZvn3ZadRCt2Wdpiube6YZDm6eXlbjFQlWyI6
u3jtioxmB9mXBdAm2gaY3bnoYfXDo7kd8Rlxx9NF9uIUhjUtc5Xz09hFSfGGj5UmS7Tfwz4KR3Lv
RtBlpD/q+TKJQe1fHYAs8SNz4ex1R/opcyBv1SovmEDTBuD2g3GYLpdrkrWBkHr2cu78wl67jJPu
QkLnQAAFpSKscW4zZvna3+NscD5bE+fGIg+kaS3jvLIOMWPRhWq92dzUqa6JXhr0k1Rhe4vbOyS9
qCu2eZhzD4RnYJAWQY40SZl1Tp4B76IG0JFn0dVY64JeOxh8+z8RDPY/4RbH4rgA5f5sVS2q/N//
7/DW/GFN/fJrv60p8QUFDCJQiwvYrwkzv60p7nIw/6A/hlzL0JPxYr+tKfPLD8EyOkeL6SKyjL+t
Ke8LY3txURh7TPaZ8v+l8Jk/6j4oBPn3kTRy4USP/UeAYzUzPSTdOl9jVqL31eVouCyuLwOEm+1P
z+b8y/3wZ4XoP+hiWb9cQUOGbQjZebk/rF+SoQqVSLwNFtldG+bqZNakUXHEHD8tg5zlpTM1bCP6
F0fHHy2k2kXLMJ1QW2K/rq1iGkBXX4oOe5qp5bClffRWYz8nUTet//yP/aMaiyfyO7fHH2QN/4Vu
j4uVBOgsOin0Zr/f0UwnqX0aX8RIioaJU+TX+OmLf6Ga5Fv0O83i5a2g3QYuaws24stX6efb+lBV
jClnXiSOX9r4K6OAjRfGRz/Z/fVHhl7V5qsuaEFYl7/jJyXIBPFvKsFPwf5O5nunD/yresJQ+594
FewQdEUYBXHi/P5VMlOpKVJEZwSkiLi96y2kTzH/5y/yD6vCw0tyuSSxLJF6BZf//9NbsVSpM0hk
+RrLcLJoRXNMhvCJzvC/EE3/h69jI1276HcCXvP3rxMZlWRGi2dlDCg4dbJIk+cW//ufv5t/CGPy
L2/np5f5g1Au8uO0RSmXE5Jk1y+YudvDVPevnR9rqDfe91Hk98VEtmdegkxXQ1P9i78APwLv5OeW
EfYsm7PbZ+WjPzL/yLslDCJ1Ep9sNG07wNIwyBtk2THtDuiYg8IzNiHTtW6FnR1wGaciEVUt4Ldq
y6x8Ho6JoQAkREn8bMS9Ap5ZmM0BuhhjfN8UqCyoIF1rWVuidph0KSbOsHcuAJGcHi07RqutVUqz
Xi8S2Azp2spgcF062vbZQsDiEXsyBv7aGMvmKyGk+t6XqXfBBNO1ovFufQ01BMiV6zC8ZwY29epA
zHmKARnwIdgBWj3vbWu11UpctESngU1JIn2Ac7m0/cm/peagbVuYRveVLKy23ac08jA0dxoRAsED
9MhqZ4SDjv6apHeX8MRkY+P/3Q3IxDNM+M7sQEPymd9M8Fvk2vEnSHaTn4wMxxGwP86Qb5Akt/Hw
kFUMkCKwois2GHnoOaDQQoQ5SQzEPiDQHa32XGhy1RcTChwQVqVN0M6MJfdsmPbwTsVp2VCVkWGI
LpMVZrewZVpjVZiAA4KsPnM5QdoPJmim9Gv8HlesKvIrhTf1TXGraldiioKvncpbJJpGgh/bnYRP
W6bxnWYF28H4ABA3TQvpVmNGwqnSN7Qvmupq+FG3TD9qGO4a0VX7o7IBPcig1/9R8YCfofopflRC
ox7j7yJLzBjD3KVyKobZfSh+FFUzTL1iPddufMiCnnLOH0R55wdxjTBjSPpvmWx9d2vlRECEEHiv
RNOTSfUzb8gFW8vdWmrbWiSpm+NanYEPrn5hD0nbluZiBnJcrRAw4axUnmftf8EQIZwjxCM3+vbh
B4uImSgVZDUK/UBAEHXqn2GJErOpTl1a985qdjwr2QRa29n1lKvmI3UnA6IruYrJVtYd/xIB4OlV
05h2uUsoL8VSknHIhD3NhnaHY71hfBwX01qjvEHWVTWUxvNkkWPWgyIkfzY0o712GPQurdYeviJr
Ab4HnSq/4YfZF6yAgCbZeqzVugzR06Q8riceV34vuPcmy4krAIl0pmaWCZaSPIKBrJBPchqM12hi
ioE3u51fk4CR12IIRDMhebv0zqKML99BxTiqDiLqgIxWvj3TCO0FeQ2TcOW4yp2GjYHSgDYzrQY4
uHPafgKqZS5uZjaK36qy2BLKOX+ZW1RC8BAYuy/HOOLVRAbMk1BxWb1GBGs2XNt7HUFQbSy1EGmA
xb1H0MBQDLwiWo4Xzy3G51hOxhO9WNHsa7cbC0Q/aVBvlGuILU6lpkTJ4CMWHGu4E/S2Iyvj2zkz
uaRRxqw4AM0Sr+msWcMmL/KcYAa/tq/yyC3uoa22wTIgkVURbRbbhNwVhZpX5LiVWJrDHF4IcYBN
gK6Dji/qhr091M4duLQaoF1qIZoJQK9uaiXsczISWrE0gS3cegB1kI2MOjwH3Ea43KhKBwTaqfEl
GnoCO0thDtxMKotUZyCSyY0bDBRaPag8mECNMI/oEfS0bSxH3nueVFezRIC0jKPe21UI2T7L0XJf
fxxSf2k49N8kv+CfDoYsDKqI7zEU/MlNvXnrv/1uNvT33/r1SuGRHcxlj3IaqTZemN+LggWmSj8k
tBIuOv/vb1cKn8ERZzCXh4v0F6MGVcCv13QPJTFjBm6l8BUCLj3ir9zTf7Qefn/YI3lBw+7zD1Ln
g9D4fVkzcBKbk04hFpRNWq9smmjWESWu894PbuB/ijJ1eoAYjpPo/dQb1WlmA0E/5cFy2UQgyb+6
E0L8ZdQp89UhnvPTqMx4R6+cCbhGBlFoIAx2DOIhtOpxZ3seEXKxZx1T3QlgsbX7wY7n3nsQlFZz
RHDYJVN3xUwmJrUpS+KneFbySadM7ql6phGwMiq+1sjHa8IA5qu07SYwKhf6ZjGO8bPyw/HkyrC4
u9hTqNOK6hAMTXejwz4+mWE0fXZzAkzHNapgN7Px3bHM2SuAAn4oEVvXOaGoVzUclWUjRMvwpnA+
K9eFwFgVOYEDwug2eaDUg+t47hYSPblWlrsDakq+j2t1wzoQ8AnK3nfPE5v1dTCL7mR047zJzeTK
F9M3Gjha78mFac51NxJXkwYJ3L8+nVtSA91mU6U1Zm8zsj/4Aj3EAMmOSJnLbRRflLIYck+C+F/6
GqWzLb3GIXAoKLL9hFySFHpgx0hH0IDf1Nod332VTz6ZauFwlllsXuugH8hTNNVwNUdVQ7hxOH1W
gd8922WLzGQhgtLZmZHrfA7kNTEtAAiD5BuU2lzTnlxfahRwvx1R6Wkdtf22TwybJCOF2ALWn83E
z+gf4FaT/0uAGVKi3CBcflGZ8x5mdruBZ0cAWBaSVcWlt3/0Wk0+Mtq3fUye8WEWibyZKtu5ohXU
l2uY1kDKVVKuZdM5N1bQTseyGMW9bqLsDoNGXdxxzo2SiRlH0zIAuIb/ro5csQ4s6splnHpUzdZE
AbLMZKPcbZGyauk85+raKOSxmKf8XM+TeidMqLifVNYdAZa/GbPYRWbdkHhDAKqTTx/0vnIGjg5x
0hBy+xj9Zkxn1xwcdOit3W9CBFEbU9k54ceJTJaj6zzJvr53E6lPzdzN6y5Kum+VDJwlA4boKgTt
+D2ZXJBVkQQpFigpzpHdoXk08/KQ2DPJpk4huBfmw7ZxA6pID0tddBHmjV1TbfMc29OiNy9ZkAyr
4LnL+SqOAwB5bTn2awz38xaCnd4g5vOiBYsC3VHP9GHhT6q7Q/lSkuBkaTLCkuTFb+oEjgsaaUZx
HJXaG8Ww9h3Lendspa5lqyCAN8Jq0SfbiiCEYWTOOXngDYv2LpjNeG8LP9oGY59uypB56qIc3W6d
wGE3ovjoAXLtaQ0+ezrzN6xylDhBhDUNIQ2nvWOVgJjN0bstg9E8JxkBK5jX5qWJstTo+6N2w26H
MAuWcDjp44iYmSyR2PaQy1TNCUxxwlAEvBCAShcXbTgwTR1s39jFieJgnR01PzCMHJZTMTmHKLfF
mhCu4nFw8GQsmtBUzzGReVs8E+bTPOI7SPJ4Whc1u2RFPCU9PuiPNsTRC5jKDjapaWCzRLg8L4Td
nRLkX3wtfPuU+1CeGijJXxV32A/A9yYmiKEB1jnrhg/J8regA/JD7BjZjs/VJK9zEqR52qNZLgoK
711dWvHOHZT3JvhVAsKngOdPm8Z/BmM+ZdtE+8avpq2/dM7/T2gfupx8f3bOL9/yj7f2587hL7/x
W9vQ+cJHDcmC3f5HJAhFw29tQ/dLaNuX4x+4AAdsQNfgbxIQH60uhBiyjGgrcqj/7YwnzppygaZJ
4HjoQP7iGR+4f3TCkutsO47AMUawDKHVlwv/Ty2SBEW2TSPdXOUZnnsyJDFJ2tC+g1gVD7RvcEa7
w7dZZiPaVdI/uAQGKxs2wq1/mcn2XhztAhp4oBDtfR84atM5BQ6gYgxWpU72XQGykNwDJMUGsURe
gsEb6u2eczNcmlndwDZ1NGr/qOe+Twobudod4z2uxeMlst3rrAO1qrswcIRQ/we7igsRioz8M88g
hMdibratZnqZVCa3axLfY99/akYr2iQqvSeMCbC6E89frUsm8NQG140ON91cvzB9C5bcysYlFKaX
MRvmVSPCr147nmQZIczrX/3cupJdeJwuI0K3BtY6QtPou12AIJLzrFg0fbwEW469wAyZU7vFKUvb
137yNmZUPZVVuy4NhBDa6sYlEOD7EBT7AikNbK+R2/iYBu9TSM0PJHHPzRd4fPAMI7dfqrnYMGpw
+A+wRQ6UPe7ogzwxQ1hh8HvLTAQFOc052aFlmGHGb6D0rVxKKz4tQssQjiMN2EDsOjlD+RGV8UZr
j6Ef6dBe1zGhlRf2JEoARIw4XgCiq1R/T7sg34c5AleL0MgVZkN7IZiQLICuk2NsURHwvd2XrqtX
dZpbsNQbptBMbjjAkQjEef5EYfukkIOSCvBmQdhaeYhJF0qDfaUHsiYzItjU1XA9Mgjaa1e/+Ah3
C+m6u8AviVYuyAHPYkq/0Fr5BV0NU0cnuH038HElstDM3PkjUZBWEiOd9PcZQXwXcKMgklm8EKxy
+aH5POaSisMcup1fFPmWBKL8A3Vps7LK6KEF0LltG33FoXJIfb9c+xXurrI8ZiCJF8NodlttWv7J
086OIIXdMJCqDeULTimyi2YMrEcaSi/o8cDl6SgAN2mg624QNoJILLeYWs23vpTzug9QqXvZ7H/1
6xa6bDQYt1EP8D/q23ZFJEy47Klh6GKFHi7FqTq5Q5TvHZw4y4E8UG+y0JfWhYU5KTb59gTZvgmG
maSW0kNEHGRvyiocmGQJ2t2ibYHTe/NT3Yp1MprHdCpeNWmZHYLcpGGJpS1hpaSE3pjRPF7LtHxt
K+dN5t5r5sPyrtSMsqpsUZXQ78o7cR2a2XNjULGEcLHGJn7VRnyK4KQuRt84lLOmg1NVd1PM16To
wldW7a3Gt0jmirOwB7ly2uGiIsagFgGMWcmIeiQwtqZDfqwTE8hCZsbaqrwPV/nfqy5dZw7fLHt0
wIQXJRGDpGkTKblI6xZUSJchbzCiT3wa79JIr7OA0QKs9K98wt1ROXa1oj+D/rQtXmM0QExvuMqX
1Uy9L9s7aX2Ngiu7/Nqz9oLH1CtDPAHREjQskY1ZuYxJpDRQafiJvIvaNWO/YSVCqIOVTVJkbEOX
LdejThdxQLFygdndc0EvLiGpKYXzCDpdPA6GudWoYVZW+56X/s7q3g27urLbQ6mcb6JtSRTNiScJ
hv5ytWHKmQjB2upKc4nqSSEOsskOz+xh4av+0a0IxeY6snIt91YnxtrwCBRmXyMWspE7o2uOZhWD
UouzQ9Fr3q9rvNZhoFgJ8UsR52ezt94SRdbDcB1Z6VmTsQJOmFkqZPUFHYevJumeq6Cxr6Ops6j8
6hPScLpN7yJ1kG10+XaUiiBKzRMJjsS3kHeB8c7B5rdp0h280moLdfMTA2Wx8Lqq3bZJdRG9kG0K
asEN0R7M2dY34m0amd5hyOxdgRcS5fAVKissXOygDEtLdulymRCZSoZL0MqNiyyi9jaC2MsZFcSi
mLBM9mmxa3MoxnJG0mybdXm2M3OlBA09Am7oioPlt6qJ0BuBDC8Kq3xnoQRczl5kLOysRUlv5LcU
zR3msvS2QxG+nCPat2QvfYgoWkVWeZ9VNKN79QTud2WqZjOZ1GezAX0OBc2qH/HCpXKTRdO1OU8f
49B8ejWtqLGYnyorP0PL/ybSOF3lIE4X/oX+WM3Vu0iCO6UqsaUhbe4Mqc70fba9LBR7K7Esc0Y9
GgKcNJLu6HCULS6U5DJmQhw0agUtu1h6hs8HTQtMe8XaoXZ3RXI7jf3zZNebMjVJUcKtya71/8g7
k+W2sTQLv4qj1o0MYgYiqjIiSYKkZlqSLVsbBC3JxDzPb9PLXtSiox7BL9bf1WCLskxFltTZwehd
Ok0DuMC9/3j+c9ocinmSHBokA0KW0pHqCtw8vaa5VkqoNMVlDi0elJ4MiB30ozacGOtmmKeJ5iFy
2zRTJEIGgMoAx6QwmqV5/im38dmGAbYn9OtLhpyiPWgemUbNNcrZxaHSqQs7pto6Qo4+DOCuQM7a
gZDkHIWlU+jbsRxlS6NCiS5Sy7tGI1wfM+z2CX2plFi9jRytLr/QFB/XinRGOH2Q9ajniGpizE5Z
VwxKxPVsNOh7tlp/UuX1vNHaaj8SdnDtJR89o8kW+DREdEYMtdU18XfbdMa46qPjtETEJbdIp12z
BXAgZRf0HxEcLJjMKXwjOFMHAa0r1+48StJoqmVYq6YwYT4cofoR68cjvz8kT51RV72uUBekQjDU
lCCrEibHupl1HgXRQekcu+Q2kkkZPUzKC6gGkwVU3QiR6EzgUi75HELiPNaMxJi0lgQmC12Eade7
0UKJwoU8qov9EVD8cRtqxQz0eb9Xuv0y1rNo0ua1NQaaP69zsggTTkG83QgXUmQZXNiFslcJAgBV
TdzDXlWRGMuLy7XeqDMjST/pBkJWJXHepBoVwPdVGJfplJfUcf3hct0GvGYAt6aShg4gi0WWt44F
Tn7cBLETl/5cCpTztvT3QxBKsaHic2v1itkaus5duRgsE0TuSOi02KmChlbdjGnkFFMTJzNWzFzo
2mcD4ufmKWSjyp5rDhcJCIvlUDVLRNUofgYdIjG0hlwxgwet7UdMxqo1oEMyA3orQx0vWls97yHz
mCHUxnaDinbeWelh3/vLwDavpKJOz+NKGaYNR82B6RP1gZLQSg3KwYEAEvGsrJlHnTyaAgwMnaEF
Npcma7jbRwIjwoYD8Z99MTptAYEXNp+KMwEwTPXoMgnJkAAR8lFyOiTDh6Crl3ZDXtj2U91bH8Tr
kAGFor0mkKgXZtWeqUwTTL1MLeaSmi0hCl2isMBgt15rCHNUvCJGJ8Y0P6BNps0UwSowS/2unsFQ
sQC4Q4cq8lpHIg9fNDZj0K0CeqvU2btudZEEvpNn9jFU3YDEwNMMxV6kmedt0gNgI4TXy3oP1m42
KlsTTJgRjLNKOY0DhrCtNoWwvdFhNNfTEzgEKXPbJqrJ5XsGN7DzeaocZbou7dtd/MlvYHZ2ffyy
kUxko4Dau+btdJ0dT0u/v6QXUR1CLco3WSM9Ufv9Us3aw2bwvZkqWda+C5BzgTQ3/EcBAYAdufU0
VFGDM4v8kxJLdHh83xrrsnuc5OFCLehXGejF9y7oaPSyqzFs9XOjx91J5WffzA97xRiHpnfBHqD7
hvjH3KKSGPfu12oUfUg9PFNBLNno5qyJBcKzQTTKQgayWstHGV5kkrAHp1nmHdRamZ7wjREA7GzX
MXv/OInX3cKoA15+MpzqFI/wPMPXVgYhOUiVE0QdAlCpPbXEwaaBfw12aU4xYKVrXsteruyxqbtf
m6KpmZKRr/qW2RyX87roDb6ZjH5KnkaOG8hnDPJBUq7N4bM25zUowNqD4MXsONXBcFpIjGQxKa1P
8kRetJ7NhYXCjwhKiozxNv+kHsGwGofJpc3QFDIDUkMVptNmMvpd42AN1bjhQQiMV1PhkvVtpn3s
D1GfnOoMwyWyd2g2nMq4PkBrAay4nE3bwN7PregSGcBpIhdnTdwcQXFynoUEy1BUTmodgcsY0vmp
sVZPkq6SICSn4WMo3destFSHaVQnZ1pmApDhQFcphUhK8LWL1jJwWHUlapoIeK+PmB087UFSjfM6
hME1i5hSQtph6rWe6dhGx/ZOSbrkrjpRIo1WbF7CIyD5tSMX1pWsoYQH4tWd1kXNZjerYtJ0bkjB
M8qnucneh5grngSdP1wMvWTy9dMlDu+0YB7/z/dC/j/USCj861ubIad+uSpEoeRxneT+Xz0UShh7
EbMy1D3kx40Q4zdEaXWq0QAFAVgJ8dvvRRKQTlAHWSCfCFb4r0dFEgO+RiEmbFNEEVM8t4LbTwW4
f/z5Md7JFPitjT4INRLqLVCs8HwaAzhPQUQZLRczoA8aMNk8ZIRrGG9jf7CkozoadY4ZFNdp76Mq
awPGXTckCL7gJo409yIoOJYhrMcFje6pnmNVdT+24B8x5r6X2lCJoPaxzheQVWUOxeOI7iX9BwiD
UCxJXACO+kdkCZ3AagnJ7DUyJpwqVWHymKM3XBDAEgymyPTpYoe3Yq+P4p5dL/Z/Kk6CIs6EwuGw
xClJxHlRxclBlOCkBtszccWp8sX5ChgtoehOSmtQaxwP4hzqHMhWHEwGSUFeqiuwGKAc0WqyqZmM
13JykLeqPSk44KCSVMfkyNvi7GOxmKDFHMSdhxCfsBAg4Sa5sBmMMpy3GBFTr85ijIpfBpcdRsZg
rKcSVmdAytnADGGuDg3Mkt5Ep4NifliDSx6nwnJBw2A4obBmXmShRBLTCK1SY474qTeOhdFzhflL
sIOuRlqhYBlpui8rPomUWZNOmE7fHGiGRspYL0enZUkfQg9PURNlyJFIW9hdRV5TN8cSK5kxbyUG
PDDRiNo40IJCeY3tVhhxXqDdAitkNFwVQY72hGR+9YXNt9F4Gce4AcPM5myy67occl6jN8txFr7w
GugmUg0qEyFJ8dVOZZV5wuHUqO0GpLrwOrifKFWJv1vLQGDNT0+Ypd9PhbfKhd9Clu3IE56sVpSb
Vvg2xn9nvvB2GW6vxP0pJRtyFI8OUB6UeUO4SAAlFzkjQwG+M27zzya+FLjHXBLO1UhhrOm9YKIJ
x5vigQ08sSVcMoWgVevR+LF0ZuRd4bgBtZPDC2eOhIBH7BfZ+zSPYIgQPh/fX+aQmzQFxPKZPKpQ
F+ov7QEvF4qggR47DpI4om60hT8q86knpZ9oqkn7qgg6TBF+6Fb9fu2aSJRR5mvl/CQSocoor3A9
A2xacqud1iKgGRhMHof8HDmReo+R8G7WEP90kn1uEQ9B+8ZQgn/uR9JxSrxEWHuhDyq1laI4b0VI
BXODT2pJmAVuDaEiq1lkIgSLRTBWEpWNJI2tIQI1yyJ404kUncwiEzfzYekS16FWW7BbCPVCk6Hn
OF9ohV1TJx2uIxESYhwOOmJEi1iRKy97YkeoXIRnT5y+RglQFgGm1g3tlN4w2OUI/l6I8r9gKLOx
RGSaBjBGqKZVjg07Dx3PNUYM2TdzkY0DKyC4RcEnnrUi4B1qNDcTEQSvS8LhkLh4ID7uiZPhZPLn
pSitQDCQzCB4OleDaIEgrE0ugBghWk2rnsg7buBlz0UwzvDOTRbZBnWoajkMQ7uUiNwL2SPdIJbX
IJuYqCK8J2699pMG4i0R+6siC6hdqomoZXROS4oQdeRBBklDrBqgptzuaB0q58oQzFtSDHqjxAAk
HTAjLmgrh+jBSQ4KazXBnXyZiUxFuk1aqDq6un5UeSSfago/a9rLsB+bTI3Y7kXkTsMwJ6jX7Zt4
jaZYbKSI61kUndOjKLT39VKh0lV+5H7Mhg8fSyigkRHW511JNwWsa4GshZmcai2Kva3yPlwH+zSP
kdeCBCH2iYxbqgRpHx0qfTiaGF5CvXdkoaMXaXNVQfTMv6g6Q3PWGJ55l7Ri6he5Rvge0Yyy7MPa
Xi8KxtLWXTviNHpH0QDHlDsky6pB6qRrtOQ9ZCofRmphO7WXI1SNFOESAAkRTMGQMIIGyqUQmnN0
SD1OIutT3LfjUtbqqeg1xz2RfYMAjkN57YOZN19JjFuI4RJnXTbnvPQvIX28oVO/2DHJ3HokfzG0
aOUZ9ZyGbj7tqAHE7lVOLQBsvkPbF+CedBp2UFV21wxNoWMtnYTdV18onCVA1gwKdy2hpEd07HXx
bZBez6vGsqfMRyaHWQVhTZhn2mGuaXPK+5SpuQ+x8T6T2/2xj4TYMkQQ2+lHiHZZsKiPbbjOZ7C7
IBIuB4hQMgkKEX5yweToB6Lgw6xr4IypQslRR5k/SWgcoqiD8qw3mOmkUHI0SBk11KRJnSKSUmDD
7QgwUVMeKK0Mo6ffShOkAkInSOEL4qQdBd41ffVZ7/kih6cfgSR5hH4I5gIhw9qBhYWcGUmCdi1N
XcYO5NJ733ZfR9l+FYDKwSCG8nEbH9W1U0j+vtbTgq0vO6QMUyp8cHbE4I5Q9Wum7sCO1FLtc0s2
TNaNmnBg3QxSWU3yLMjnrv416M/bdOHGGgNBxSlwgw5HsVeZ82ZY6iE1gXlffImJBFJfOxqggooM
E+2hbO0QJyGfrTWndlfKMy23D9T4Mzj3i0FKnMyImDD3LzzOzdiMTdhg63QPypZFWrbHSWDtKXL3
KTFlHeU4DFvGtFXUUg0GFHDa0mccF6iJOKjsQsmcxzg3dCXGGSWMqa8kgDwKaSG77p6il2Cb+tMG
Nchal7Nx1o6mepId+pW/bOv1EYqdnzxIO9I16FY9ed9kHL0sKD+pWjtD9vJ9TD+AgwtbBBKUETXs
sJlCUaNrqHP7x6qmf64j81hCvk5FS5RPW38K2hyhZe+mytNlVURLw87mgzz0TtXDj5Yb8lJBBg00
oass6lFxCUz9czwaXUI0/iXIjcNQH0K+UopEVaKeqYhk7vtJdzD0oQHGDSeoB3SBwoyYL1RzZFv8
Gu+lCJ3Cj3qmUS9Ab6xBFD6arOldD+71qFtWNmyMHhVBdBTL4oyPMFHdo2K9jDj3JN5oWTGWTA46
7SG1qRt7khvIcStgyaZySDgBJUl23AIZcc16Cthz3yM+YypzaiqFk3TrZQFZDrDCwqFRNu4siTHI
eZJhMrSx3+UnYRucZLq5z+HGbTdzBN6nZanMer2e6BC+oTA/Hoxr7PLCRutwgCBp3Csn6M7NgMOM
gSXNZRQHvUyMFaK1xlwdw6VefKIlzBNrCiPfgEXVXgU6W/X7qdnPci/Zo8MzpbGzj4j3vI6GuaXT
FCvqMyFCFrmI2jXsN1M+lI1on2yhmShNexYM2n4TWSdVaUEY7gVLOG1MipvMSRo6kmKhjLpU4Vm0
pNbXkWKjThxUAB86dWzlBLOJdLRu1WCqIFEHuZV1vfYaj1lv90BNNXPatAEiL0N8pFAJdupBu5Zc
7RICIheqoVBaalEKKaJEpM2Iru3Amx7OdjtNvMcATFfViqjAr/r39U3Rn96UdVSVD4nUxPOj69u/
9m/KP/ODX1/g3c3t3fau4UD4MQxze6NztIDvbn33G/Hn3zfweX8XT/3oL2//TIL3+J/fL+znR3/2
mR7+58K/KVbFldffrra/f8rjVXzzj7/9svt/uxLxlP/428Zj3u6MOzL2bdfdmjC/8tq/Zq145YU/
rqLo5t31TfRu8hT7qGqmRnr+4/v8e6/lGIYMcYd3Z6ukWiXXN8XDNcWmEVgJfQRU4tW3WRX+t/9+
MmIpcBiAJ1577aPV+noV3SQbpRCeHM5ocCavvfrk278oNXx5cnHZAtrxBhd/+lUpvABBeYPH3j6A
98pt+dLM7GsvH6+GNNmEAN1Bfd/igy7rChhhv7EX769Oleq122U7dfErX8xkRSJYffvPh8cUR/T+
0SmgvfbR5/WqQXL95uFKj67+BoZmUfvRxiG6e3DlDQwAD+4n3/753NXlh8X8+47jfe0n19/++cx+
EVovr33pk1XmV6voHcW4n6bX79/QG5jfo5vqubcD+vzVz18nVBxWMe78uTu8gSX76F95q8069/2L
YVzz1Y+/KlfJs3tecES99up/bJtYeKUtoH6yunrOFLyFS5146dW3fz28gB+GQH2DHf8HC0f42H9m
uwiBjte+82fjmLsNo76BfT+D/OoZC6m9gaGZ3NDSeXgBP9659gbb/HD1DiMZ+MUzL53E4C1e+rs/
kusC0v53BJHvlkXa+Nc3ydVzX1nokmz/ys9lFb9vpB+OOD2badKLP/ieaC058En1zCVe/sVDBvPM
Je7X9OPDiWDl+zTT7d02M50/noQ5213Uozs+XEbcSnw9bnL/xh796OnLuZer+tXS/9TCOEfbFvY0
wtqdhXHUti3sSXC3O+vCl21b19O4cncWRmC6bWFPQ9qdWZgIi7ctbCOa3p1V3RmrO1P0jEV8Gsjv
zsJwads+19McYncWRkS2bWF3aUuVUp+6zWNe8uw/eaH/a18m1Bi3LfBx5rQ7X+2FyGPyTNK2O4t7
yUlv5ou7s64XnfRmqro7C3vBSW9myTuzLJFnb7McTxL03VnXC75sszawO8t6wZP9VJbYnZW9kI79
VBHZmZWJqsq2I7ZRjNmdVb3gwDbqQDuzqvtCxC9j+59LUDuwtKcw7Gdylp/6yjuwLFVG33b70foj
/vZfSHeubpvPZ/X3uuTd6q5S6m/JTVI9usij2tPjoB4aHvPOU/5FNSpVFej0rXZjs1+/Cx/srtm/
zRb+AiqwC4v7vkN+aTw208osWiU3d1vvL9pTLxm3SRql8Zcfxe6HU1InlYD5rP00ebQjf3VSvp/K
v2pVm0Qczxi3TTDODuwlmEKEgDeUjtCTiukXMfjCsfnL3uiteDi8mgY0rCPZEpSy207tGIGwRw39
uzccpVcrKK/6R//0F1sGdtwRMCDk+MSQjwaF7V0S+Zcu9+fb//Ic3y/3P95Nf5v8tnmoNzBdj1OQ
Xyz9R3P8r/u83+FQ2z7prxFVO3B+xApvQVlbV7gJ5tqNZd2hwbYt6ycc2U4s7B6Jtm1hTyFsu7Gu
Oxzc1nU9Rs/txKKe8uY/43KfAvd2Y11PVDaeWdfPmMH/3ZW95ALp9YufXEU3q+L3/wEAAP//</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pPr>
          <a:endParaRPr lang="es-ES" sz="900" b="0" i="0" u="none" strike="noStrike" baseline="0">
            <a:solidFill>
              <a:schemeClr val="bg1"/>
            </a:solidFill>
            <a:latin typeface="Verdana" panose="020B0604030504040204" pitchFamily="34" charset="0"/>
          </a:endParaRPr>
        </a:p>
      </cx:txPr>
    </cx:legend>
  </cx:chart>
  <cx:fmtOvrs>
    <cx:fmtOvr idx="15">
      <cx:spPr>
        <a:solidFill>
          <a:srgbClr val="00BCB8"/>
        </a:solidFill>
        <a:ln>
          <a:solidFill>
            <a:schemeClr val="bg1"/>
          </a:solidFill>
        </a:ln>
      </cx:spPr>
    </cx:fmtOvr>
    <cx:fmtOvr idx="18">
      <cx:spPr>
        <a:solidFill>
          <a:srgbClr val="FF0000"/>
        </a:solidFill>
        <a:ln>
          <a:solidFill>
            <a:schemeClr val="bg1"/>
          </a:solidFill>
        </a:ln>
      </cx:spPr>
    </cx:fmtOvr>
    <cx:fmtOvr idx="10">
      <cx:spPr>
        <a:solidFill>
          <a:srgbClr val="ACCB0F"/>
        </a:solidFill>
        <a:ln>
          <a:solidFill>
            <a:schemeClr val="bg1"/>
          </a:solidFill>
        </a:ln>
      </cx:spPr>
    </cx:fmtOvr>
    <cx:fmtOvr idx="2">
      <cx:spPr>
        <a:solidFill>
          <a:schemeClr val="accent4"/>
        </a:solidFill>
        <a:ln>
          <a:solidFill>
            <a:schemeClr val="bg1"/>
          </a:solidFill>
        </a:ln>
      </cx:spPr>
    </cx:fmtOvr>
    <cx:fmtOvr idx="16">
      <cx:spPr>
        <a:solidFill>
          <a:schemeClr val="accent2">
            <a:lumMod val="75000"/>
          </a:schemeClr>
        </a:solidFill>
        <a:ln>
          <a:solidFill>
            <a:schemeClr val="bg1"/>
          </a:solidFill>
        </a:ln>
      </cx:spPr>
    </cx:fmtOvr>
    <cx:fmtOvr idx="8">
      <cx:spPr>
        <a:solidFill>
          <a:srgbClr val="EA7432"/>
        </a:solidFill>
        <a:ln>
          <a:solidFill>
            <a:schemeClr val="bg1"/>
          </a:solidFill>
        </a:ln>
      </cx:spPr>
    </cx:fmtOvr>
    <cx:fmtOvr idx="6">
      <cx:spPr>
        <a:solidFill>
          <a:schemeClr val="accent5"/>
        </a:solidFill>
        <a:ln>
          <a:solidFill>
            <a:schemeClr val="bg1"/>
          </a:solidFill>
        </a:ln>
      </cx:spPr>
    </cx:fmtOvr>
    <cx:fmtOvr idx="14">
      <cx:spPr>
        <a:solidFill>
          <a:srgbClr val="2CAE2C"/>
        </a:solidFill>
        <a:ln>
          <a:solidFill>
            <a:schemeClr val="bg1"/>
          </a:solidFill>
        </a:ln>
      </cx:spPr>
    </cx:fmtOvr>
    <cx:fmtOvr idx="0">
      <cx:spPr>
        <a:solidFill>
          <a:srgbClr val="0BA17D"/>
        </a:solidFill>
        <a:ln>
          <a:solidFill>
            <a:schemeClr val="bg1"/>
          </a:solidFill>
        </a:ln>
      </cx:spPr>
    </cx:fmtOvr>
    <cx:fmtOvr idx="5">
      <cx:spPr>
        <a:solidFill>
          <a:srgbClr val="526580"/>
        </a:solidFill>
        <a:ln>
          <a:solidFill>
            <a:schemeClr val="bg1"/>
          </a:solidFill>
        </a:ln>
      </cx:spPr>
    </cx:fmtOvr>
    <cx:fmtOvr idx="12">
      <cx:spPr>
        <a:solidFill>
          <a:srgbClr val="137D7B"/>
        </a:solidFill>
        <a:ln>
          <a:solidFill>
            <a:schemeClr val="bg1"/>
          </a:solidFill>
        </a:ln>
      </cx:spPr>
    </cx:fmtOvr>
    <cx:fmtOvr idx="9">
      <cx:spPr>
        <a:solidFill>
          <a:srgbClr val="C00000"/>
        </a:solidFill>
        <a:ln>
          <a:solidFill>
            <a:schemeClr val="bg1"/>
          </a:solidFill>
        </a:ln>
      </cx:spPr>
    </cx:fmtOvr>
    <cx:fmtOvr idx="7">
      <cx:spPr>
        <a:solidFill>
          <a:schemeClr val="accent5">
            <a:lumMod val="75000"/>
          </a:schemeClr>
        </a:solidFill>
        <a:ln>
          <a:solidFill>
            <a:schemeClr val="bg1"/>
          </a:solidFill>
        </a:ln>
      </cx:spPr>
    </cx:fmtOvr>
    <cx:fmtOvr idx="17">
      <cx:spPr>
        <a:solidFill>
          <a:srgbClr val="A27CF8"/>
        </a:solidFill>
        <a:ln>
          <a:solidFill>
            <a:schemeClr val="bg1"/>
          </a:solidFill>
        </a:ln>
      </cx:spPr>
    </cx:fmtOvr>
    <cx:fmtOvr idx="19">
      <cx:spPr>
        <a:solidFill>
          <a:srgbClr val="9CCB07"/>
        </a:solidFill>
        <a:ln>
          <a:solidFill>
            <a:schemeClr val="bg1"/>
          </a:solidFill>
        </a:ln>
      </cx:spPr>
    </cx:fmtOvr>
    <cx:fmtOvr idx="1">
      <cx:spPr>
        <a:solidFill>
          <a:schemeClr val="accent6"/>
        </a:solidFill>
        <a:ln>
          <a:solidFill>
            <a:schemeClr val="bg1"/>
          </a:solidFill>
        </a:ln>
      </cx:spPr>
    </cx:fmtOvr>
    <cx:fmtOvr idx="11">
      <cx:spPr>
        <a:solidFill>
          <a:srgbClr val="7030A0"/>
        </a:solidFill>
        <a:ln>
          <a:solidFill>
            <a:schemeClr val="bg1"/>
          </a:solidFill>
        </a:ln>
      </cx:spPr>
    </cx:fmtOvr>
    <cx:fmtOvr idx="3">
      <cx:spPr>
        <a:solidFill>
          <a:srgbClr val="FB5B5B"/>
        </a:solidFill>
        <a:ln>
          <a:solidFill>
            <a:schemeClr val="bg1"/>
          </a:solidFill>
        </a:ln>
      </cx:spPr>
    </cx:fmtOvr>
    <cx:fmtOvr idx="4">
      <cx:spPr>
        <a:solidFill>
          <a:srgbClr val="EB475E"/>
        </a:solidFill>
        <a:ln>
          <a:solidFill>
            <a:schemeClr val="bg1"/>
          </a:solidFill>
        </a:ln>
      </cx:spPr>
    </cx:fmtOvr>
    <cx:fmtOvr idx="13">
      <cx:spPr>
        <a:solidFill>
          <a:srgbClr val="F9619B"/>
        </a:solidFill>
        <a:ln>
          <a:solidFill>
            <a:schemeClr val="bg1"/>
          </a:solidFill>
        </a:ln>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_xlchart.v5.11</cx:f>
      </cx:strDim>
      <cx:strDim type="cat">
        <cx:f>_xlchart.v5.7</cx:f>
        <cx:nf>_xlchart.v5.6</cx:nf>
      </cx:strDim>
    </cx:data>
    <cx:data id="1">
      <cx:strDim type="colorStr">
        <cx:f>_xlchart.v5.10</cx:f>
      </cx:strDim>
      <cx:strDim type="cat">
        <cx:f>_xlchart.v5.7</cx:f>
        <cx:nf>_xlchart.v5.6</cx:nf>
      </cx:strDim>
    </cx:data>
  </cx:chartData>
  <cx:chart>
    <cx:plotArea>
      <cx:plotAreaRegion>
        <cx:series layoutId="regionMap" uniqueId="{38BC3AC3-CDA6-4073-80F1-8DE1E11BC560}" formatIdx="0">
          <cx:tx>
            <cx:txData>
              <cx:f>_xlchart.v5.8</cx:f>
              <cx:v>División de administración 1 (estado/provincia/otro)</cx:v>
            </cx:txData>
          </cx:tx>
          <cx:dataId val="0"/>
          <cx:layoutPr>
            <cx:regionLabelLayout val="bestFitOnly"/>
            <cx:geography projectionType="mercator" viewedRegionType="dataOnly" cultureLanguage="es-ES" cultureRegion="KZ" attribution="Con tecnología de Bing">
              <cx:geoCache provider="{E9337A44-BEBE-4D9F-B70C-5C5E7DAFC167}">
                <cx:binary>3HzLchS7lvarEIw7vVN35YlDR2xllm/YYDCwgUlGYRvlVXmTlJe36eEZnEFHz3rKi/2rwOxtFwX2
iXD8J9qeEFSWUkv61uVba0n194vpbxfV1bp/MtWVGf52MT17mlnb/u2334aL7KpeD3t1ftE3Q/PZ
7l009W/N58/5xdVvl/16zI3+DYeI/naRrXt7NT39z7/D2/RVc9JcrG3emFfuqp9fXw2ussMvnu18
9OSiccZuhmt407OncVM19ad8/fTJ+rLOTZIPts8vLHr29E1T5fX25/jZ06NPa+2+/OPpkytjczu/
mdurZ09vDcZPn/y2PfkPgj6pYC3WXcJgukcZijCiPPz2R54+qRqjrx8Hgu1hhllEIhl9/aPfJ3+x
rmH8fST6Ks/68rK/GgZY6td/b4y8Jf891v7TXcyHJv62w3GzWVv88utm/HYbwf/8+9YHsD1bn9wA
eXsv73p0f4x/Bwibzv0AP8B8enV5VVVf/mm+7/UDAM0BR8GiEEfXQAOQW0BzhEISMvntC+z75N+A
vp9Mu6G+MXYL7PttwiNB/NDl1Q6jfnGVe/j4wUwa70URIWDP9Bpp8AlbSGOBCUegDl//tpC+W57d
KF+P20L414t+JMj+3q/dxQ5ov3/+YNjyPRFxLEP53V1vW3G4x8IIw3P5XaO+me89JNmN6veBW7Du
/Bhc1/fPHwmw8W5cz5p2PX/5r4f0z3iPCiRCSq/db4i2rJbvsQhFFEn8zWr5bYDvJdJuiP8augXy
nat/JCifrvXluroyOyz4fG3s+skpkMGHdNEI7SGMZETltv2SPSkZFlxch+ktlO8rzm6gb43ewvq+
e/BIIP/dVmC/Nr9ottg3+DC17vu1AWpWbcL1Hb7730EdVQPk0K/7H0WPN4qqQZOfXF49OTKX+Xq4
cwW36fGvkgUU7lFOKAm3tZZBFiFBYyn7RjmAcXzbtm/B5y+pkntJtVt7d75lS4vvszM3ZHgkyhyv
O3dlv/zXj/qwXzX9lbnYJBl36PG/oAV7gkaISIG2IhTbY0xiCvRkpxbcT5bd2N8Yu4X4vdb+SHB+
t66qK7Ds6slPInO8rvIHRJrskSgCSsK2kQYuIjiNMEHfkN6KUneKsRvkb8O28L3nmh8JwrEDn23W
9brflU6oRjdfzfwOW/73xKSvsj1J9uK9H/3QteRfnz5x/af1hmvdsYr7eyS6RxBHoQC/9Cc3vpXx
0j0k4TkPr+MT6PPN+HQt3X9cC/8LuXYr7tb4LQ3+VtezDRhtm9t19dPd+T7/I9Hl06sNZ761GUCu
3m1YlYd6K0Ql4F6/2Ot/tZAZRohzJsBlff2DBPiWDpA9cFjgzfh11QM4zE0duL9cu3Vga/ytZW8q
evfYi0eCu2rm9cUuMvLGmeIhzR74BpJUYC6uCcc2LYX4JWSIEb7Wia1C193y7Ib6etwWxHct+5Gg
+2ee+ASquhsLvrUNf2ZPF+tPV3199aB4i72Q0VDQ73XL6EcTFxIjFIlrNy9um/i3vO5+ku1G/oc3
3Fr8s6dfE2xzebUjM/th6CPRh/hq2JWIvs6bbA1NtO8IPEAHA4omkFxEULoGXG+5dqh4Myk4QVt5
572E2I30X0O3ID5ZPzlw6yLvd8S2vwY9EnB/tdivxPzStRv074ji/w4+Gn/5n/6y+bQDpdPG2Kv+
yz8fUjflHpOUR0Kga/axHYoYqGjIGJHXbdStUHQ/mXar6o2xW7p6rz14JKoaZ83Fl//5MRy9cvmn
y82DO3T0/tkG25M4JDji/BpryH5vuSMOTJMzzsU1L0HfJ/9WDbuPRLuR/nPkNs53rf2RYAzrN5df
/rmDdPwOXMM8aJULDkZEYLLQR71GeTvosD2BKVgzvrborRrIfSTajfKfI7dQvsfqHwnO79au/fIP
qFzf2gHglqe5/fK/363pISjFXogYA6cN7viWCUOhG9rjUOa8brZtdVPvlmM3tNfjbi0LUuI7lvtI
UIXy3uWmHXFr9RtQ1yZfoP0Gjx7QR4eSQCVaXif70Y/Wy0LIHAkS38x7Ox7fS6afgPzX2FtLhQNJ
d+/A/1GsbwJ3awn/8nG0jbtFPCJbBgkUP5QSke/t8S1v+9dRup9Lshutv0bekvvm6bz/W+fKXjRw
cHHT/vtFMhp/+d8L96AdbbmHEA4jOHdyHS63c3M43yAlJ/g7Qd7yqPeR6CcAfl/LlrH9S/vwSLB/
nUMyvnEyP3rZs6v+6mvSetNAbm0ZJM//4tFRISE+QvC8hjzasllgSFB64/Q75Fs2ex+JdkP+58hb
8j97ep/lPxKkoQaRm6857K09gHB6BB/3+UYFHgxpqKPCySNonnzv7EJGc5MucQn9/01d5nuhdcu4
7yXSbqj/Gnprnc+e3mcDHgnWv9frpTG7qNPJFZxgedC0JyB7jMABeGjt3sZYhHtwvANhIa+z2q1a
231E2Q3xnyO3EL7Hsh8JwOfuor/60WWf5+biqroqHrJNFm1apVwAvtc9k22iBUd5gBRTQXf3TO4n
026gb4zdgvruDXgsSG+OE/6kQQAniHvo/Bv9kK5b7EGCKwnjP8ObAHFD4LzxdTVrK0ire0q1G/Fb
o7cxv+dWPBLk3+XQDdlJzOBG0dfDAX1/9eW/H9LWoVBJONt0TK4JGmC7FbYRRRiH4fVh062W+Nm/
INlu/H94w5YO3H9THokWAGvx+Xqns1+bJ8fN8OUfX893/fW9ByNxmwQMKiI83C6FoD3g8JujE7sP
RkAaeS1YAgfP7iXYbmX42Yu2dOKvGW49AGb7sxc8Et2I1wMci9qlGx/gugEcG3owVYA7fRQLCuXN
nybrGK6BYbgQ9u0LoDLfJv/Wwbhbnt0acD3uFq6bqtgd634k+L5Y9/lXB39r/aDXZ+vBPqTfR3tQ
/ISzbmyb24k9HMI5OTgDtfOA7t1y7Ib1etytZT17etdyHwmqZ866ej3v6EmdNhfNQ1I5OP6AJdtQ
85/UW/gelxTqLWQrNbtbkN24Xo/bwvXOBT8SYH+Hkw12/bV1fGsHwGBvPHownyz2ZMQR2Vzu+/a3
bbxw5ho6zgzaVd+eb3Us7ifTbqBvjL21VFjpzy8p3xj0/xnxnx8n+fPySrK269XXO/I3Lmz/+unX
rYGb/ltDb0XdWwv9HhOPLp893ZyQ/7N4unnDrXj5V4/hm7p8H3EFjv/Z04DzPcmgtgIdKcYhV4uA
h49XXx9JBF1muPFHobYGedzXRwYK/NmzpwjoPRTUoQHNI7S56wujhsZtHgUUXAVc2Y84nHqGqxpw
HfTPHzI4a6pZN+bPvbj+/xPj6rMmN3Z49hTShPbbt74KCioXwTFL8CwCYgdcIQfNbC/Wr+G3EuDL
6D9yOY2VdEO9D3nEvpHlyTiJA5RNLyqPXt/Yl/tMxUPEJZSYoDUnYGWg5DenSgdCXFiyfF/IUrVZ
oKJqpcPisOnl6tczwe7cXtTWTJtF31gUH8OcLj3M5MnrkZ5X09tfvx8BR9qaAAGBIoACJTISaGsC
6Yrc1n1f7tOmyLo/5sFzvG9NMzZ/yDKouxeRRA3bZ8GSdp/rVk78nA8sao/KoRqmd201dlwosTTz
8LytA+sPm8kJEdPZUv+ujgwhK+r71J39WvDNFt9CmyPQQoY2F8ijkAuo5d7cmHBqgpbNdbGf+7dz
fcYLqUx78us5ftx8xAVBJILTFQwUCzoHN+eoJpLXfoA5nHfxxI5ZM6hfz4DCH5cBtsThOCiWlMK5
wdtTOGELPC1pvp8ye9kisyKoUKVNj8fUv4Vj4qqckepomgTmDh3+cXFCss3uMTgaArWX7ZnbphVR
4bJ9OzQmO4UfXOhfF0gU0/NfL/HHecAUEfgNJGCFONyylSao0gzzEoBq3FQlc4VdqWDb8+kOU/lR
I2A/NmfXwAFsbq1uLWgccFePYwcTaXrBaydjT0ISu2UR8a+X9IOnESGckIP6I94c0ydsY1M3jBL8
UGBkOwcr3QUHUc1XODo2eRkTc5ej2d48jkMofGC4tggOBy45bdTnxkyI58syp2O+b/J+1efxwoLk
12v5YQaKoPYiIYWiUE+Hvbs9g8aCdGIOypWeKqEytkSK2rG9AxuEN6HmlsFyJiFN2xgSdGBDSPFv
TyRKnw9VlJdJmurqBdFG4OwlH4ydZZ50ddvXiggm6nhoKUjCSr0MycSCOlCBLcY31aLLJanqPgz3
SxYuQlU6G3zcR0TPcStG/tnOLXkJJo2OmKlseKD9gD6RrBHZKpx1eFZw0jZJJnQtk1lm7b4MxWJV
QZnXina4n1XV0EbH1mGZqTwjzqps9uwN7zPkVNFLdKjrZayed0sQ2SSyjk0r7uaiBqN1Q6p4kYfL
c1GTECcmK/SS4CrspndFR1Ie1yWJpnPC9YIilaHM2bggGSmUrGwmYlbXkwNBSv9qyAKEk6XoirOq
5G46QAuNXi4uH9/IcgZBW7joWqtsoiDi5PsK7l7qPlSDrPoxLtN0eM2dZqddGtphVYmaiti3AvmE
u2pAB7CZWa1yXqUvnavzSgF6pk0q4lGb2MDPTrGw9ZdEt0SoKBzFC946b1Z+pEWhhMn5K98WC42X
YgnrfZYhX6ls8c0LA0K1cQRx84+0I30J+6iJVWkTdrnKe9uO+/nU1wN8G1oAMbIsB8UW+WgSX4zl
SbMs7Ey2cjRxNtulUwv8jsikLMVBpWjdmfZ4rlqYbVy0tqp2YUti3nKDFI/G9mNH5jrHh2gWYa90
WInPmGVDG4ulCBvlhLNh7IuhsUpHxTLGNaLBHJdFH2gwsyA9Kxeb2lUm+jTPjyrhI10c9GPbrQs8
17UyqLb5SgTR3MUzJm2k0DJPp9HQyCEZu8gOyklf6MQVrBGrgRZRkES9nz5k5WICVUxh1SdFROpz
IYumVJq4ZlplbSknhcOAVklrRjvHRW7mVOG67t/q1uetwtSR5cTPtBjU6NI2PxR8SuWKjX6qVpkB
DVRdV7b7DDX4YK7NKJUcEKeqosa18RgZ3YE1LeQPgYx5h2hdXWJZs7VoQtEmDeSQJLasgRgkRNAc
jiRH52DTCzvsOSnQqoBvr2teF30cCCEvXB6JRulB+M+gW0uXLCalSC1NNOeqLu3o1YCHcFDRxDJx
ZA2V1b4mJGBJMVVRrRyo05zMYkCwX2PYfYhYM4F6R20U1HEmB/m2wwzMq7Os1nHXlqE5xB3cYItH
B41gFc5pI5MM++h5W6WzVp770MWzafvllHjTviwYSKrC0VbTgQ6mPjuaNFALZaDDeDEUda5XYVcF
5yGxLFNDlodBghvBJsWXIq1UtGSSxB3vKh/bqKiqg5wUZRunzVxiFcwe5auikOGHEjcYw75M4i0e
c/+hZUWrEx3QcBUEdenjWpPqwASVeyHFHDIw1pqdsJoVLm6YtW8dwf61tMYj2EceOdXV4TQcdLSw
z4egrRYFaXd4hSfXjfEoBvGiaIEcJSSIBhfroJum82xygeYJSjXLjroMyzwu5rz4XEJ8Dle4pGOa
gL71adLhyM8J8qjuV8yxGSfNpGuk+jwdWjX3DS2SKHRdm6R1fTxZPJ0zg4JXePBjnfjcBnjlm4Bd
6cDQ6KgtadYfyshyorQecpt4CDhmVVlcTQk3+UBV2tc4VG23oBd4yNssjkxkvJrMMGaqJJ3JVGan
dlBwS9KwxFU9aHqQyrTf103fLSvZtLU+mDXSOLFFn7J4CHxmVJ+lLljRrC3ckcjS9GDQbYkSi/Nq
jkkW5R/7JY/KVUSDpX6hRVmfV2BRpcrGbl5iOfZujAvfWXCmTZ33sfQtAq+0DJOOC90M8INnjrLV
VNOKPHdz1uBD2qEpi7M2k1cjDimYWjH0LimKjhexnHvnY0a6Xu/7nC9/REMboTiYoy6LRdm2J1Xf
YhS7WlYws6yqXgXIp+Pp6NO8XHUTarMXTkvkY1o7HyROkjZVcxnlAywd0/faOMxiMrr8c1cEGV+B
padSOYt0eUSNlzopZA+ufVxcUMWzlgNRsw+Hq3bupkV1wdIEis0TOauyImjVmFKwSCTDnKsCaMel
k3XOYyBdvo8zOjKZ8ExLrPAkwbWa3GkIe9SwBYxZOPBPcxhkqhmqlsaQ8XVNPNRR84GLwhKVETR5
Nae6yFXgGG6Vr7B4Dg7Fg2K0taXwuSxRV2qIEpH/oB2ZmlVRyxkCASusS9q042U8NH3+vrElOJ50
1M1l6hZtIKzVLTrOJi6XGHdFKA6R4LiI8VjRVw0Q+DdL5O2kFmCql0Vk3PNI2rJUQQEapSDPCzBE
gnp86WVbZ3GLR3K5tOXSHozAoru4SOfIJyjv00xNtcvfdD7sChX0hNBEkmEsFRk1XdfMiKtZROkE
U2dOAJ3RE1GR74FAiGyaD5pu8/HoWPMpEovkqg03tGRAc4gUseMM3ou3M6hWPSC0qhow3cPJLIBx
TLgPPliBllS1AyrJfha15mPQCNcpnNe4jUHjiveW9uB5Q94B56BTX3z0UwP+p+sWYFawkvbK87aF
zRhDuxzaijZT3PluoSu4HRJ+5h4PnRIj7XE8QNKoYxou9kNfk9olQTDURAHTd+8qvORTXEuy0IQV
qD8vINCiFQ8Lf55OLgpXKaXTEvMF/JwAtrimeboxDjHkFIyhyufLIpxCrYYgbLlWkaxM+6LP/SQP
IPo2w77LMTSqphotMQGTOnJ94VgMjpX9UZU0d3FlbXba2XqOYtFHy+tZaFPFYkT80thsvMjZiPuY
lbY3sS1Y+rqpphT0Ox3Fm5yzOQk1kfl+jkpm9+mQG3y4pL3Xi8pyyI1PuihzH30HG/LKuFB8XiB1
yVYD4TVOqtHW7mDwHiHVpCMZDhbwFWTVjISeRF0HfBD3IavjNmP5sgoh/3kbWdkuByTQ7H3p7DSp
sBmybL/pecqU49U8KqIXOSs6iOms8lSauKxpd6HnYbFJG0xtlbCJ4M9dNmvQxb6JzIqPKetVWBT+
xCFWRKqda8hXx4qBi+tIZJ9XMPFzUHafJ4gXXa/80kZkf9SljVasIsXnVLY938+cSVdNbtt5v6JA
hkKfAomZ0Vy/40Q6dJbPRVDqw3Qe++6z7fJgfgtZP5mLGIhReGzCIrhYamQbphZi/ZgsQPvHgwDz
xR12zTTwD93iW/4iS7t2PPUmlO0LUuu0fOWt4/ZwyCweD0o+eqKGLh3fZzkUL1aDDKDQYpvezAdd
L4lNihJsLy6qLgSmMBZTGZd5KfJXMuiBNc6VCUMozKA5UkWdlnWCic4uhPbyapoWiEl6ajJ0EHR1
Sd9ZYdI2rgUNP1AQVx8ZZJbwlHTDgo6h0JHTIZ4jXQVxiQcM2DubdtNJnpZTxOIawvXJArkvUPKq
qH20Ej4PKE8KxErUg09NZbQqeT5/8niKyGqxbvloe03fESg8tAclpDheobzsgtOiAE97GNkx7WNw
3Qxp1SCI81MipMVMlXng8gPqtc5P2nZG41EwgAMp1aiX4hxiawD5dbVU+gC3S61feu/JeBjQBbw1
cHxRr3rH+LLPptyPxzxqwJejWfLxmA5dbw5Em2pwPjSNKvCqafTGSrfk74028/uAQDJ5kI5GLMeT
CcKLaC7yTtVFOI6HPPVUx0PFej8olmUjOygWHeZHHRS5sn1XL6hZDXaa0StIzL14gU3ZRSuPA/Ai
oe1poIT0ukqEqRB9XdRh2yg/pLWoVVTT4Qrr0kwHfQ8859ikOK2OC7SgPDEGgvNLWk41PugK+J3Q
c8HnIvzDL/1Ak2gIWDmqtixLdiSBHPIPeQiwJMtIOFcp8FB7OoQOvK91ZOjXUTdavCI0jEpVctPx
/Qobqs/6as4myJkWN66qIiylilw1latwNGmXFAsOgEnWJdKxCfgApkOGporhJyH6ATZyKlNI81qT
xn0xz34FfkTmH5xLqzo2tpnd607XrDqxOWkklH+6AsW8DhqacGLEuQn75bWPnDyb3ECag5qH/QWr
xeKOmSdl9aopyPhHp10UHIA3iEZlo76p1DzUFp26sPHhqhPTAhGPWT1+wONM9WHpcTOuTO06rTRN
EXpty9x8rBucowMs0+gzype2OqYL5EcvhhCgSgTAGR6LEtd8f+x7jV560ZfLka/7Blh1KIdSQEBl
01wnQZvBZlnLjFXcONkAg8jQFBeipJeElEF33LVpRrVyy9iOz5slyIPE5rQFJhh6CLN6nnr7gpPe
VooEAyibbTKtV2iUGXsJP1CL9POhyJZJVTlUhWLq8hxJlZpmQ3HCFNVe5Uvt0mOCK0nfNTSE0Fi1
qf9EUw4kJCfyXRrMOUnyjvu34cCEPw+KxtQxnsfgqk0hY95fom64wIEMIOc283JcyTwoD4h2y3nT
+raLaZHpKxvSsU9oUFfksh4an77rx6J+P3dZlifLkrenUb5gHbOmFFDm60fIVCiUDy7lbKfiqA5N
/hkPSxfEJmtZ8x43IXEJk1qY503dBx8C4FLR0dQ1plVsaWsPuUju+HPjJg0WjVz5lhobybgc8dif
UYmztxWrdHOMSlGVR6a2RaDq0Ms/OrN0f/g2tX4fUtQuVZaFXZpISfNSeRbgAJJnOo2K+xGIJ+dt
pw83Hqp+aT2HGIv7dkRx3XvIIuYJTydVDe5DZUXFSFxBdIG1DaUXQPIb9DarwSPEAbz8vAw1xPqs
ZIM9pWji5nwarMnPwqg3+LhYFjuc+ACSkV4R3kX6pA1o8wkuwQmoptjW81VtIGVIdN0ujbJYLGa/
wTx7VUO+YJURzUz2ab4ULIYqXV3EnvVBsOq6UXZQ8vEzxJWmo/i0NNmMnucaktUL4GdldDh3Uuq4
9623JzNi5sxVmfRxq0sOmdzCHS2Vm3tzMfSan3GO6/SgsJPsgHxg9BnqLnOnOgm/oHxAZZFlqoA+
aJgsLmLgUSDMWvAExFSqtYSVcd2RKTuFn9/17SojaRccWqCcmao48BWl59EXiRRpmCsOmefZjJt+
OalcFvZM+aDm2QeR6fbNnJGgOPQ6gORqBlNlap5ZOBwLbdNRzUGrR1XhmdsY2Lr3Sra6muIJp22X
iEKPjdqU9D8OVvpS9QHwCjWVjrwbs2L5wCuM34++6vSRFAWiUBeawcACXQTjYaEzncetLZfqbJ4M
BQsgg0s8W2gDRYeML4qWhY5i2PS5StKA40VVUK8IjzRkUURNtpMXTUTAfnVX61OcO1KqITVoXrkO
2+Jw9iU7S/tAfEyXLH3NizRNn9MsKKckhWrvwZIFY6uoK8HySlJKqSCXGcxBD7n7cUTxZI+H0mZn
ue+yUjFvluNMR22QZNwAQJBkQLrcwl5TVVcDlPMmt/Rvcl82wME6E2bAo4fhozYDO6deLOdpXS4g
OJrkEONoQBMkfqNft7SdPpGyZn2SQY3SK1/nwxHqKlrFCwIjWqG06d62Igg/kBSwWw2YDdA+8lMH
XxYBvCifveX7PYENOpF9NYxqaruiV1jO6IwI08kkKDqIisPctedj18hXvc7ql5OB6q3qbVi+j2YS
TqDfk+mSfsiGQYVZKs5aUphJTUTo130nRJE0WTBfmooPlTKj5qelC4HtC7ZASU8Yzl/kVWrZged1
FuwPhQsGNdTQiYoj3vdnI/MQy6cuLNSwTMHnXNeQS8mM6GDVyBnjBA73VplCZSihwCqNy47SPpRs
xTJrIL/PoEAA6ZCGyszQonaKIY+KxmMwn2UGkBB4lsFQkcdQbKInzA1CJ2VYtbUK+7ntleS5wKo3
UQZ5RKcLeYCBNRTgpqIMGlfZ+BHVBGVxZxp9SJeGZ/HQY3repFx8dJ6LJpkKCuAC7+k+Cx2A0yvM
YmxS4xSKDthafVV4OlxEfde3q9pl+WdOmhmq1Gis39o2mj50WVi/jLpqaveDkdmXEzY+28Sn4cr0
JPjg3diVSdkUcwXFas5eNXB37C1rrYHEEdXCqR67pYVIHThwD3xkoaLVmM3PeTo37y1UXMMkR1V4
nJdpl8e+SoGr4TSVF91IPVRT83x5zrsOupBR3kbHFRlYoDqgBbWyZpnpCgI2sI+FuOg9VOqgciuj
ofrIB5pvclcDoRjxXkYxLV2J4kr3zcUwl2aOgXsh8BRT2s0qZ1DqUoLzDgGWs2+VmLz5VI1NdBRR
6ouYS3DXMammKl0tszGv5jyse7DuBqhyD5l2nng9AocOHXFZPCLwq8dR4+tzLKB+4QoOAb8LM/Gm
0HR84xyuZ9Xrgq0ccEuUTAuBLJHYOgqgkFz5yyyT0BPrxAjkr9HrLIcDCwqYXnGO6hSvKtLRY95r
vd8RkzmV+4CMSjdRSlSV8vEPAZQuhRS3KF7WUkYfLFQgPrfpOBxiHBC3gsqytTEORRBvcssVzvY1
547HJGrHlw1kZG+WzFcvoc6Wnlg2G6a6rPIfMYWa0b6AKHm86ElcsjCvxAqauKR5TosWnMzSFMub
XtrwuTYSnQZj2No4CKrlMsgkGBGUaIf3epnch8aNEopjQTGvo3KaM0gmBXRDcsqKE0jnK2g/Q4VZ
K0aqUcZFtAxr+CEiCkYryPQ5grIFvK1w09vJlwQ6iSGQiThcwugTtR4MD+yub+MJXOSSLO3QfKRB
Xi0xGlPiFVQpMgQOcBTnxEESC1Gtdad1kC0GdBTIhAq94BUQakl7KDo13VE1DQb4tO/rSxl24l0I
TbpZOT/Xb/JwMG+xhXpGguhUD4mYJzED+Sqwj6d0qLPEUBtCO6TM0xd27gemaAtMWGWViT5GWWYE
VIdSqGeQBXWvicjaTxr4U6ug3rEpUwSFuVpI///YO5MlO5GsW79K2Z2TRuPgMPkHdKdvom8mWHQC
nMad1sHf6H+O+2J3oVRVRoQyFabhNatRlaSMQ8AB9733+tZiuqGz197bcqrxZJLsDXNKLHEJ4qh5
OHqk3TNd1S8VhLXat3mVTD6pDWvDjJE1kdfU+Q3LukEPdG7SS5Iy9MG5SnqOmw+af5jqbmnENtVG
7reOpNSvXWmJSDSGjeI3R40QDIKQ1zk1exVQ4VWvCuMOPKuSKjMoBEuxm7tZzYK2zSw8SknRvVDi
TCZ+v5EfaGkbum9ijK+FqlDp4CvTyHncJHnJYq3AxYkY8WpUOAX2cs1hJp45xxzPsjFQFRW9YeDp
byvvgnKvulG6aIiPhyh5noa2r30XhfAAWYt66NJMop9mq7YfiLkUZdjOBsfvmCFtX4LZ6MzJlxl0
fj5pbh+4aNKaRSPLUr8ZlmfWIpjlRYYxJCqSJmdVOA0y132OOQLOOcntKixxEXs/rwc2B17RmZZv
VcnohJMzdzPuF5HlUV7pybDuVWJ2gUvQjhyw+jvmF3K7+VkjpqBDKNROCkDEQUb1Z7UT6pZtVE0Z
CepGU7FizN6o5kQMtu3IjWOwlTn3MQTXiBM3TD0v0OwuGowdBnJHw6zDhhwtjP10xw3tdIjtcTNi
ttmSaVO5B6UVXyjNn9VZasPkYrnIDjMc0yHuJ6ZFK5y2HObKCGdNpbHVNNmucPN+/XsaMJKqkCNA
LfzWS1drLNLtO5WZYW10PfSQkdlo4sCokVymVclXv3mUhenUcQDTIlDsFvzv/VG8UnZjP/Mqqlln
+FJAp2xc6BC/f5TFUI+dFGcFCO3jUaAtjGgY6yqaEihYKIEg4wdmr+tfQQA/3Uo4HUBwNnooG/wG
Xb66dxetl56XJmaL0xk59Q2zqQNFKhngTia/exfgUB7uBAtvvsBCBUzqw6HGssTYS8OVy0y7udEg
eB7LOlW/fRQ46qDMGwiNoYDwP/ETjduPhjf0ZaR4k9wDcqBHQjUt/vX385mdQGY43B4EjyA8Hxin
LZf13WVjHUxfhrJZZPelutZlOx4wkqIbF21G5Ba2/E385PvxHNBagHh0YtmfsYMewzpU2ywSVotJ
0czQwAAt+mJh+duzAo6En4T1H0Tbx7MaIO+DTCEMsJ+uRYWpiTWx0bwQjObWArjYF3f5sk69p59w
48EP5cDHDl+zQZxPN98sVGnTwnLDatndJkKOunTQxqF9xOhFO9VZmX5xip/vdxzSW+4L3cVmRIj+
6RRZbpbZABk35DxP1lyrIGf0nR1ael1/cXY/Hwr3IbC0JdPXdYCBf7yaWqdmx5kGO9RMrw5II0B5
pBhwTmP51Re3XKiPF9LEa4WwtpqmZSIP6dOhsIU5c4/TDbUkwwQ2a10nbBsDrfKvb/u/Ow4B4Ijb
EQ8AfGwfT6mcLZ56SU7CQlrW2qYoLvlEzS8WcvvzlbNtD85XS8d2gWh+ID0fD2OPYFi8jFdxF5F+
X93yy35v36eXRqziZDWFc6Di4mjk/rRvN+5KbFQo4uHYPLaXbeeP34rrxvSrYDtGMhyjObyR4dVe
BGboraDb+pDHN3mQh4m/6BZ+pWLlz3Hx+utrZSzP5Psv5c+zIIgpW86CLrE379cIueziABCruLwf
IhG2m26Vuf6EquhsAsS7dWIWpWG2qXbk8otDf36Qvx/aBRIBJs+hKH8+HrrLPYjLpKlic6Xi6YFh
knXvHqpb11gVOwxsNsoNSgp5/lhvf33oZXn9cNLLIgWa1FhIQGz5n46stw6kCR0koHNIL+dDcu63
+XlaybtfH+Y70PnzcTwHiaSIQceg/eMZ2l1XM256eWz5j40v9pavBzIYQx54kVql196qDeov7v4l
4fDnk0PRBTTXNClWyY8HrT2adLWH+pWsyg0/2ut+ncRqy47OWtsYm1+fovkZNcMyDAQdpwZ3MDay
xWDy/v7RtMKuLRCGsQycFdlqJ35sNySY/Lc+kvEYjZEKpijxraD1s6j84mSt5eM/X+ElbULHSwhM
G3OLj4dHQU8TE7plnG2cbYOTnXbJxtm4Yb8e19gdDvTSvrQx8ubB6KtAQ+/2xt60V+vsHp0j3Xib
NPRCfUc39hdX5vt1/sWv9nl9kCLVpepwZaY0yrIoBW/arXtj5ZaBKP2x9SuI6rWPtgpwEmY77Ktr
syxAP/0C4KZh3XcIuNBP6yDFWJ5ZC9BY+enair1Qi92tGci1GxVH7V67z3f9KREAAnxyTk4kNnfa
Rg/lnl/zc7slazSU/he3y0+/04JzektmD94WYKE0/fh9ZUbVJX0HfgTa2uV87E/ac39l79pTsfUi
91Sc66g5qRtotfWj/ux+cUmMz1sDnBLwuS8BJHRJDf1MYAqs4xooBS3qY7FpN8kW4lvoYakxY3Gs
QhF8sbx+XuLAlFqWbS0vYLKRn2B/+gqyITMxjpvzeA544J7LNf9iF/q5OLEQpkI8ILKAV7Gkfbye
Yu4A4+F3CEE7WJdYYykGSZpZxUWWFY9DWQPRsAYs57/+Hj9fx+XrIyiUYURAtq77/Tq/ryxL10jk
DL2sdriIoRcZm8YWWfz7R3GA/COxeQkfcD5dvZyh7aWqIGHmtuPWzgmeFtn+btX6/VZcCnHLW1IO
lpSL9yuYPRWZWXqMhCNaHWgL+hiUrJ2+6Mg+3wk4Cthsx0SEHPBO9GUfj5L3GOMOvbBCp1UTKI3E
iLH/1T6Ecjus9Lw5//a1w3ZOUJ0Qh5r08y5gy8aWUF6t0CiNIW41b7ykfJrefn2Un28/uEyW5xgu
pKXb/7SRKg5iH2qrBRnZMU85othXg91010lNtbMqgL1krotB1a+P+rnycuFtAeaOgBnsq2gzPl1L
b1BeOpaZhYrcUL6XQilOSJ/79SjmPw/1wy90/nO5/NP58sLF3OZp9uMtnv/54/8c/v1q0O8vhfzr
75f3gP71p9P41vZD+/avw5Po/hXjrQ3f3w76+WeWI//nh3DgH7/JYhD68IefrEr/YEb688Wj//CP
H5xKH3xceJTeGY/w6g48xNREl21CLQYi8O4LWX61D96ldzavLz7jh5uJIv4UHRQ+3gNW/h8nE/6a
2tiWXB39tr0kR/2ff/1wMrl/IIpv8TTaBM0CMsJQtv5wMtE/KNxNjvd9TUCZb/6Ojwn9Lp6795vk
9zN3YIvCQwJLyOdO3BQCI/y0zaJGWpvU4xeqBvtZ94DTeLkxjHrXV8UeFEHQl+bG4e2EmnQMK2/Y
eHQNrhG6FPCbnDgrfTTWeJ3m1iqdBt0Nu0BLRUJQjCsQPhcLHlSLYjXmWetzi96miQyHIj+wMlsz
85Lwbu3yEc05ZNW8DMGYx3pu3jBPXPX1wkjINuqEFRnWGFdZf0hVeZETtiordSFqEK+TFQ16fzmV
83qu+ghqx+CXEB+LRF13gh64FwIhvSdtvi4MfoG54xFizpbyLjQn+BEaZ1u3+nqupwt7mtYkScoQ
veC1N4EOYpR/A7+IB01cTq5YaZM6y7rccQKxSABEG8WNJxNxKieA6wLFRiZPDPJZZeXPatTMLe3c
esWZE0Nxkn7bFPuqq5/nYo4TV11MaDf7Oruz9cRnPSaFoy3AJiaR43TPuCbXudZtNSfbgmHcDl5y
P4v5rkiKI/hk32itrSTET3MDX1MdAbEO9DpbpWZyrO1q5cGt5oSAX6gTZJ7W2QFPtOfOIwHwltiS
1E/FHgTmjTCunTmL8nRfD21g8JcCpwpQH7wmDyXB/1deUE/fLHbVzlD+5/rCKfLbqpsCDDGBhq2r
CZiogk4goEePW2lh/JaMIZDai5TJDWCLvb74EjIPTAwLewibpSd2AIqPrhMZNYxtaQ/fhPIHiEmz
WazMZowzC7AT4RGh9aYt31TeXCcunBaJduX2zQEDnRVQ6MCxIPe1mp85SWyTMSjsLDC1C5n1K0Jg
iRgu8qo7C77D6D/S3PEwVk5omddS24x64M0n7UmIMVowK1V/06wNUC6/K15ZLwOhBr9nGZAU0OZu
E06QHHubQMO+m5vKd82jUtcT0HLJYDRg2Upm9Q1jBCRgMOj3Vu4FXXpjOivNwppt5aAnocI0vuEB
r4CxA2bCab6leRNYGqST3kWBjDrZMy69ZC+Gpg3SogIkxH2jb0MTz2CmRNgUgAfx7PHGxTcwQzrT
rG6nSZT9OvWJM5+VvIXovwZGvgLjGpT1vAXntelne0unIegbkN2G5VO9jqfinmRzpMOGEGRpXEjt
NBN7XZfFM3DlFUnwb7w6wnAAaFpfscm7p11KfFfyte31zE8G69tIYY4wKH8S2aGsn+vqLiuzgwG1
y2vUfS5FqEsjrsV0Qn64P0yJb6M5kaX0s+oqUa+eeaSsilSXxAmjqyZ3V8UEdsARa2m0W7tvVq1d
+0mfgQdxr+A8CDLFQ7goSJn7gKgDC4hEpdiuK/d2Uq1JCyG1zNMNVGnApQ+ZdP2+AITanhX1fInp
FZ3BTWqPVLtuaidg2hHslK9QNTZCPaiyiWDaWwkrW5vthgr70qO5r+tzDFwJrLQN1OQFbJo/0VtD
YfrXugdWX5MnvN3al/IShsd2mH1e+16zEa/ZfDWoPYRHFtdZBVOOnzfHngGEGcK+6qK8L4MBLiOM
iAaF0ugGP6vjFPgMy03WRkTiYwfNC8HHBAM1oh6YcOLhf5tvE11AUR/gapBmHOxzGcJzGOVcrDoH
qzbuLNMsHkALxK0NlZM57RHVxJ0NmSIf9VcXX6LoXajy7lqkzLdKttXpdUa2WUb9oTnl47faC9Pk
Gk9kCMbEF44JDwqvToC3jhDTj01CM3Ax+I94dbBbwxea92dd/FtFyUm81f86l08vb93nEuN9hfE/
/3+XJdRGOgU2ZYSTQCyxUFT/s6X63SulP5QlP3/Gv8sSBJthOginH0pzZ9Gvflis8YZzBEBjXuPg
bTK2jRT//xQmzh8YZiBugS6Dexj5ls7nR2Hi/GGAyl3aIXRjGPmQ33JY/+ls/FCZ4BfX8QoBw0Nx
tnSPHzsGQ/Y0TxPHDhWtblI6bHgng0TLLgrPBicwJE+N+9ACLs3gPrGzJNYoVunGXMGQtB/MWC8N
x58VX3ldBxX1gejlihHMyeHk8PLxbLU0NDu2nxc2onL3sxpCPDhr2+jiKs0fDXs4W1xc5ak89i3f
dLCR9UkdtZobjfNKtkdLIzHXp6ipXyHIR0X7ooFAFSLd6tlJTNl+lGY0wz9T9+kq89Ra0/IEirZ5
YVfehqfFvqdPGfYpWJ13xaS2rpYcxmZPQdxVXRYMPYRo1V06xhwTuaf2WpOtP6MRAXo4hVPBd8q1
gfIeNYvc1GIIccopRNQ5Nmoa5zpfUaaFreT7Sb3wqjrNZrOG/ySCMSLKcuw+aZLeO0m7cmt5nOgA
p0XXBcgiPrhgQLxhXDm9s8GLQcNuBBjLnSNn0Foh/Qe8mQI5Nadu5j5U9ZhTsU7nKk6ncWsY/UZo
u9aF8c66cTjomQ7ggeGtury7YH2NHZEe3eqZjSxS5rO0Hmr1AptOIKoL5j33ersqwSNwcanrBwFM
qBz2qbh0wFlmA8CVJAk62l3omgYgSoEBc4O+AA5kPuq1G5viJu05HDX3JoojzssDq65HJXduovt2
054csPQ+zFKRsopgaMUpn90ViCF4rrwVxrWD71ZTVC0kiqMlq1phifPsGG8q9kcQrolQe3e6dzwR
lLq6od6uHS9r2dwqkCQDu1VNu2Zcj2pI9hLWSq86zxaNrfYl1/owHa0rENPrplf3w/jY9jLWNHmh
zfB/wVznQw7du3LVsWIn6M6dxWn2rIB2at3VU4QCfKMN9bbKyitPsw5TF1tp982uX1srP4yCrGBp
9WslXkeYQztUrqLWYmWX9zDLRgT39qCNUQ/XpDlvp07gVW3pqnba3J9NbZODaXRGbDJ8NvdIWYiN
xS3lmTMggXHFCzOY7fzCyovXkQ5BVWNc3dAoNXLqN8X8DBJjW6dlFxikvBHjS1KOWwdFh5aIF4Ow
XWtNsZ3TJ+K4c+gCFUgScV+UGfHnoT1AAQxpp23tDmRvuUOBGaapHmSJOpQCLkbEEni1CuBuCp0R
bDZYlrq/LCvn1SEgxrgI+nGK6FJJ4E6aYGKcPSdQsKahOyjaR9GaNxIOQK+uVo1NDrVLdh45O5rz
BBvXtqEbQcfV1HZgHtILxbyrqkzfzLKNXFsFVZKcUTpHqXolRnNrw/Pml31ybIm+TnL35GVuqPdo
DDQ4K50hnjwawV+YYhNm+2q6nWVzMU9j6GZmZAN3l8J5kIMVQOHSAzNzrgr0LF0v0Js0m9FkoQDT
Iet7LelvvJlGmu1GyvVCuHs2NTH3ej3eApm5zRKsFi7PTnUlwm7qD54aj4aCf6px7rSpDIiBcS92
6pHPd1mihSwFtU3yaET5huSEYyFAWCJt1R8KZzvkg4GJAn7t71vRf7fs/tMkwdW/b33gjQgyCL67
6P95y948w8v3f//34yzibz7h3xs2+QNvUYG0gRfNQk/BDOj9lm1jAAoKYZlfLHv5j0kC+QNcAhTp
JTrEsnTbQQ3xY8NGJIrtEKh4iKzGHJNS+jujBJj1P40S8IsviSzAiy2Ck/+MDrTzzBJjJCqkItN9
2iTW2tHAwSKRQ/oMJokwGZjrY7sG1qVZV5Xq24vEA5dauXJYF42uQlgRunUDr1rUuIqu3YnDiGqn
TdARywiHTJxdaVzMXPGLXCbzJq2GW+R2aJGDjIk1N7zWT7oyHlF2K849X6P8XjRFc+4cA4CXw/OV
Ow+3cHpgM4eFJ0gF/E/wyO91VmPsUYeFsmGJdNm6sIs80MbU8pVWH925eMIGaaEE0NZMqw7gnTcW
R1eZTw2M0rQ6T2X+ZEwkA+pnjwHvaQ+nVhFVZaEFZdG/uaR3QTSnsOhCLgthI84XOv+ayTSeNasI
ofbzEL6eKe5yp76E780GCjbDI0UdGEeLYsTRAbTBJ7sfSv1JSXJdOP2L0GodxTnDeAZTQJI1+2Vk
EVcuPwGQnIFp2U4wNU2sVYa9n0iiH4Wc3jSuXVmFmQWqodla6fawQTQmRjeF7GHIUD2w4tGOOyGK
OJmtHXxB1qrL6i4uZYnOVMI1ogSp0D4ZbzOwubBtFfyNc2VGcqBszSoTZwLPNn4OQ6YzvjUFW5CO
Hjpbu8n4yKxphckMGCcXdlHH2mBNL0MENmK6IbvdqMZd2hfXdEgBrjYuZoaOHaQWVnta5Dxqlu+0
z1hkOo0dN2rKwyHXN3aL+ROr0VE1loszdA7JPMcopsqAddjGkqHcJao9FkVXB0nhYdMxXaz54kWh
yspRiftW0kVORe/mgb4oNtXbVNMu4ZhDPgSXVeBwGIA5f1JGv3JTC562Jg08o6xAXNqYeWAMKwU/
Y+ZHw2kc2x3TEzds7OSuMZs0aqpuU7S1gpW4S+HQhWm+KhhbCcdIInj9H3Iv4fhQBVNWl2xLArJ6
LsmTVXhvOIMm4A6/020Y9tN8KAMnL+4KAr9pVUy5X1rOiWXlYYBDCsk47hxXVmseB6nRtYcKLm5L
WGNQTqBftRu0ud5AfX0qh5WdqSxqE0L3SWUO6yGRYwS0786t9DlopSMiTBsuKUEpl1GqkFyR0XhO
LR3oLrRykpa7ntX2Dp5+E5sJvdAat4Z5DeEPlZNg9ICNBzZcFTQEfoQ6ARE9TpoOh139aFstPNha
KXellZAVozm01JlBx4S/CNVsy6PBAd6N66hjLlKLuKTzW4fLtpb4uHVf2JZvV8hgMTug2bNjXhUd
qwO4JkTAazA5eg9Ovsjo1ZTCM2+gNPWQ5gHjQ+uuuanxAFM3sRotWmxHDFJQQmUyYqUzw9pGdTyg
Ht1JSaGZF7yMtGS6xspaxhzwwIuuQ0P874YJK0r+8nnD/A4EgvNxoYtiHqyj1/znDTN4QgBd+lY/
/evdK+s/dLsLXvjx0/69eSLiEy8vsjDppoQY36Gid/3uwgoAeFum8H9tnoaO3ROb40KqwfODLvk/
myf+ybAgaoHKw80Cq7L3O5vnZz0RmMIHXvGTjFnLurCshVdU0oOvZnGAShc13Ltr9UPLeZ9a9tMO
vRwG7QskWZwVgWL1saWukb6DkCwEiCn4qvtVmXpRpbnwaXcMWR4hV4V8BR6qX9q11uy8WeERlT0m
rX5q8nJtZfmMxgMm15zDCh3qdagPZ7fjxt6qOjjwqsU5x/oG/RKQPvks8I0j1WaEoakQ0mR+38Mc
oDGS60C/WbEFLiyeYICzTd+z5TXsPk0bWmU9LTZRtCDUxpS1KAFAuxn6Ej8TXIIq5lK/Q5IrZl/D
8inmyMp10ywTM1kmZGNrs/uQd8i68g2YYtZVPyV3jhQUIgf2XKMsYEE0edEgj6qurmqa79qmNseQ
Zi78MTCDwD/fNFvWVU0FIaKw3mxnwubdc5O9TrPT+QKZPgEMJ1Ug2ZiuZ8SscF+3NXqeE5NrgQa7
deLzqRx3LtDr15SI/pan7s1/V4m/XSUwV0JmFNYIC+ocIIZfCnRxydvlZdpPnwrrnz/jr7UBGIGF
Dv+jQIc8QWTGGsYyzPqh3f0oq80/AENiRcBtjBoasB2e2B9ltfEHXumDIRhKboAe0O/J76wMWGQ+
l9UG5GWQzIhNQ8H30xxMmwiGNAiqCVnSp/W6WFLb9DxjR73KMUKevSSy6+oJboHQ0SgLhJMnKygT
wYyQFN/qzAumccxMIBatu3kiSHNgz8zp9bDi2fXYDOdeTx66BNMg7srLPrFL2B+MZ+4hp8SjeOpI
2qZ+y50y6BLzBcEnPQzZyW6eQVcxM57GNkJnfDBNtZjsdBEjaW4HRfwF5QALsk498rLdctdTAbKx
OghI5lnI8iQkHBDWtDdaka3yMjsjPSb1XZUdC7Pfs5FsXDNB654aW6yL2wzWdHhG53Wuwyowl5kX
iAEuUJgtid/h9glgmjkhPyGe2+oqzTDREsnyE8MjRokSDgEx72CojA3VI3xivqgKnFcqBexi9uXY
S8MfyvzK5JjvFToEqHHcwKkGqwXKQ6Nd/DLDiIgbpAD2U36fNynGQ8pYz8pc52I4Wb37xu10w7Op
Dl2TnbBovMkhW9mJdZ0MBkz1DubhrPGIz9t5Z3XdZeLoZ57VG6FcTIKG1FeG8TAjT2BDlVqL2blC
VMZ9mo/Deob8wtGjh4bZriyRNztTnx/MMYFiZLJhBZegiFzleTAceDvUPWk42yO7K9Ou8Z20LUMP
5xvL2b0w2IiJVmLuGyc3fVi6b+oBgq4aoOw4DTdje8gh7MFnwOuAewxTLdubAqRGOStkiJ2MNM92
UzW5YA6grqySrJJo0+Z+080lhoqgLQO7qx+NAjitSYarSaYYy8ke1nijKq6RLtMhX0TNMQJXFn91
3Rw1Z4wFM0SQs9zyTUh3a8thWcQTmM885eYR0ijWMCSpkMNeeQLjitmQBGJh4kEIaG/CC2rAe4cY
AShRjXmVSdwhne1qQcWdejfbboJUoBK2uwHl6lBMB4TIbKk2IH4NkaE+HMgxrImI9mptRFfVIgmx
LBBEBjEDQRktFB43A+E/dBLzZ0ur14myUfw7SAnRKq7HHuEPmNwUK2E0j4PNkuu0htDX5Lj5lMMh
HlNLxhzZAPGYEPixMoHfw7OyVa3nLtSz9tZM4IXWLP5acq4dXFTuAfrierGHw7jDhc8HHd1z7z0i
Tkye5iKdfWNqKPS65BIN2YOolk8qheMTE4V8Yp2KlOzBH5wQ1jD7KkNqUMVXMCzEsyMPLHOvC0kO
jlIXIzyfseZl1zqCZzCz647ZUJxH+OE3hexgPaWarw/9vQ27PVI4u42bu5Aw1Rq69xtco/ssQRPS
MW2xe3VQtmp1LubO84eh3luJFdStjLoa061KR0fEjNVcW7uyJGHjsaDxtK0QuFXVcEqRWcCHNybr
Ve4MkckYTETotTTYMpfAucNkj+uKeW8eZpY9rHCNhRa1Ky8teOGGag4nARGqF5nA/dk/ggebd7C3
XCJUpsIKlWtBZjJkO2UVlGnouyM0e+R4TH5bisd6cDQYnDE5tiUQxbK20QjrhIZ1wu9K9iK66QkD
PwHP4HTKdO2iNeegQ5iIl+mYijd7+H4fSu2b27Dntm+3yPZYtRMqmh4WWkGLa8MqdoOrz/BT0Wsk
x52FjWGqiTk2pfxxNGdMJexmo0/gNuuB7op0eqFTiZ6K1XGOG8Ov5/LUC1wLw0uBUmveJRx4scYw
xbWy6rFt2Z3nDggOHLemYbxp9XC0bEQkOYk1YM7bJxGiII5tgYaVNcX11JGXWhinhg9baM5IWJo3
WorjILchKiesWaOdbjureBWe94zopxiJBZewht5MpSpgwpXXrSxXSkzrFlMeTD5eGHIX5ajjNsoR
FzQ0Gbxa7h1hvAo8Ld9NZa/+2zBBH/6bhgnEuAtgHG+ooQTQ+uJq+eeG6fiWjz+VQT/9/L/LIMwX
wUGAVQIO+Gcj9FeHBNcCjBIYbi5ypIFy50clZP0BhlxH3CYMUDb+E8xDfxRCJoKaF4+X+50zt3+v
DLLRan0AlZbTXsxPiA9FJQTq7mPv4lqySdgAjYt0Lruqkb4QIDTK3VgIScEmTlP0AuKuSuvsiNN4
QpqR92R6VXVoZ6TaTKbFgmIYnLAq4alD6tESIdZC4e9qG1qLEc0I8IvxjSB0YTTNa+RMo0fweqRt
UAvDIFiwe04ebQVH+eyxDFEHpth4ifc6KoQCdsP01rfixUOMSlRK/XamlQNd3NgWaiijvtK2dWGc
sVJvkP27YQXR485r78aBTEBANOwyPWQI23QQaiHtYJYJ4gnlVW0pSF0e39vW8AR544ypKrS3Qlx3
OruzjRFJYlo6RX3bln5eNk1o5aW+aXs2+TA9XQg2Tcdi6HJkOzrrSTXPMjc3NR036SR8XZG4SzkI
dQGNwgrGzokcTi+UTi9H7G+eA3e2S5sLVBN+jmnMVEoEkbgPU6Mda1kggA2GqqDygGaZKcHeKxy2
rBo18v1sFWWSOGuVV7jAaRHqiGPKTHGLfe7ZURJLQgY3qa7UvtCMxwqpAb5jW0fA3MiLwBDHleJU
W4gUzZDMdEC2FgvsVt+NkiVBWpGnCRE9QdfMPO7tvgpg70FC5zKJcez5zTDYg5mzaxMZHA9TMtGI
KG3jCIQ/ENo9S1m+whhxSs1hO7jqMZ3hWp69VMACRL5JGwwPNHk4T+sOSX66BeanJBi8VYjBypz8
oKXZ9YBBmMtx97XIc/ItwRwwGj2F8IJS0SR1Cgd6+oao3UurwLdses3BEagsxkquoWHv20GsRDHB
GVDhuMxDAwp0CuzUYLzWxVBtcnekr73CXxUl8m8KFxbWpW5G8pSKBTHUUz6NWSwWgVWHeXM1sOo5
a2SycTV95yjQXhiVRKMF3ktLhtUouwsY1UHvaO7G6JwcJ2udq06PIRQABulwD+HW+oaYPYa4RfLQ
d2Rt2NkUeCB88mWIZtiXYtBekWyQbWATjEbQeCHigVDbwAcWFB6uuKjWsKaFtIJ1EJFuAdoI+DGq
IDWLSySzBhZF/FXtwpQBw7WfTyweqzkwXHVVzqg3yzyvr2Vaoj/R9SjFGMEVEedJfmON3UWPJArk
QmiP8GdDVG+7c9rNoy/atkfOrtTDbITpWV9yc/Weno18uWiSeV0MjaGHGxh0UtGYdTQMUt52xPt/
7J1XcizZdUVHlB3pzW+lKW8AFOxPBmx6d9PnbDQATUC/nJhWSd0U+5FiBP8ZYojBZhONB1TmPXef
vdfuNyVy37p09ORUzIbBUCcOdWl3O1X0Niu+xQi6zPmwhBR5U8HMDxY2X8sLEGFwaveNZKfuGLHJ
s0z9UehdCPmkYfwaYiXQhdKtVDKkq3waFhK91Z05yA7InPreKDpzAxao3MAZTp7ksjhIaXwDQZrc
ZJZSXFIkTDdMHACp+X5Kq8fOAFSbFyw+0wbsQoGbar2Y0UMiN9/WpK6xyvdklwrXahhWZaPaOmB+
cEja3xFIMy9fjGOftKqfyeFwFhKKOfBNDHNh6JA4yLOgq5A+ebDhiHQAfJMZnmrDf1wZXX1RJhbi
nVVn4H0bDbRn7OE2e5RKRJNFK5/SSBBycW7rcyb0dVuZX6Alp3VitDlfCnuWpvQPzaz84ETfN13I
PsMot7HG2mVpqkCaq6tGLG4dyu1VA0oS5I7hV0RdAzamIRCe+YffkO6BImjZdfZkz/uPCLOd15Rh
6Uqtwy9X73dqOjG8LNInBhLDM8JFXdVaZ7mSqLmpmcfZHAxPsAxyC10yAhPnqjvJYGT/rc78w5HE
+h9JEaQ3xCYs6SwS/8lI8jedh39Sbv/+a/wxlhi/sbnE8oyxxSJn9bcWauM3Awoc5nvcy7+Lur/P
JQ6tjbexxEQxIddH5OCvg4lDFwQJWeQU5ijCWxiv/zCQ/8kRT/XFP1BVdSaZP48mtz8+ERQDN5Sq
6mjMfx5N8jaCy6BjqYHmGYxj7yYxT59jryqzOatF43O283ZIoSt8Np3DPCx3no6QkQ9QSnJzlShX
cLo38GRVvnFFDfJwLZUHOEliOo3LGg6W2WH2kQKZj3meidM8febS49yde2XeqDVk6du4MY5+ptXf
RafsQsMGehLvB/SbMlZ5pmWctbKXle+1gomUV8cln7rtgJdhtManLoaFOmY/c62MXEAXrBdX3h2v
DSnpxun3OuThccqvQp9PdlVsYQJeEwvKV509TGp3HDh1bqbrKNxGGCzNumDJCoE9jhd/ktlmkRa2
+9TFBHy3sJOJq50MGWZlsNtZjVxsI1nbWNpPaln3fa4+p7VJWg19YfbUTMncZZ4vDvQJhlcMTkUg
mVCRVduNOy1Q0584D91OmO6M3KIVgNuM0ItJm5Sca5zZ14kl1A1i6/YAK1C39nll7izBkZ3T3JEP
wNwwa6BJvPRoZJ41Z4Ezjx4JHGwuwtx0U9eiEhiPVhL6KrbKCieWgwmrgFddZI+2fk6E/cgfZl0k
Q1AhvkwAxgrlSYiTZIVuWVd+6VTHsCybldzGW/iTPzX24JEsWlFAdHQA/S1eiUUkVOVzaFvXqQ8a
8TVCHjWTHUoDdFScGvPZjoz1KMUQ1pD+Ojy8on8Eh7hTJ8zUFWpGVnq5EL5mvQ6S+ajNk1+3kNUr
nGaqeRc5tO41q3AZwVT63PFdLXrMm/i9HPndlxpLV4tNZ5/CfrIkKItFBICk4kMTWz9lXh7axfQF
1n4b+pM6XbOq3svye1ut+/Bbqcu70YY8a8CcZheuWF+NAJIav4MWvHN0dthKO7+yXH9poalSCLLt
kWRaVb4k/Vj6etFdJZGtGxOUpjzAZea3mdUsCJoc269mRXepuvChcMLzyIg5s2HHML3LlMnHMu8R
8ti1wKa+tGx+XiJzK6UMESJ5y1VSxFyRAye1/Ax6qIhyN3SwCGKdjZQHCUjUyJE3AXbzFKbaWRYf
VsKO0pC/bTPdxGq8iVTdlfELWiHkqv71xhE2s2WtlsWpU/gFgnufrCrA8LCdyuoSMpHWzvgqR63n
1OZmzKKTqSJZFq32lhrZEab1tnCcZ0m7QEpfjRZiodrulfG9Sdora5JVmluvjjPvICl+OkW7tzr7
DvEVy8Q16aJP8G8nS10OtWi/tPIQCXxyiKNG9azml+wb3rT+Ez+kgpwBYKH5qxUpML/eV4bjpD0I
fMyWdQCXt+r193G47zEwRYN4auM9ypTbXAfTXlnVISaMMYQR9oNz8aFrrxrLXXd+n3OQXwnU/ehu
BDlvZRzqLEy4ApXlTX00+GHhVeewlmIisIt638V94BSJJ1WY5SCa8ynHBuL14T41qzPI7MgdkuRT
M263ovJAhAPCrepDnvOEAqxefVUdPP39Rz06BxEb6F61u1S1Jxn37I42BcjoEUB5C9fdijaTHFQT
Vzj7UKjqsVGQQCz0Xx1Qd/+Wy3ul0Pk2LbcweIB+onC6i6GBsXLeFuMcmEP70JvjOuGeYgJvGt7D
4k4d7Wtu74U6oL5l6zALt6lRfs8GGfjhw06PXdbu5PCMd2IHvXPFEtGvjBqa8DqsLjw6kcti8X1q
cWFmwqtqosN6uGFTdp3IZNjOZikIClcz2/bnKlcAiqQfidVBZJmPZRjtDS5yvVQHXfFJOjDQzGkf
KebZzOxtB2xNzOlK5yqVhjWyN/ThWXmacRKEN5dnW20cJYgH12bcI/JwG4kXkhnaI/6cf++m/j9B
RkUUUaFIIIygn/zT6edCceX8l/8of11N/d2X+GP4wXFtE+y2bMYcnNU6w8cfogz5MXzYhACBCzF8
3f6rv66niBqye2LXrTIG6f83+6i0XSvkZEn6GgoFNuzb/4XZh6T5L7MPMhH/4mrDkKXqpvaLLIMK
Ei/RnEA4DhsIyL1nGdXZCL9i3d4YKKp4JNxasc4xjNNeHQPBG1cPsZxi1jaz0LOwX5hjxWvTuYol
DkwOAw78MzvkE1crdif92qn1AHIzlOyP2u7XgmeG/JRMF4S2ajol9JRZdzV52UZq96pEvGMtmT1F
fq6U6AVZi/+l/ATUbAfV62wpkmeULK8z55jqbKrjaqQpCIB/1++rrCfiBB4fb2oNOtMcpftQjQ7o
+L7GLmPMks0wR+tmwcWivWaiPo6acIU4ZLnYQIMFdR2tNQJPfaj5TVK6dmqMwOoQWlMUcWAw9QhO
X37H9r7VtOow4LGWqvJaTtquwjJq5+0+hJtsyxlTTNc/4MVkI248gezZqzWkXDD0edu9QDsuVmo6
4qyKg7jpXjSjvqsm81XkWex2s/VWymZATdFlSKH1tc6OlTWDzeRLo/bYMbo0rNLxwWxDVKo0CS86
QlVVs7rS5jvGlY0BUdjIK/I61rpuWJktDxOhU4uJo8adHlriQg6rrfVdr1TXycCt1IyrNhJBjn80
s3VI9N9Ln+4d8Hy26FclF+NVmMne3GWnXsoSlgXLKabhQUSWN+vtYdGZMtROnBz5CIzuoGbYxYvt
LYzW1WTbbljR9g1evmeG93ZueqXznOs49Bqi7Pz0w0leDc2nwMGsAbGTG9ilmXYPX9orNGmbk6Ii
K0anQekqQj9EHSA/i3Bfx8IsfGvMEkBQ6zaR89XVztNY4aZryo1E44hkPQrzKJjC0oIOgkQBG1uj
UED8jbQtHR6cI9Uuayps9C3otUeTfawyf2kGWBEILLgEAxugsgRmmv1swndER9VqKBX2CpNbYkXL
KylIoaJGUb9SsF3nVuU2YeyHIfkl5X20FKg0KruNbDszm1nJt+K03DWGowPkMcNPplfGdiDPxGiB
XHdB8zwCx8LdpXmZSvVC8+XMaIuAHTuoA5Zwh5t2waatNOqd0F/SGLXI/ISCelsq+JU2eqLaLVa5
EWrlanXODRoirpT6XWcf8Xu6ieUE3P/vgClRT8GhYvD7C+N1HObrWGrvkmj2ErvYhIhMVl8GRnqj
Vy/7QWd5ZyVeXCT3Rsc07DQbcxJH4Olemyg7ag+CMGkfzRjxFvL1FfsVnLxrP0/BIPUeDXMbh2/x
pscYJrIWI2+SWoQORRJ0Vu8bo8n5TSeDLnxWJUcko1Ulq7jGpZ1MXkyVaXyiG8Huh9NNgqpH/jnz
hRVgrL9V0rRXB5qLstuPPHJ7cz7V8YcTlVuDOEebLA9Zbm+TasJtzxkO17grvrJw8Mk2+kbxoJXC
E+3kIWy6qXBWU06sTOPKUEiY8PmjgALyldzwsfJ7mmiuDRRw2TEDuZU2GlFSqVfvJcfZzlxTNFv6
IZaB1ho/ChKHWZh4KR0eFuO+DFhPy+l0sZ6E/TxN6gGfagwAtukbt+vOqQMJvHqJFGvD+tUFJ7+S
2nRVQDsVy2urvMv2S6mYJ7CS73Je3giNzE2gS/mxJuZ2tCM/5wMWQS2vzP2ox+sQIC/AwYvBNye9
ZKnKK3rax8Up69SVPl4a+alIMO3Gm6xo+WE2pDDPhfSgcqHrRE7Q0fbH0jqONCNUwtqihHUKzD81
KIVzDJO7cHp3uPJgMTpIjewC1T8q8GpZTu/6WX0zeSOlqRY0RsRGeQmUVt/PDfszwbshrR60hWiD
9WB2wldojYn7xY0Wi0U+i0gpQxaTsJgCQ+apmLct3scZm5BtFv7QSPA6OwJ0mHqYuwbjecw6T0v5
W2K75O8r9ha0xjDu/bYf0J+W9cR1PGRzLho+5gXTZRe5CX9A1trefDM8KRD/4hhD4hx7Ov+gbK5c
OVRJ4b5EhfBGLv/puNPSai2THVF7lc03CjV1NRwxG5qB3FtVWgWKtFx4KUteMiwBesihaju/G52g
YgE8sWLLJnWVyJFHvlXC1Ulvlzd1a2jnLvQ7XnoKr5DY5ZrKUhBlEMWUWGtu38CSq9F5qLRHiSDf
MryGKbVMGEekGBp8m3iJ/KKzTEiKDDH5y0Fa6DLEdt70kvwiFS2qsnG0pOl5rvcdUQTgsF5Z7ACW
enBbjfF5pPrBmI85E/lA9KjCM2Wbd+w+dwOpXgjwlpx64/CIY3Yl9AcZrwoSLumlWw4ckTPTSVZt
ypmQcrJXQgHcfaWeoTwu9jHJ1I2k9qu2M/cS9xNarNyy0UB0vuZiK3EamNlznX0LrjE9vnALxHnC
fcIptq2Gr3RGm+4wvqBwenKeH8QktpSfrB3RbkoVQbAql3Nm2KwRWPvw20kshISMn7ckpTsA5344
lXsnGzfDQD6mcPa5TZodA8O/lcR/rCSyLCRwqEGnuemIDlLa/7/cdP/yX59998t6E+fVr1/hj1Ga
2Vc3TesGO2Bp+scUrf5myqZJOziLvBtpAWvZ71O0jYTIthGFEMeZDVzpTxQGFUsoDi9N/x902L+U
nVD4B/0yR5OXgOdhc24ZKKiUpP6iIfI2MCjAU0CFk2Gy22As8mPimFsOGGOlLjWjJYHFhdyRr/Wg
6spWdnWzCwTsb7fJrU2b2re61Lusdp7nEOFD1ohOKpxOTN1d8arlzhvXCJ6Pfk8v26NIej83v9gI
Bz1UBxkVJ26Q1G0LSr8yt0gP8Avpi0nU6BEM+64zlIOe2H7rDMcsc565tKwLqXZNCY8W1iyoA5sl
TrZZDPoKyEsEoDlKn7PKyVzgGz7VUGc9QvMv7tNxJncP1Rtzt6EF2Txv+0F5j2blbtRmP6rFG0D3
LXS01xnc5ao3TwiRgYa0kXF6GvXZ0GONMZ3BJy2V69gT7abMDlzlTy0tbm4Xa7k+xuOlUhhHwckO
Sx/EXYbuGBGBfrUbIBfl4nXDy9I7TDud29MgtNfY+YmqJZEpWGs+RbqDSf/M0LSAVmeXI0fPmbgX
ehnYHcOR0vpKld1c+rjQJI/rwplSDGeTS+m2X+wPQdtIpm0LdVvlH7Mwdg5WoHr5rmzjxRkGn8oX
lFvHTZpP+61pUxjuJAuiayUeF+4LYOt8kL1HOtD9ctT4HRGKj2Bdk/jO7c/SDHHEOo+NRWiiq++x
1PrqOjMfOAtXAz+fnB9FCxfC1Jq3IgVJyfHUxiY5l3Ytm88mAk2RcPMR4DCthL9krGzGR1ayKw0k
COdWox5tSuumeqdShGEyxTC/veIiwtAkBV2X7FArNnAhU1Z5om2CgZXVJO/jdI0LjBxjfU3NcsuI
j9cwnx4W5Skr/RutfpQ3EiZFQ9fdZJx3TMzjuBxmHUFqVRVPzIgs99GvRnN5V+dmPRmbMV1n+S7b
q4DYNeiQkhIfekNjmAYYyKEK2AqZQ/YHlYIsPT1T/uAjza/06WNejkLO3En6dGwU6gpt/GBsKxkX
nvqcFA072PuGQ7IbonU/HVS2/HX0nUu3pD0yaOmw+n2+UcZ7X4P7cRrM0RWHsdgb0y7RiQg8FWaB
u2xvmneGdbNDe3H0NVYvDZyCUt1H5toY10wZxtdCSUnx1FADuWSsvaS9oc2dx40o9Z3J4YlxcFnF
W3vkomww9dOQgiVN/mSe4ELVMI0UCmo1dzMYH8uGgi/2YYufpHtJk/C2fYjUAoclPvowDGi+XuXc
M+wSgkgiSFBVJzn+qZXbipHAZES2cG/394QeR/gZApGfz9ciX9TxXi2UoM+p4xg1jG+bmkDlApXc
rC5mfJQhZyRQErry2PbvhcU4gPBkoQjndv5d0HvBKtQLWd05oMEnNohmvJX76qQ273YpguK4jNJx
Tr5rulNbMkTjeiyctc085LE5Gcx1SxZLzy4Z+SyrUOjtkALcF8Ht7SSrKzy7hJcZgvugGO4qN+yx
PGV+S9CxxcYn/RjJuU19adUO22UXmj6hLNxvjtfygSgMT2YMCmXHH8UT15IupUbJ7hm+8KjLT6Lk
Wv+gM6no+S6KfmRs7XMBnnomANuwRTZ3F3pXAO2rXpvnG7j0bgKTO9U86SDbr7L1bDgsislGGdqB
KdWN+R00sE32o7xNx01DhbdXOHcOT5O9EcNL2zxI7H26xVxN14r3K7tj5vQ83BGBg7Xa8ANSKaot
0BLuZia1DIZm4/zITRmQ3FoVgEcsbt2wVPAXMHN3jFbRLq2OQ7qLVZ7brUia9SIeFAJHFLCIxetv
lXU2pJjdmEk4bAuPW8twqCq6SbVPRbtE1WYY19Q/bHVJWRUnBEmrX+sQrUeDXBMiqtSvaKlc9Qpq
9n5htx/3l8y4izZwevLi2LJbYgJdnD0PBOYNzetuXZCyH1fltsn2BcOrrO7wBxK4PnTN6122mftH
Vds3w4MpM+t3q9Y+YNjn2f4cNFjqI0V8uZcVC9enYycdQmuLpNxZD32LE0elTOQuwc1X9hfJUNz4
4uA46+RTiuTb+jPwVWvfCuHJBTT1fUXdn8GYzCHW44ArAMyuUu58ojlnKDDHwTk71mMt4LggqFIm
IM1eZA5ubzsrFWy8XLJbuGoGpU27MIIGd5v48QyWBRugBC2IBuBtbwQSzTjO2Wy+Zf2Od5PEbYI0
g2c+sAKg1cwNxU9t7vDQ1DTNpF/q+2K8NfGD5GrdQ2zC1DdXilG5av5ERjx9USZjlctBV78OWEOz
6oGGwcpWAKhQ1Hi/ULpZeQUCPAUE5LTYt9zRVuzbg+y18y3ru1qKH6vaWe6cneL5KcLfW5pEsz4w
+WWdq21kQD0VLe0L0/eKFNhsPo/q+gb+R8U3PiMjwLW4eHBOqI8c4JXWueRRopLMG/j0uRM4LJXo
JsM+EwU9Ac/BuN1WKIh9Gqy78cZlIERSjsVKsPNMHyLbPvePYfrJ6VI2rxTmYld67h/n2vJG/iAO
xKaWnqr3Gut0ho3GfVbGZNVD4UkCAaOnmM6h387LanzP63M8NCstGKfZn3gkBundzCmtUDcV8BlT
p8ePgpG4O04p15xC57EfMkKSrHxso/GoTOX1YZ8GJz4B9cesCt2HeqodAwoiUoG3mNPXXK4wUoCb
FEUQdpBNu/5ohDw+WbaVCs3PUMUMmXbkZOB4xfZK/VMi7o2FmwKbxFzhzEfqsVmL6LV1lNVXalV2
dhq96JJ8NuqIWuljNyj0YYyeTi9G5JjHXO9WnTZsKLfcT/O9ZS9eSx2inH/NcRIs06GxJk+pFaAU
PCbK6MWUt8nlx4BGcbMjLXV4DnWmSX1Y4y7dCxq6UoFOmaePN1BEPb5FvfgsKf/ueNlr5egVYiFk
n3Dho3L4lqv/KWjYkVsujnoDqqahnLUPyvan5VCpzFdnmLgKSSZmr+/OsLiW9ixjknk9lRBm8v5e
Fc1mUeK9sjj3lTUhR0CjlFuZqA/2bJl1oKKvJTuYwFyTyWPQG78T6Rwn1XCvtOgUgHsmZ6Uvnbu0
1w6RNHL4nKGN1XriCf0uUn50ayeqL7uW/b6Q72meJ9PDdzyqMKdyxzXTdk0e2qM7jK91MgzDX2Z+
PfE7m1G5ebOx1ozOe6cZqzC9l6sumCEUSDOLVo6r0t4tCgLcJ+K6l2jOvu2Y42Rrz6tJTPeJrQaU
SvsKbEMyk6tRoq+peOta+VmXy31Ul3srF+sYq3W19JckxOyXG8mhwKEe8VAMVvTs9O+SHm1DqhMM
vTrK9bTvDV47rVnu8lvs04owJ1Io8iCU5BDH3Wl05m0zqdvMyuAANPeKHuRYB6o+Wle8MmaKOkRX
cWCbB9AMm4ZWTRHrQcH7Rx2HHywXJ5oQvNxKt7rafCasSTuNLHERdQDb/N56dKBIKC2qCMVzzmgd
rYw/cUM3YciTzi+kXXaOcm0xWy39j52+ZrRPqzqfymXhrDsLh82x9QJX0st6za8ZpWuCrHYL0AAH
Xc2G3DGuJuGQLBo9Q7KvktJ/RUZymrLEqxctkFQMDS1ONuU5ifpjHE6bVDmrGhR8HP6cZYQEHIxn
wJYm3Quj3reWYd319nFgQkomoFREDfi4r/TWWGul6mkKUqC67FWyoJnc3osmvCt0vl7XbY283aYq
3VntR2FWbj1qvjl/L5K66jgsqtvyAZ9/DmMrtWZehAZZr/SYO4fBfhchYks+e3Em4E01LA0an05Z
osbtqpjZ5+fb7qYsd9cmhf81VtuC4rAEO//tL0+EFgZ+0GI5ylm7keTcUyOoDUTWOo1l7E3BIpAX
quhaQ7JWC/mMp43my+ldimSuUYxLpVN7arkEo4nrbq5PE9QVSTR70dVuZFUnzj2P5UNQ2acMKyvE
lYKIXVfykSVy3onGC2M8d4yzttXukMNZ1yA9VfGDSRcX1jYKw7ryAtDuWZGG4yyGQELuTyn8FNTQ
J4W46NqR2gCwXI03R0+OAfFWI/ls55uUvcVoHW7+2EIioMG0WoOdktX3NpEDmTIvGYFcnbjZTRz/
08vUthzGaTDX+lFjYihq3j557TnU2BMncYcmf7aG11S82Eq3MzADFA5qc5ngusiHO0vQrgW1Zk1R
KOa4BnFnurS1w1NkepbS7Un08z3i9B8TiJql3y3SikBfIE/MFqHs9c5ynrRyVe/CkLPCntZdUflS
IxiN7O1UD1sCjL6agzE3RxCD/duAFBhqzO9REVARt56pfi+rYQdHzlMW6YgHmRWKRMhe2eqF7Raj
wyILogGOfzO13TBicCRro3BBo7Ke9CQYvoUCJpeGr7XWGW+KjiAw8Y6JqtIbbQmqi7yL5NgHC3hw
kNom0/LH0QrCsNrIoviYpnQdL8upaNKrDhPOkJp1VCyMBZqMgw9QzcygTJrAgn0ANE+4avhuljoV
9Onj0LbcRwayWQ7r9aa5yC0zLc18m1CzfSO0/ClDYYsXeyen2qZ3kvtk4h0BqmxllGlNtdi8qWV9
N1nR2komP1f5wvx705fH5amQjY3GPoyubK9rioeM6nbSOMrtuTqKCZ1XGz+VVrhzXbt24zeV8lCG
6dpwjDUkN474ni9HeTh196s5u58q6+QgBHA+8xN96qobHKA80PkUKDgI+ll/aiy8t4ZarvKFzbqs
rIcs3yj5Je05NQsqkwub46pe9bH2XY71WTV+lNByBZDBSCyUlMV7o5/uwCk54/3M86fDuCB0vKFS
M8jaZK8vKTIm2xoE+CqeXb29z+OP3H7EyejmNUjD9s0yyczSXGnkMk2ZTMXhfTEZW2hQvo7+Ql21
X0rFnRgeqjTEkPtWhkeIiLt8crw+fciBv/YzTCUcsUUT7WMuz4ozQMA5d0hF9NefHdyohtX4UDY2
BBzvIc57Dqsk7YlWajfMtUuXfU/aW8uOVMn6s4JWtHTcRhlbCqP2ZS18MHSie5bbKppHtepK1Vio
0Idts7LrEz67k72xsui5h79RFgxlUfMmyvEH8jclwaRtuXwT/1AM8sbC3tGB6Sl9HYxp71PX5xa5
eqhKdm6JuWtZzS7JTHbNCZLsXe3Zh9AkRItzY+pBzd0s6kkWywD4WrKMjfUi8Oxqy75IXyoYFHom
H9Uyvze7fWonJMyU0Z+N74bmnF5OSu7G5L7U5kXjKVoRI/eppUVLQjKLWpWzCBlhkpdjOUzRBisw
3p6BkuLloiofChsgRXbuRL3g7Pvf3pB/w3F+zfoT3IBTTx0S/0doxPyn0ZVt+Zf/FMnXL/LuP/gS
v8u7pvUbIxdoHAtsnUZMHavC7xqviRmU4AhlMM7/6r8Iub9rvPpvMhwVgrxw63AvmA7f01/zK9rt
73cg4eG+0HSANv+CVQI/BErynyMsmnr7w0PJkU3cEr/yvGN6josUrpRbQIbmsp0tDBaNta7m+r2Q
Y9N1BrixqhPEiXg35sJaqynSGmfdAz3s442IKvkSYFn2ify/NGqf8FuOQc50uK8MmFozFi82f+yY
bVAdZg+mRZv6tyRloziGKeSYsdrlpnzlloNnu8ozH0JPuMbElrlzN1A2K+efiaLSEicdqSineLxW
H/iRs1E1Kfyy0szrb5k+pU+IqkTvat6dkEFmLIrOPsq7XbQUvjBJrq6aCJJliFd7m9rUFjXWEO4Q
A9Mgaepjd7uyGA5vLlW/DHn6rFEOPI0SYMpG3VitM7oG/eitVe1LLSL8aZV3YVM+SApTfUIEWjJZ
8OMVW1eDdmjGZi23rYwcSq3IrB0q1Q5SHBPjqGP5irxBa+70TrsWhkqBdzoF4LPv1Di5xgtdh3K8
hy3v9iUCxRRGflbaOGzp2VKMc02LaGyrxALUXWPGBIZDA/1kJA1sydjNI7RfRULTUaubwT8+JOlN
sK5kwwfiw52SvmbqNZ9qMRw4uEwMgfZVDO03Q8AmSalxbjR/CIkRjso2meCq0kxW8sGIO5d6vIvC
FdG28c4zwLcr7JHMZQ3pBdQaQzmlTJ4iUZ77RD+yKv80ekkleDkFpZ2/WlZMyHN50dLxdRrsD6ku
PlooCFEb7ZQtIF65PeFG3HRUya/Idj31SXFOpm4nQ9LR9XFXhda1KkpPScb7vDE3hZF+paNJ9ymd
lzEMmnIhoDBOfmJkP6Q/CQiZUUeLof3e6cYjcQRBOtc8yrYDBUgK0UFVK9s4aOQuhuFNE5F3ckrl
nnrHcyOmt1ph+1fx6KyUZqZn6NBy6vcj8NXbGdFpOgHYpdhOcbTVRUrbbiq/ybn8XXDVzqUvHLjW
DDu5bYgpDR1eTZ0ejIr5j1HkCVKNuWkliDiRBNiijKJ7uQsDfnl7+niDxOZ0s4b01ORAdTKRbhT6
tfkry6MyaOd+Ti7zAnpIsQuSPRntzOXAtdEs7FPtlIh/BqbZpqLeV+ciNCY7Yh9XTYTOKmshSVk5
0SFKp2yaNLnClaOqAE6C7sPdUhNQP7I2zN1EGtZ5w1gNlqkclq2Ik5zIRfFYxumLqoA50m9trt2c
H6u4Pkh6epqW+mx3xUsva3AWwx71JVUFaZ5Yj2/bCXa49iDoJJ3rkpsFJVFaFv90GVJtR1l4oinf
TRXdFS3rTmex9O2oSKwHqkLbyQpl5nI10z95++wtdbNt0vSgpXXmqUYMmrOLGq+V6sHLQgVLkvY9
5AS5Vp3ahh9pTmIsdiD5jBVSjSEhqqc2dxizJsYyYlCdKbdEekq5WnYSWnIUbfNxAPWjqxn7ofqc
CvsQSnzzY1Qw846mK2btHDlN99MXOup+BHyoDL/0rCHcpu2xgJ+ywblbDK54Y4pE0uIuNxbWHjNe
3L6wnpLW+K5KVEGsKq2vjuYxM5orNaSX0Zne9Xr85lOdbKJCorbF0oaPJmM4ojGyWZtaoRPHply4
s7AzEYKidXEU77jCYsLxEUHztH4Xw4LzSbWStzmvb8uQ6SINpbljuc8SWcFYClIacHeeSjyehHRc
NRuJHo/9ZYj0lCAU7aipKatuROxqLcn6YyU3m57sECtC/DoS90k7oV+1z8JNmSJDOHJXbaS04+mY
tQbtTrDuVs2zFs8FYh4cNbt4sVLnBxexIO8vbZIRVUsbRhbk3azgw8qvGes6NQ7/m70zSXLcSLfu
ilyG3oEp+y7ICEYfE1h0ib5x9MCe3uhfwtvYf5AmPZVUqjLTXANZmiyTDAZJwN3vd++5L81gP+sF
Ji8/UY9ULLwnqOME63p/2TXGd5wSZArYbjLiw8AFXbz04jcVe7SVI+yvBoHqAWIK+HLONNE0sJf6
ihBdHFBfkTp3VDW7h1LNB6yWb7iw7Ye47uy9EyTlIX+g+RSftky3rkqeEhyyxD05EeFAXlSJYJPd
yI+qxedRlvGKAxUWwLagO7EyJPq4dS8jNMK2C5n+C2YXxNgPSU2+DNWuWIxEr/2QE0ObU+9ZcI3g
QTE2ZsHwoD9g1UM9hxNqd5zNWm9rGCPBC/tQpXELtxWoTMWV1cZiD6jixabYt3T957Qson02i3RJ
ibPR7KaLbqAx99XEqzdJOnM2QWlrMc2RZJ/JB++BJfx11nFW8VILL8scGzRAWRsdyn+Wk+fwRbDl
QikO1pB359Fqii1CB3tsV6FVZS7Z8LqGezF2agewSmyEGZG9ZrlmJJxMx4YI2VLVoblvi4GOckHy
ypfprbBG+RqXIzOU0LPyJY0iPkU8g0wZxAHuexktEwRf5ZL/LmPIFpFWXrRM9XeRMVHva3HKqDNG
pfngdCeriGLslLjVWpvRrln3b1NSTxsJsGGVdI7EKq+V2xbvBJdK9+wN2Dr6TJobX2nGnXRT32U+
h1SsxQU6y0BpaObYFcRWBmdhEYPglygEdL7aGz/1gzOIufFmdAuWEQsGj4rUe2J56lgDJ1u7PeY7
O8COqteI5v3kMZeSGXGcokl5ArcqzyCB36AlnEqnrPGSpLzqrtSRJaxPz+saJqIyf+x8EP6jW1m7
3hqDo0W19lNi5sEldoNiPWXVPZ91v+j6NF8NIBtpNPCLo6fpigVPZSe/LCE0YOlnsowvtSY3UGJl
XUUg0Xutsi6hX7XbIEiTXZuzGsYNb3cBQ3SdjzW5uKCwtQ2ZOM5bCsmzKxiosPmYiON35sEYYXRM
bJIW+nyecuaIaJcZxFGrBO6vG/ODnOBLsUmmM9bDDjS5w6rthmSTqMrZSN9hHqVbjBuxrzIla6HS
NX79OLqK3VttYBKcEYVRBRBlaUzWDEIswhU6IfMAnacPm957bMu+3/ViXuGs7rb0dOPR1lLu9F5y
6xYKyvsQ7A059oeq7XEcxUhQMnTegom1J2+E3Jv5ZGxjmx5zO+36fU1Z9DKtSFXktc27G3NF+BIH
ZpMZ5couTWa83NKhPNlzTpqFOWSEZ7YWW7SY+GwamTbkgig/q9a01oHlipMqZ92+MvWNK1AaG1OY
G7C//o6HtR9N7yLngUldUWed7p22rrdDaDuQoWWz0nM7YuCT+i81FTmLYGAiqrdBRy4oeQ58ETHM
ChCV8yFfjnXKRMfomeaIdt1oJTpF4797Q7mUA/+yJHPN3N1+KTsrP2Xg+a4iD7DRejQD8C8Vd4is
QnGLR8WvbxhLi6b4LZOuS9XJgd1+99bT7Fwk8afvzoqroa51WH4PsbbPppS5yBwDpv6cGX6MywwV
BOdplqw41BP+qSQNbLYuFjBWXjRRvrMBKagTSO474mjr0GFth6dfiuzdZ/NJnldBtKHsgIPwFdOY
jQuOua1XVx9DzrdnLOyPAsFOWP5TqqIb0NOfhLZ+0MtLdIoDAUCWZSLL27grjvpo5rs+b0/0gr+q
lrN0lJ5VLJEsmTDFSb8Jq/ZDxMOj6uqHoHEijvowsYXxktVyXBtW+hVRCgGguT64Ie9QheVPRaRo
ywl1T7mPoxl8l1REDLJ5cLvo1aD7adGWEjVhPNmNOkxmSmFG/qNrIWz3xWtgFT+Iq5AB1aL7uI/3
yhyBfIffAlMZG5tnUhNXNxlvGZ7NRhH50uvyVlfdWfXyK8n9W1lgStelfANxhLbn3zkiurMtnw0o
EDIfymRk3RYGxu5RPnMQAq+c4XuUJMkmJsqhXnzYjv8Ik9mwsx298azm9a63xankRgrIMzrF5HWy
0H/tR2JVkbVxSuwHg3ctew3uiH0rRLObKD3m7XJYJHAwaEhszKv3ht2cucy3lmQ4mNuPwUjYRzTO
Y16lD/qAOpk31bYyjGMSFvthUAiijr0DkYoSCtFAq9k+VR5VGcYhiopjlJrflunuLd96jCp1O6bp
oRDBueeLteTUwVVJM4CbTXs8QveN5T532fAj65N+ZZbtoyuZereNx6rYnQGUHDys61Uanjy/e6FC
aeeK4aVM/NuUtWto+qPjxTsV9Z+dkR+GtOAdmNYyyQ/jlLwqyqHXXhHvhlG/6B3Rb3iRrzKy3802
+XbS+HaIXKJg1peeoh2HYieK9OgaOZ9Mv7ar6k2O7Z4d3hY4zoUx7R5QOLKcHwO2Gq5pHq0ISvFd
93cYNM5BZeOcDb5Yfw/Kypi0q+Sr7vo7GLD2knvGRrDwrzK/PNuWt+t171rnOhtXYFltQrQuX3WU
SiC3rrNBWzOTOLr6tI87LkZ2wbZX/ehSdY3MUSwVv1XqRgyI2WyyXS738eRu6EA/+cppVqLpDqGT
AKHnVBlZrF0RroJQrkP0XDYAMHnQ4j1a6YH1tNq07RP9OdEKJsEtU2c3wh8ZoX61yLQhrchmY26r
KPeXWsw2DL63ETvDUlj2OkvSY9+2Z5dkwmIovI8p7XBdFWdKoZ9bf1x4I9Ou2PY2cVF+hLpR7jD7
XgudyhEn7yEG+k/cbDGSRu9RFpm7zIOcS9ryXNfBuAO7FmxmjuqQJSFfqu5BN4AcQPG9qUedWJnC
Sd4aCStZhFd25PwBZDT8oWxsJk3f5wetDKJDA5phz5Gwxv6FPkGujm+NZl51IbxDZ3vxvcqqcZMZ
LUpfNR0TxZY3iapTU2n3ikQxv3ghNwzKKAFkQMh9JUMbtKFuaBae94AZJTktlzkNhQgLL4tIOTgF
e90pW4WGOIR6ejcN0y7Vqabv2W5PeseegSNAy1B8kSYoiHrPJen1u3SkFsNRI3thztDuTDbGyZ7a
6pCK4t3o3GrlNMOX49vgamOdLOGok7QN2EbSBDQclB/0OPfTZ0SjlD07nII+I1UyeTYzHCQCreIp
phLVXegjOVJ81BuK8RJeQmoehjj61CrxjvBO5qQRfF/mPH/PdtgoBaXv3IdABkcu3aOO+cKqwUqO
X5mr78yufl0OqE+9fK1TfQtmUTcpyYk6oRajH3bNton8KTtFXXD5x/v6l95XGr10+oEJuDPboFf0
v+bIHto8/rM0+u+P/835av5CQymEHhoKJHGwmVb4m/3V/MWyEFT+AA0nVY88CzQc2KJO/4bBv/9V
FKUzBEKQ5sFFZSyiGfbfwvoATfyzJvrzRVs6vzMiLDbQP/peXb/taFJMyI/pwaFrqWB2270zALPJ
sheh19dOpERTCInADzOmfZonx0HZ26SIj4PjLifXAUUd5jkRZJd7vt5dM7f5dLISKr4R3o5N+1CJ
/IqaQEjCp54gnhYFGC+7HO8rJpYM2voPJ8aKzukVs4ML63hq762BzK5pojwkXzkxy6GAPjO0N0q9
abAt9Mi+cXpMc02uLUfJELVS+s3gDAuBs2qoArXAuNAzwGygnOC5uWo5OHDTODlyF1T5SoJ4FUH3
aWX+yifrrOMXcjmnjO53WGOOS+NTr+PyxY6JTZKTrb0YRHlyA8bqAUyRlgJRX7zGebMsO1LbgXPb
z0ab4SueB2Xwa+RQrqzIeisdGBr+eBo081RKY9kw9h77gDqp/MnuORn6HD9C7noJa0KUiaNySCLM
AI1cO9SCRHT2MgeM1BBTumE9xc5FaP22xWWQWSflzrax+04L9o6a9iEBsUp6zFhPEcInZJgrXGwM
c9W29J2VqhnJdeNN2N6T491grSiqftWUTBYRM+vwYIYhH622LqP24njpF66EXQ7LACqktTWr4g7a
G2GBclE7zd4wdtkUPTpeNJGDsG7i2rodg+p5Hj82+SkNSEnpEw1efkWmvOa7wzmQ8yxLFxtHmluW
hpMiPUUWFHEkV0GxkuGYbzLwbpNGX/l6+RmLZ9fjEEASRLCDnjuXYnnfeD96PV0H4atZg5xhVGTO
5EpnOpTNY0eqLAyeeOnLDr1GM8dLQwNFzpZEj7fQbgkPrOw9KRJn5aNA59HmnzvmX94xib8CZgRI
zH8/I63/LS2weK+q9/zz/eO7yr7/fO/8i2f6/d5pW0inc4XCTD5zmR39du9keASZdb5vzVOin3/1
61hJ0q2AmX6edAFb5nbJzfzXOyipXSoSdLBolE2aJHT/zlTJnFeFPwyVJMYoHSYJ7BFgJ44242P/
pYp2inx37HzPWAkXF4kjzZWCByYNdSjjFxne+ULeNWRoct3dNebw0NCVB42J6zAy1i0BAgtrXSXd
PfzEM9CCm2TSjz6RxCEr2GKigHsDAQIruBRUskmsWzV6hdsH60of34fUIFYIxsRt9GukEHc727wB
ioHxiV2SNgYY2IkIjAjJMmyOXWnuRl1/9IbZjlasArc5jTOXAvd82wxH1212fVNQ+DJcogmn8eAg
j5ODZXzgnXxcIUuJpg3bcThWvBYiefhYA4ZN7vhk6Nr3ZGVMi7FNUNsS06iWTOGbP0mctfa2jJAY
rFCsgtalkamNcPmvYsO9ytx6MR2YHUlcX229whQlH3Qr3NmZKHCUMe4ONW48TTgAg5qcp64qP6be
JqnUNLcU3kEyKIMXN+xWXRHwjmkMKmwdaTwJr15VPNtTcQic/sWU1qXX/ZODOW2lCvvZqOx3MLx7
Mn5qKeL84vjBg676m8gxsddjnkVS2jHw4jSRYj7Wg2OlzfHpBu+Apvwve3SchabNTOCx3zHqeDWT
4GKAShW9ddTmw5uyVzJT9D+q/iOsUA9FDXMlGq0bLU3uWnN4jAo019ToTpqNqc9MT2EsoNdOa+Rf
4h7B3mzVuQTab3npbd+P914E4cofsq0kOJrUIWEsxzYQHsyjG01XPY3gi6l7nVhsbIQXf9QxBjgw
CwLKazL94Eh10fz20dDcG41m8IZCiLaozlNrXb2pxD4cAAVtEZsCQqLUS66LSO0wcsR4r+gIdamX
1LSEeb05H6SjYhP23ssYGZdejtm6ZIWe8u7odrNpWoRPXtmijXM6z2BFZXZkLvWuvY6zFFYrDm7Z
Egzgd9UoJkH161gF60lLD6HFt+YoA6Nyz1GcDP49X/0nPtxLVOjXwGQVVw0Y5rZ4dvWCCIhB2D0y
C2/hqubNiFCvzAif71SS3mwBLHQN6fCoAoMWF+3KSQKs/gX1oA6ZyvnthkRn4gYMJrYUgDVpR20W
VlTnmyTDcZTiVGSwCwVFt717fMafTMtuwqBe+6ny91bNS4Am+9YKr9yNBGRux26kzaCvmOb4+UFg
5FyknFLvyqIioV71xqGWGsVpGUKyKoAERpZFpyScjijPhtkzymxBD/q3MMIOhiZ5KLFks7MYd9Uw
jWehWPlcb/bZS4d9Ux0+RopkXpwTfjb9wFn7TvZUZcNwogJqwLFp53yu7mwFtcWtZGS4CpBF95GW
k3xICue57tTKCvNw3VbkYUDrmc0+0Rw8JzXmEkP0NLXC4zDRXSoISVbxzYlVeUuGy95xHDSa5Rsu
Bt8Km2dlVRDt3LB6ErAZqQpLW7nrQ9Fcuy65oUysp4WJxjUjjrYt3I9K9oSUCP8U7YNs63Wj25s4
7m8qC0Of4Jinbsg7b22kyZEmW5tuiH8W7r9euB3uxbYtDY2VUP7M3P3nmN8VY+H7Z/in047896f4
bcWeE30GG0bXkY60qXT4fcXmIIRDBBeG5+B3kpxGfl2wdf0XDjus8lAfPTwqv6/XND1AD6OdAuio
oUn7b8HC7D+fd0CYzek/RwMb781mlj8u1yRskoI8Q7g2NI/qGU0MxJ0tmgYOjPdr/BLseDaj1XqX
zoeTvnKnIHjG7aE/uLnXUfPT5cVj4saOsS+xtez7VhMGEm/mfxKUwzLoVA1B20ZqVKBNCOrU79b4
xmNAIpewNZl5xBJMzIDhOCaMHQe3pd627c4N+hSSBRtcd2nWNfxm38cxEpmD2E00Hacr2Y81U35L
pAvmQVaPzVGyHg00KyQLPM/ZTTI0zbS2/CmesetGzsvziguLfxevunbgjOEmmnxMYxn4K3tMRyLO
XFE4Gf1puIyVIurYVvH00nHnvpCXTxh+pxL08T/X2V9eZy7HdzillsbelZ74/84Kvmujj6///X9/
ItP8+zP8dpnNhZ/a7xeZwVf9t42x/AWvo645QHF0SR/L79cZOBsyuLSdUIwg6UczCLr+n7QwX9Jc
FUBp2NJatvl3dsbSmKWDfy0Q/fnLm55hUVQKHOfP0oLUch3hMZGsY9AmfhLZyCct68K7G3ycG0k2
sII5QE0Yfkn9PM0HaTqYzqNT7EfHm03i226Q92ZdruG6uKCpjHBD6+1KCLyhDk2SMWibEuZdWjTP
9FnfgDk/MzXb2GUJvg8vhRt/26ohZ8CwLhoF1LHxMJXw8mBSTab3w7ecc4corBqqHaJmpVniPciz
YGHqRfkYR/mTgIe89yoqLyM6UBZSTC6BiekhK2NCpro4l1lfrJ2ISz1itr2yHOqT28CyCRiON13g
fuljTz4NpOoiME21chOCN+jxUEWsPIZTkD6wIcA7kpkvRgaGoCIqfwtCdF2lHwoirsD14rZutQ6R
FpcNvQjL1AF+nAlopYWLrxNHGjVna88hyeeK8cFKnX2i6+OyGKPuanXpA5GD59zFxipJFloNVELB
Z7BumcblhUzWkxewi8rkW9/ax67INqXJaKbtiRgmY4lbJxqpaW0Dfd7n0lIgZ0k2wsUdZ9zdRO7x
s6rx2eHRtF/RLIlq3mW23NJ1EBGIGbm3hRyMMjfMN0rKaA177Cbu0m49IeSsTKthkR/pftPt3MWk
DKuwynHwJzpJuyJOmk0aVXda9iMU+Q/ZEu3Tg06iL1CXMVQVzNWBj1aYtDAO4dDtGFdRMVmZ2Tko
R/1QWpBc+Mg+Qekj/uYk0cZavTkVbZxGD8WE2RXZrqxhDDyCUUAtM6G/0w+mh4lYNJ79aWfdtbFg
PNhGemNHhy6fHTtm4a8wIKcL3+2P3HrH5WR34dqkuZ6ot8UOpsPbb6bFrh8MOKsy+urzSgEThEpT
ue13L7tgFTIC5TOuSSwFVnDV7YkdvBtjIyIltc7y0lpXUO425ParFcVg2Wmo+nvyQLsgzNplX4FF
LFKXBApbfIhx4mpoc/yMU5iFM4Iw2BCue52odTwGp2lmrvV+EOyU2UCRI1Tl+AqGcLLUbPx0Wj6I
lVF2Lvmh/Bk1kPCkWXwLhwSYqK0DKDisJ17pXgSAWUZveBLMsgGKQUe3RQiqTYPXqSWFE1vAg/Dj
0abENxq7g24P04vgSBM78OeMUM6+nO0YFWffbm8xMK/KEd7OAORiEYYJg5Qho3DV23MB04BBdXlb
OqupK69DOBErau49ot2uHtw7FeP12AD0IWseEzj0AzbNp9uRZmocrVzqOaiqsQygZKqpXTjtqJj+
Kv06aS047uLSBNOlmOTs5PpqVAX9p5Ri10KZWlU5UI8oHablZARy41g1Gd9KPbm1TdSvxWvuT5+h
gZw5yuQZo8KrdBvA/slJ6jkZ+ygLn/jAt8Lv8lNXq0+ndw7wMz/6VuakU9KLoxXPJWPAlZtyIJxN
+3mMNyPGs7pwy+RODxpIRnF8FoH1JBSQpWyihr1Lt5lbnia3v1Feh9kuIxpUHZk6oHQK/JvRHps9
vqexBcklX23ism5IaqoYoUqDPces6vcXnQIbXofjr103uc3pWgNxQGAE58yLJfL3uE+2Bm7vqQ7A
X+IhaU0uksBuXnIo3G1sXYRl7ZzWfFWhcyqRNC093+si2vshs5LKV0dzil560z0kHaFCoHw8NW0K
QGsyw/6czOHFosdFpfWrommioDm2gxCSB8YxJhkLZnQdVfWB+SJ6YlrfkjUNlkkJZFF2YtX5+tbK
03s+yatedZ+uSL8TSI1lzCDWUat01ICMefGDW8Znbi13saQJ0wkVg+xAwTSMCL7Y6yQZ9qXoj4Dm
OFb608IvCS137Y2H7Fi68XUs/ZPO6LA35JbikqfAqA8WcUN2dBjtgQylQ7jXg/qW5ReaaaTWI+KN
oXAXWe1znplwRjNsWDTOmKq/qlwRi8fKGuDLWUSG9g2d58hYoF1kmVg2QNpxIVRvvIXfvrDXdc9e
jZHlR+MwT/N8Tn+jw8ZtpJ82yEhduoEFj0UBLSNa2MWDTarcfKqs8B2I1QNB9r3d1ltPw6TpaRim
qAy676tw74ViX/BS8bURGIoJ2W2jvvigrnpYlMDp0Ymmkx572iqYHNp0k31q6zflvD+0k1pu+ym8
FvBBH8w4/DCS4rX1Uj6IeFwKBwOlGZBnAW/WLMex2stoUsCUiLukA2NMXcPGVWvrTHkfeQld0hxm
/FBmqsXAAHEVC1wF9SzoTAb4hQwkaB2UP+gyfTL7rF4DVGfIObWgl3zB5doU360JMRfC7KtvsTi5
2Vjd+POLl2DdKT0ZYsJQ07WtMSGVNVVjo7nxmOutVOoxzmPbYEUJUBs/BxtckjnWhL0b3LkWUTsD
Z0d6SZq9BQ50yYH9lUSgXANuk5DJjS9uKNUq5Sa+mJriEVDpV+ly868BT9lVesOb9FGQ9VnGhrkZ
k3xrav5XHPhfigKqlecrRUu2c5G9+gFxEHnEeAQJcRfOQNyUngFdhoB1oc4NAFcTO3sKGrqTBufN
F9ZbHBEZTjyoPWlknJXu6MSwENWtHO1HjXwcwOneUcjufFpgF60b+ItIJWdtap5TZH92OOgiWjnm
O2jhBuOG+KiKsl8Yue6RPJmdE6aF0p50/nMssKTNOwrfHN21RRwvto2RT4kwFS2RaIp90G+ZODxo
07O0mZUXVXxrWoKIYtFPlJRTXxdy3E8T/MZOqeFQskrKBJr0kRG0Rc5juE8L5kbNiNlSVeo+VPpd
7Pb83HpsTlZf3vcN8XctmRg0YOy8Y5jFqh32mwGK+yaoUc8caZ1Gzqq8CfkdGSKwxa3urSx8ILgn
R+yEStAxmY8Ehp2CHKHZt9TLGXQVRQU2WSpC4FaRbc1GkunCFa9CTtTj9ZqFRdJ9EsFoo3TGezF5
p7q0H/NcestGGd7Jpi5sIMuMmasdwXHJb77P3SIue4GsFH60WTTsafR9Z2SEP9/Dc++07SkTd3ZO
UDxKtbU2wDuLYvVo1exCytn7VFsmmBEDqkPAfmmRGCQTRGGsofUD+Ug/AteBDmBze84negFoo8fZ
W9SfbSWh0tlQmtKc2Bso1bgx60eCIuOhQvRbtNTAN0EM5ULXq0ViOqdKw7FliuxsiexiecWeVr1d
jsUbuuls7sR5uSjAKxBVBhU9X/9BWG6VTkSz6ztM1hlgacfO7CUuS/B/YXU23X6r40mEK2DeD8DD
eTuSW5GPXL3sk0oiqAsbIh3oWJsL0q66pbKSzyo1401t25TlBtrdlEWXEpXokCQpscXW2Vq+4gun
WeNGd7P64GEvCcPOWsdNJ06V45+M2j03o+JJ6nliXhbebrS0Y+Ylpxyh9p/z7V+cbxmtADd1GH2g
5czj3RnQ9J91pNN3E/2pFPAvn+HX8y2hIZQipjo6Kg33OvNfBj/aL2SJbI0fDEHV5SD3fzqSMH9B
JkJcgjJFLyhnbx726wFX0LiNuPTzrzQGV9rfSxQZzh8DRfOL5yAN+3Ue38+gqj9Bo2TSRXXqQVk3
VaguThVmpAkJ/Dr8kTYx1WyrloYo4KdaP2AwbM0A9GRjlwtMpSdt5DIQWjDg6zRB25h2tAz84rsW
cEzGxr/XkM9XpGqWdV2e43rkUEz5GCXT1iLCMkuhr3t2nZBC3jT86pLiMxmmkO1U9jnoLASucrSt
VPI5Vd59jxy+EF36Ixk5g+tx9UMH3b1o3OhJjnBcK7I1K+nojz0ZqNYaOdEG1W2bustWygZcffhN
GRpwRRFvcyN9MYTD7QYQqAw5qRGXf9NaIhltp469x0zdMdMPg4A0tmsA1XKy61Wv9HBTF+mW4D+M
jJrxgl2ircfI4jV2dG49e2esDlNs4urSZlwipvUFJoi9BKW5Qsec28XHG8LIb/rQXIYQx6UT9U9w
wE369OL9UCFS12H9GRj49y1XPas0fYY7de1k850V9rYbxdEp4YyUrni3KouS6ijat2P3MOTlt4q7
z1LTu01vmreWQYDZMGYDbvw+ZcRdBi15lbX4ZsNwXyRQGfTAvc0nUkZe41FWo5MZmlJIfaTyV4GH
hz+U8UmTpJbalv+TU39jp61YeIm8uuzTnCpT3PjdXSD6aqEoEitkcCx0LH1zPqdT2Y599osRatdO
656RWW5NX72HZpFxm226beLKDyN3blM4FTh3O75Kwykxw/fGjABNkLJaVM30mgqX1JtlE0c3jZ0X
0Oqah1BoJ4pWK71LF2mZX5RZk3vgOJ5tXb9Askx0GrZvpoAaphe9m9wR1oEWFo+1z+aBrfaaEcGq
HSZiKHKDnkG32YTLQjXqNqF4iJ/+I8msXUd1CLPbNbWBjxQLHQbOnVVYbDK/CVZpXTGtn8wDfB+G
QPnJE5OzDO32xLjopSvHpxzMbJwmx6rwVnZbHOdstGg/e9aFmsLr4L3MKKFrBSRYnealtoIvm5vg
DNKzQQDY0/yVYZ1a+GeFgfW/v2jTsMJ3urdr56x3SUfsz9m7ISh+H/9UOpzdLmXhnXYVle1JYUPy
6YtVXgIrydVTa7pXvy5+lE3nX2zY+ptGiyDT+po8eC0lE0xmTo7oyzXGL3vtJTVrHEfTCFaKs/ez
3N2FurBWIunYSGZlF95Yvj3HRyJaauzC0Rdm5omTE9uyW+dF6DAkaY2XHJbXrefXzgXje0u7XuZm
6dIV+B8G7GxVFBc7F7ASjXXZ6p/l7C+WM+YhLDiuy63cYWVxLAfZ9D8vZzdF3nxX//s/f56L/Ptz
/CbY2r84ls2ChDVvXrT+dUFzfmENsRyLoOv8eOv3Bc39BbcCqys+Lak7P9es39Yzlwf9XM6wHlgW
rdJ/jyVu/ruVQUerRfrFL+GYmC3+OBuJ/aFVRmcEa0Mwch70YJknwSGJOF1mImDTZ+iUvEtULMMf
P/1x/GDIBAwUTx37ZL/Bk1TZaKNphGOZfdykxpb5IpHtthphoCUjiDav99Y0WpNhqi3q1eLbWNAX
Wpu13NNM+DJEco5xxnNvKaSkoKLPtJoK+GEDj071SltWlUmiFk9APjQDyUJi6E51jOizTIriDnno
RlHQCJHOe/YrbwtyhEUzEefG6OG4QJnJm4MomrNVYJYqIqSwLMpOpd3cRH30KvLkIH3K2WQfPLEE
4Kk2eeaZMCj1XfqzCWEc6MMMqK8eyKAYqW0SHsRF7Q3w/KziJSTfp9HoZnnYvHKZ3VPKe+4iYBvj
pF/52pUrxuS3tC1gdVWc1EHb4nQV1zxzb/QiOEemx3ZaYrGvJQDZpj/NmAQ1kFpmjPPDqZDfStuS
4BGoo83th6wNb4opPRkNodlCwbktEWm513DmFcScpaiOUwanoOydO2ZgW2pYNoWNebtAd5/8J4+7
7TLJo3OVYwujQriMtI+o1RDTXYTW4YDJYmtlck4pmw+YvUB0iAnXL5W/i1EfVy4fQR7JjmRXB1ZL
IGyV5gJ658ZP8lctzp9MAgujDrWOx2B1N54I4z5x5nkuQelmNsesXgwPvQGbT7fuOKXf0RN+HCmb
G3NnFeoKgkzbrCXr86px63vowjNuzPkEwAMtbACzq6vsA0pJBDJJ3nZ5GSwxhktQaUSxODKyVtuC
JNYIOaZOIFlV+AbbsAlwl1R0WSUdNKJRkrkeDQCPDVkekiNfkEZK3u6BGpjeeCAEibstvKsUz4BW
8GOo++cwF+k6rcnIDV27dYQBGlw/tqg1fTEeaZAhZje7rFFCfRT3qDYYf8TOliX2W+/tBKtwo2+x
g5BVS9SDl5fRrW6ysSy58pdaY75aXbIk6MfrJQS7mEZnb8a0BFmiLLd5ARtKm8orCFIFE17PdmMh
nc2UWRD52gTo78S8xGaEvzDGBmbNuM0KqD1ZbgLuSAq5M7kJQeJNyMLXN7HdEQvWxl1dt6c6JO8X
hj+sEQR/FIGI50zYNoY4Adneeeb0HdQYBXrVIfpr7GM1xI2eGCx+8VjMfgmMoOgaq6qBlTZg8x9G
46vkHrTQ0/zWdzH0WRPQUpLATnUZ4xaGDufKrA4VnJLi3i+DTUqe0NdnulZvsDeuABsX5oMrojNn
bLhPaUnItsrZf+rdpwy6C+L/R0feWcv7OV8uEn4YZd0NTcsifXJKIPix+P/sndly41a2bX/l/gAc
6PYG8HgJsCdFkZKo5gUhpST0fY+vP4M+5WOXnVURfvebI8PJpEQCWHuuOcc08GWiOdklhYvtU+XX
Z5iIHhoRoSXMFXP/3pj6OmyZadIoXLVDx6a0q++LkjVIOE+vIqmxLjbBVVUHm+roaBmX6jlJS67M
m/JUJdpj1trrMFtgDn5siWEmmDTjva9giyyDunF9kxhwPD+jhpxNPYS46a/MClmr0KsDHNbzEBzt
RtfcCO7JelTtS6Ekaygyry0pc3R/YnhwktpWwXzmp9cidBhB+UB87E9+cuOfO0RNkzFcWw7QaPuG
Amj9gbKjfGNX+ZYcZF+aG/hFV23eBU72XpQqJiF2yk0XX+hOOk7z9GZ0Knf91QwsbJT71Hp0lPTN
iHLs9SKEJan3DC/Yg6Ti8GLWiHJdc5AI2CWr9P3MzckvrJegaq9WACm/MemHIhK4z03cIpwawB+p
6pejQSJS2ulDlFwqc2tuZdRcSHtx3O99ly0rE6/+oJgj/T9ZvS/pBpJaxElBNqhSc8EhxSY1kKnG
egCVkCmZlyFoY25mI06uaBD9kxWg5gY1jKAmqj+xxV7NVDhoyNNyKJIz1cQrrlrHxd+2jgoyCY7P
5x20EXCemoBhK8D+Fzzz6KZ55xH3pAEJi8P2ceISqYHIiJweby2rQEgSCCoG8xATGmsTuZ/b7IAk
DzfJYrE2+yTB0JsWWdFPUMVtgv1885u6YssQH4eZuGNvqPA4CdgZMYzR1qzgVhWHhDXagv5NUlYI
ZVWUQMa1+B+rPnVV6KX07/h3tWpu7CbKlwyJj3VptXwDCOJO9fCk+wovrYl1JsbmGM43Ot7YK3DU
i32Dx9HVZGEsVaFgz3agoyrZcIBuxZuPxuM8c9oKIgsrQxOJp7YKwme+fhxTBUa0Scklnu7iMrfl
m2x1qjlKg3gfJJwb5pWKdow+lfLd3qCzfXTXENde2QFEpooy9gVF7mcMvAAWm9lYN225BwumrjBA
8DzLbOmZpITcokiPc+Fj0fN1xnM/eknC/Ciy6MMSyrokE8a6LLib026XO1WxywVqlFnhh3Ji38sy
KPckB11n1MJbpgL03ihPaEXnUTZfbH6/LGVIr5ZeGl9hO08uv6pdnNRbatTJDI39q551bBjNDz+8
saIilGRFWA+FCQ3KxPym9nwQ/wzhPx3CbVUyH2O01VSN5IP5X4fw/4+XOI/+NIL/5BX+MIIbNPLg
J0K3Mf5NUxL4gqWt492DR2P/kUNuEseAi0CbD15i4Oj27+Yk85dfYx14LUysTohLf8cyYepoU3+y
TNx+do3GIQdrFk6Mf5/AI6Y21je3qa0zvJT5I+SiHGn26zqEeuZHad7CE2Cwg+vgRyc8eADL/E8C
3BHr8vTA0surxtrLcRlT8LK1goyxARVhJkvQtDtDgyJmYPhNzFtvnbr08URwZAFigrt1PpmlsuZ5
4gaAsaOBGhy6TiMchewjUF7RcKZoWTMc5/HF1MmGBTCqAklIQ3qtdm80p3GIYVqQxLXxP6QAHvnL
dW4fQimXo6Kv53Fkf217Q1jzwp2L+3RFhHdU36fo207KrcbSJc7UpV3AdyOfZd5Sta3PBtnYQqJY
GZX1w7eik4i+2LlS5jBuQ56Rtwj7TFo/1C5Dz5yehg9BP5z7Xl+W+rANiBnjTqax1W3m5tAa98Os
X9Xc55Fvg4RpF44wl3NtuBn37pElma61m0l28OLGo6Q0zGcSj6IR/EzMY5iaMdp68oFZKCMVTenL
sQ35Lc4xPs100ybhR5nZBxLf+yAbVoLKkI5q6xhBQprx2rDmk80nxDM6z8k5z/sZiitcOK/KuJ30
yX0/AVTttHPRircy2DflUyfIxoP1Mcf63sBzVkomBZKHSRBuBnLXUUC0khB8FQfc1n+Efbnq4cpX
GYxwq2aTtM7gr4++Qe/RhnQp4vpJBJnnUILoy/EY2QeqZT16cDlTGXeZeZeFFOHMyUqxKNYBPp0n
HBHwg1Q6fcBQLSUt3EbPzmKA1HXU02dD+Hd9/lill4YK5pzwcgUvUGqgHvBVWMF9kHyM7SYxHvDB
LAWJ0gZUbkU9ZA86tn9RipKopVzMkFKoHcqK4zgcWv9gVw+ZcgSi3pLl1ZLD0CUrOESsAL20I+KN
fgUAt6irRaw2R+w/aXjfM4yHw4c1HG4BICfR4W7wq9X4Hg9Xh/NhFjduLa8zX9ZJecusu4A6TlG+
WHZ/NFBuQ+dOGSf0Vx6wlIhk24rOl5yiqjH/KtSvyvxMLZbxJcsVOmUMdj7twceaqtMaHj4AbVfx
NZGoRQ+jJi/XWZoVdEB+0BewGE1ijCpDNh6I0EePBfAWsdyg9Byx11kSaGbgUBd+R9qUZbDtkLT8
yjoM16ASxlsIJgOwRHwwquazymGB6ioOANxdvH4GX8B3Ue8Mt4TsrIxvna/B1J29HhAFo1ti/XAA
hjd9BnpIewP+4zp6vVKLYwWjw27vO+2qTp8lC2JreGXHt/DTl2Gu8Zww6OSbhlLPFv4vo8FazV/n
xF+2PE0l2+oZ1G0Vl7wulUSTx/6d+ELD9qWnTugaY/0i6vRStwPBsYcSj3XYvCfj6AqEymCmqXWc
gLjM3lRARAq49xX9Gg01xdIS/JjC6sCFDY5wfk9YNDnN8CiE4iVViHelzVfE8RcDRdwem7XvMZSk
NVN+Br28lOS0HA3PkDU9Rio54LCC9S8eaw0CF8BhLFVmM91Fc3L7am4wnuxzDQhJm34yDrt1IqnQ
AjSdjdaPAfZXNDELCaTkfH6OGqDrdXgEo71Wx8xDCt52tAdkGL7IbbiiClZ4MrChXzPaY4b2pQb9
jrS50MXF0qOlKIaVOX6FUgXwPG6JvnHNXLvxKgv16dfGa79dapG56ZDax+GjKyCl+zjNiFLJeLhY
tyZBE2ZTlLhVFbrC7g/zACkfDIFRhoeQQtsuesBiVf1j5PwPHYO4pXF8OQZX4o1E91+HkiMR3vk9
/Wr+bOX8y2v8PpZg/7WF5WCVdG7a4+9WTkRDelhYdEn+VSh4vyuDAv+npLfQwslpY2e+TUr/2nSZ
v9zCTRRZGRjxGF6YWP4GOo/Oh7/MJdR628wrOvORShfLv88lCQL0XJfQ6KCtruoY75uCs8lHGrfJ
HJcaOwUKwGbLX+iFz0k98fA+cydCjrZMALHs0TV5DOIWraLxBCyXbnSLQV0FlrMtkvwF0tmiB43N
1/kuwhNUcWzvpEKdD1ajKCWlrq8aYGcZ7c69Qzeqzwwir9g6yUozh+TaKsCrYvPXRH9szWZVTCAl
SSoFYKHmDJZPhJluQJSkWYSY0Q5L3QoeD6GEajlQexr402MKcwq5bKEZKBt5fFbItor+q8OrYosG
u8UN80LXx9zc9ZXPIW6GWM/1ZubnPmaeKujkHfwFPc8LHIGHYmiXjcZmP47p8mCPVA8bhxGmILwD
5MoNB2JaiXTNFvxrSCOKo2hXqFQsBammlU9TwY3GsBa+sDZqp36inpwCnGsWrSZTXlNSmm1okGPA
UhKXCibPMag+Vqy7uk+3SWzv0oi9DMpUXAsv9cVTWZsYMOOHMOdcFHxrgkIbtgXm0J4FgN+KpU0n
Yc1k6p58rJfz6/Oh12AM2N58J6aB1dLUjmET4pft6XDAfdMN29sionICeFLWW49xAXvdBnAiaS5z
BexqO0YYYex0NzXRimD8l95Om1le+M871ZkuMscrI4N9Hwu3FNMb9r3NOEI2nZONhXNiEfZ0UDSO
ip/S+iw0+gbNfFzbGIRAsFLDUCXskixPV7vDQKB0VuDz3XjKnVinBG88gOPXepLgnRkQ9HGlwzjW
J3sVAPNBxwmOhS0v4eSspKMsUaY+tA4OlQHOzHKuep8e0fuOTctdXJTrNlTPWU4hV6HvjYghY7Kb
J/xPCD0GfZAm0mq/Lin1mej0CP2ZrmMqZbFM2H56yHVthel3WbC1UX11r7fRWlAVUcSmZ1rAC7Ls
PsRNHOvBtuAyKSt5CptkR0LSLY1pYw3Ocx46a0VXudNbjBfaplC+M70/25Pw4mJ6AiRyatLA40OD
wh1tlaH9MdlsQ42aHDNTK5PujbifHpUu25NlXpe68NrpuxXhejL1Vc9DcFGr0arx5xOhuVeFZklT
by7w8AgtMtJrV3qZ2ZoNG7o573VA0rOs3QCtEDqDzJ5nVVuN0BoS2tp6Kh9rO3zE87WeswfR6YvC
ObGB5MkfobnQHlzvWTMvTDPeN/Gb5OvP/c6VJiM/lmqfSzGkIQTK+4r2aNKM/ULQDoeqxaRyApJO
BTmXZQGow04P3cxokuWrCVwVaMkVQMtFQyZTs5/T/o0y0EMaAhKiGDtnDTsY0douOwBaV3yRCDKp
jVlPOwHWZlwdDE4oyWXuIUvw7l4cKz5OQcTO/LNAZ46dBxukoA/vn3WBa1Z3yfzS1T5mT81DrVq1
RvCNxsd8gURQ6lQAUzJY0VsomxAFu3RHJ9kYVXtoVGVjGBDUy/BNpzOxoSJTdMALsbx3ygp8lmf1
1kbvDTQs3x25DbEA3vpj68KlcTtBwRFNF4bcjCmdoli+aYkot22sLWP6HSz/dja4tyjoa1DzTUDZ
nZDLCPOeKhPajxXca46nIUz3TXkPwZcN5Jca4w4YAVyruHczbmIa4NDhqg1Uyd47PVVst+bU8NwE
8x099A35s6poPVlOm4wczVAZazBGKyN+HKAJFf1rz9FxAi+W2g+DuENkYVFvuQ5ljRBZwejtffUK
tcxVmg+cX7fQ6YGwDbXxjb/3dY6tWLU3Fec5JzfuKtCJOWOTBpVes4O7POZswsa8ILnWhtOqDin8
kXySc3Qfin4pGWx7p11ROPgxCLEJcM/hAaRUhyqYogWXdW1ZVmlEbH0dQkCbg6uxD4Z4TPN+h4X0
rlM5xM6wOKHb14PvcRZdFBU1PtDsKx9DXio3Q+mcE8b7Io5uSb/4R3dzkOm8PM6PhTHnS71is9A2
6ncEdi6wo6XBvlelgwl32LEjqNA60wq5ejlBpbKK5oStcC99+KLqh4i7o+ZPblk81p161sZoCS6d
Gz/qcqIdI7J2bRy9tnr8FAwJyVtuoWGFDKgQDMiZ8edd16qgmad1OFkbCTlh1m+duupRs8OL5iQr
MQSs+cqBp2O1nPthVSTVumAFp9+aR3zUZS4lFbsDedWmVTyz690Rj0ZVK64V63Dt4KRm0V5+EP7f
VqbB7nreqrO5bCd6NCijDLXmQxGf7ajyCwHsCEVtafSlK7TnhgIY9mvLf3Szn+pmlNfpTIqqpLXP
0eEk/Lfl9aL78V6/Z+958Cft7Cev8tuQirOK6JD6syHV+EWzbmte52dBfCklDBNbN7Rf40j/N6Ra
v/BeYaGAZLZvc+zf0s504zaD/jFu9L/vnC057wSL16+kkz8E8ackzFqsIFiUJT5Cw/J8i+aIhng9
4fBNz7KQvHeWsRNiT8MQsW/Ls6FWK3YObqFinIK+yOS1L3FNpYm/t9pN1DxnyD6i6RfTrRe72+fy
MpnDWbbsPwWuG/USFPGPvqxgj8SPbZBCJlHpUBrWsdm6wEUW3ait+lDHbB+v4Mh5Ohe5jPV7s5Rr
f6x2BlXwlBNNKDwRnLgCkwqVWWqLkQvFPrLUbWoSvcnyduNQjpCn87cRzSc1oUwDe5U5NBszpDFV
QAHM6lV9QxQp0cNQ3bpxueKpSWBFfnKYe2bB0q2zq+/JJJouCCuWdrCKG67pqd3mObqero0bORO8
18rjKLSNHhEtx1gex9aphpxRcy+PCoNeIs3N/UUargsSh/aYHFFzAOP3nt20OjIAelHZJWsJbyqd
jZdSZQemjxYeKFCsgiWYXcNtNsxHqNBHRZ33cfuYJzMOl+klE/h3NB+jt+J3RMN55Ktdr+Eldzg3
19nALzXmoWNtTZWMiq0qtFmM9zBQPKCjCYuo8cmujK+WeRs0Zw+rujlWAglICelP8Kl/jeSqQRKA
ZrOYkaJU6xgJjhJsYgWNXk1NV0uYrTpRrvQPCgIp4a02WVjeHEqwXmwP6v26pCnIassVINnLXJa7
yQwOoeksszRf9kpGhhwhkL6ZkGWvD1jbdtq7ZIquPR9zM4iNP4k7a4o26q1dfMheJhXzYC33zlws
WRfeaQ1TFrzGk9Yg47H/lXG/yShSudkLWykvdprBGutXs1osOStsK9/ZmWLYpi3jS1vxe0W/Arnq
GrpODOlCghUMmQoC5TISNmcpt5zIrc/W0rGRppzwq9QDfnAoLJP6TM7qWIYCbaRAQr2PnUsQHTN6
yYvEcXWWP0Oe72zlIY/RTfoSDwJKBv+ObX5YdBMVOlLoEC6dsHINp1lXkkOCsfnn5v7TmzsHb5xD
uCJuCgRn8f+qP7wW5Xv6J+3hr3//t9u69gtOJEe7PTh+XXvg+vktRqqz+KAKlrs02WzsSWCo/hXX
hlBlsUOBrmLDVlGF+rvLFu1BNQTGWAfJwr5Zd/+O9oCh+E/3dR4cuqqaGG0JtP6va+qPgJXOVsls
duweCsPW7oZg3iRsJ5kUMrnEn4yNvbbSh7wJ1I1aZSyJRXFQyvqz7s0njOLXNi41iqKndFkJ4FG1
0RyiXOGuaVrXKiUXRJ0bkvfY3ZEc5yYq1cNYDkv+P5b2hfNkSH8NzNfGySRn+NcVu4lxQOK0I0pI
pe31Axi7kXlOM2a01Rx7+dTXq7wrOarDdmcJS2QUjGbPyFo7yyTEVjE3zncvRullKawXe+ity2yT
+QlNbLElVZHLmnrjxSh/yDqgyhmKiae2zadRzR9jYj3ms/mKiYuCnoG8Vqnc+xpL6jjBRiuCeM02
d+WL4KJXBr0qQ/VZ6lQvizhH/pbhTpsA5vvS3kPLwIAaz3c2hEZXVXjzYa76bh30d30WjAsYWZvQ
Nt5iwIxuMSbByjfMfZlJMoum85oNFFQGnYrxqbPjJflUz1cjZ4EC8zyZNBkGiflJdHWXTWylKfWA
rzF3T6ImWGn3PpSuJNrVo/EV6w1duuF4HEz9XomMmcdxTNm31WESc4xtVTZPpiDI5kdauTSr8eKX
CTyupHvHUfco5/Zh1OA222FwMaKUCI6tnfsAFnovS05du9KWoKejR+FcJ6Xf37Cvi3bgCTqpzbWp
1Cu//Yp6J2szZrceSZ+e81nBu1L593U3Ql6lZSaex36JrcSakg/N9OMVvpoU5RjdOQnKl7BnFTHU
2cNURZqrZaO56Ef9pOVTuyTnIZecB6Id+p9zLlU4um2dl3Qp0rI4GfFHwgcORah9mGysKWnGakH5
tcivn7Jdb5Ki6GRTHhIcz4uSgjURtcfcbsZjxdPWG4PSXMPeYME0jCm4+6jywsHSDpltstMwsbd2
eg7TpEHbZ9qx1HCiwdU6Jy2dRklZPmqomnt6Do+dWjzaVvEWO+V2NsKL2iTHsK3x+gb04T4F40hK
pr5oFr7xVA5rG2rBUR+NHYdYtAv2Fwrc4rNV1d2eQq/+OQCwzsbPn561VNe9ucbsTJdBuhPwQLd6
6k8fBoiFldkpW0lRyMaOshKMvr2tur57Q5ndtb3arTsdHBJA4jXOId+z1OAh1UH4Is6DexT6e0Wr
YKkYD35Frqeuhp0ysrPyJzI0rRCndiQkUlXDJTYwTLDXYJmKZwt4KTTvpKifx5KQmG5OJ71SkNfh
drpZraBOCd9Y0uq0N5rpy3EUKlJbcTcaymsSVugRN4tvhROtYjpdsChe9jnrADChlpBvEGh28Hhf
8nK+o4noIXc6y4WzdOyj82ADyhHQ0QxySVHBr7hRukuZIQgSINrxTYzctCHTpMM4X0izfKJnt6CD
mOIOo7Lv4RplxNdq5hBK3oviigHwTTohIOmR2xA9klmIYhH0+icFfne5ybWblOKB28M+ZKvm1HyE
uVQftCI69XREc+T0aj/cDm1/3wz2k5KKd32c153od02Ofcmi2av1uRKE+hjo+smQNDanIn2dfPtp
THxzYbJHYo18YJ/CSiKpl6JCDp7o91CUzl+qYDOR7w6mPr5njXjgmHrJpvBc5BrfGFL7YfnQhbeC
7Zg755Ad7YQRXAkVqovw+Mx4ucd++K5mXJ2FzqY3RwWqJLTzUTlEob1qKmfdhyZPiF45O5r/Ngdi
TZv3gxgTZIWO7XZd06zaAvc2I/lptyTkfAahytLfJS2Os2zp7rVf24zy3kCddw3WNS8twksXW9TR
9qfGjA62OZ76mGxD4MBBUsvOWpHb1yGO5kdbL/ZqKVeZXSwT1Xia+/w7KOhXJBmFlqQlrxQ8wXNn
s2bW86XCYIqrdmMGGA0tnSgoKfYP1Mrbmm9ASu1sD9vtVev9O/rniLMR2Lam4DIHCNiRDZE14p6f
sHdLywl5Odhmhjy2KmmOHN5rkXoOgmNuZ+dW+zSaZjcaA8ay6hz37WYMnJcU7vGoUbOW5QXOmc51
7IqKaWoZ3X8Gtp8PbNg3cITAmrE1vBwaG5X/bCW//6q/qBT608j211f4bWQTvxgEJjk4MxGx9jG0
30c2wTQnbED3jGXcF2+bpH+NbLe57NfTuyT6hA9d++O6SEqDo7stVea9X6NWf2NdJO2/jGy3f4hV
lVDJhOJMv62T/nAUbyl4FT1hJc+wcRHGtHTX1bEfxbWGKI1grr4kHTppSbOnoawrWq9rDcLlMLeX
0Q7f4b2h5ukF5tDgzbKj91RxKDaxX6IIcwb45S3pzUOtDHCQY6+Yk3dsLathpqeijaxPLfrBA+Ze
2JTSlH52Q629aoGDspiE7Cj6G2ei98oEoCm1fjjCPgIkLKjMj2Fhb5xIddMWm/AYPnbMZ105XjMy
wEaec0w07mojU7BA1I47FA8hlxZh1jed1qYqSfYKG+rQLh85Q62cxHiMisehnZahnlOKixMgLL4c
CqHj3FmbhS93s3q7THNPKRgVSPa8KNiPIDYLfadwG4OMsZCDuDK4e36fQFyvg3srZZhk80239zWu
0nNuzj8sJ/+ROsk3DoENOMSt08Mtzuiw6Ud8hsQmj5nvmAAVurMEtNUINvgavdJKk1y5YSWLQoq1
MgW0JI13iQyIaDKBzOWPLIk50Qf3UzYxYdCYm6D6+rbA2Q18P1T2I0gEx3kzZHYpQ4DgDMVh8Tbk
PliUiPJwB+Vbhf8+LvrGXwrlI5s0V7+5ZSsLD324ZKTyVG69C1GNSxVhHpfsLoMCq1JiFA/8cbVw
MHqYqe21BuMrfFeivKukdo5O6LDna7AZGJ6eWM/ObD9mmr7iJ1qJHopbad+PWvfKc4ZiZPNQzLcO
3ZRRLj/M6q8Gip1dOkih/ltjddBAw3VjFmsYBtuusdeBSYXxVH2l08HExNGVKiUGlTsVbAYSg+Lr
KkQtfbEU44r12cWV48LcAVOtR15qtLuZ9sOBVqFuopZEKbaqwbOBcHuJ3VOdg7uOp21okSWY5TH3
2UcQnW6CyIWWcqOZ6oCn7HfWNstoMNZMUt8qnY1iyu/jkMk0nKK1zvLTFIQU6HB/SEzDVaj2yAc+
XeAvCUnY1jzS2LC1rPGitP6WE8fKGsXDLHn6dbr+nOEj6GkltOvAheF4D+KaB4BwRTd/1Fikgnn4
HHN/KU0d7gJpNVzVHhDfTRyd9UxQxOKATUHqcTmIbHjz/YJMp8e5Ea+lvjT1EvoheoWo2yNcn7Vm
5rtSyJNkSiTFeXDSeeUX9T3lnwVbFnUJwgaNiD6QCUThkJ2bpoBhCbhv2YhqXxjhIhHBsYnUt0qV
eJqMkJp2PVzj3gkXWN/CddabKyW6rXWrylk2CrZzPfqYSPn20LQHxXqJsNBa9feYJGe7jt22+rJC
Sk761PhhhBRXJsO9M6cerBI3oP5HaSkuVTh7JZYLL+ukz85TEoPwNHTnrEDVoYyBCFoCno8eiHGI
3sQwkd8oL/ptkNHi5tgOzRE//FmqWNZEvOrw4zu5WDmliQ88+xAZH5+Ntw9jdji+8hGdWSPBBh0f
NUVutCA/5HSVwPI9pXwXtOEdO9mdlrPZmLDfqeY2MMc1iCFaFOZ1WtrcO7SP2IEh1E8eBDKKbqZ9
6oebyomA0zsULeuXUbuaRXusxeMcIQjN1HA0esxyDRoo5XG0IzsEEvqHpG1tuqkaT+8RinotewoN
61REcEgzYDoYALtBLPOeGha4p8J+kuRckjQ+Zc64rRpIFlSmYWkEga569Vy93nRd2lnNTS7GvV90
a92Sbp4Xd1EZbSMOWELpM5g02h3fsQ2BmWUWYFZKxmU8EvRrMnJFZv7d6s0ddsp9lKkPWR15RvJa
W3KZCxtwszf1a6m51gRbxVYupaiRscD5qHKZAHyoixcFKrCe3fMMo1L5Tke31PU3B5AbgIgKZ6PV
vLXTfcSZ2AB1WvvAaCLKdxQsljQeyQCoGl9Wvbe2qjjEaJfFQ9yGBD95lCkvk9LAJOKMRRwKFMSi
bD5r+metgFBEkm24KNxe//JHgpHGpdPgDeRMptyLZXnsZqItbM6npGM71EGq/hhHcUyrz8nx+Whi
EiCZK41i2bOmq2Fzd/5r7JxkEh39cVw2Rc97vRRVRmqW/rruO1eOY36pHejNA8dc2ocoO3YV5N1k
+Gi4K5SZSvvwnu82CJtsH2fkq1KCQtjjaggr03yVNn5yv1wV7N1INcOA6jzKsIg4vhcclltz9ob8
ucfdH2M/swu+6c5eKb8AeHozYTLfcZZ9HazJBy8kZ6B5Pjt80Sb5rQCw1UvTVZizk4LH48nnIGZE
B1gMMG/2eBiwdyRuGqon+HyuRXFpyC8gMgOOVgaXH9CsAGhI/Vk139n4ruTKtjFeuohW1posCd80
e+Y0qHMXpYWB9MDI/Swf2YAl763PwwkWkGU9K1JfVTy2JYkJevYQJxawAUmnEZKIxlPC47u64I/n
zKq9I++Wdnes7b01qK7O2aamUy4GLq7d6LpcUAKLAgs8V0T9Dro5mO+IsT7bdKr/TqYb8KdyTvD2
52zgpyl9omx6e0tpETi4XYwcPnpPUCsUdF82+4dauaVrRoR349yFPhEOY11YrLL7ib0Aj5XR8Ix5
OfsFAjfbZDlvOLFsGlNdpN1zwYldXg2Te7GmkT3IvKo/MV5iJyFHar7Mw3YoP/P5kaoDr/AJ3WTR
2oBJq4idBtLMCko3Y51OlcPC6Fk6qgS8ujB40lRrP7QfjKTPVQeKJaDZYOaunLAktvLieQyV51xv
8OqPG6utVn6Zrtgzrfw2QywCb0Q7xFIrIa3LMlpSxQgbB0MbPp5oDDxNquC7eW9Dt2o0QZOksRnr
6ZikwaovuSP04D46UdEaAn+9dqx7ravuKOPa3RihwKju/znB/PQEcwN8coDgrKAKfGQOpvf/fIJ5
eM/b9/93fK/bP51ifvIqv51iDIif7CsdHTwi+0rxB9MboAb+EKuZjk/834RnOKH474TmGAjigpTq
78IzoFCbvwa80BGY/C31b5ne5I0E+m/7RHzJtNYCmsDvxn/+yfOmiCxsYloWl5Gtkt3vCxvTblXU
/mNhdns7SbA2z6YG5X+04JBQy9q1T2YHk8gtgpir14h9vpUN0wShyNz/LpHRK29OFIa8aEjPAblA
4ZGFcQjMSPSjxeS0wRuXBxcWJlUiJBGnkGeVI5vvpqo86QPulIU54fmizrFmq4jVjuxorSv7Sbeo
hpctiTaIgvFzbIaBN5olTxLNbsrvZNRJ4kVWbDw0YMGvHFewYBBV1d9NpZtT11BpPlswch26VNJB
IkxkC36ICniyGivVe9lN/jFNEtICZh/rj8h4M7Mg26ZVniuYVntTlx9Eg2lpz7tEvR8rWrTz1s+N
hWN1032WqsZeI7sA/UWWvenmnczfEqOiTPWfi/SnF6mt8VVH++Fa4dgu7P+6F7p/b9riTyLDX//+
b5cn63kuSkeCKrtFy/+YVreg+OIxkDxrIZBSXfJ/IgNXpzBurF4UZYAwmvG7yHC7OrmiHYe7CX9u
WH+rzln8NSvz61vHcmBZCObyhj/9o8igWgqYcVK5ZGDHixlEb2PGHvWWtFCJIac+AhbLgFtFHSCk
cqkFRA5vnrWIhnhiW1+o6rabAnUrRXOamGPphnoXwnH9ooArUS+dzt/qLUeotD+AHeOJQxfuOJCT
TcvScxR5z6W8qXtMYIGpvyaVcRh99dWZQaq00bcKoi3ykSyVgApzGgLbQl+bPaUgsiQCQy5BiY/p
IJ6LAq9bX5tPpmF9KzqSSWWUj7qNuzxkLKX5R9WS8zjY70Eqdkw3oyhOnd3xZjnhm1nD7EOAxaAv
qJznSz/T2Jzdl31+H4zaubLNrzmsjkkJ21xKOvZYtHH4jzfBMBFma5mnpNHgfezWVjrvIr5rbC0+
Urt6LGbacG1wHKmDepjyGh3epu4pHLBfUpuh1tGh53xOq+YynFCJ+8famKhh1E/AudxhVDcx+eQ2
Zgyy5EFLWAqoCAWU9EnqOMBt9teCBkFtnM/mpG3orYMl4wTvbdUd7YG0s1XguZjb41DJ79o2QcLp
Wux2NfRTzLWQDzcDeNCJXENTyS+tBBsyGgsp4fjF/roZZ3T5gGoFzLZ2t1ZnohYz8ajG7Bbxzbo7
kmHJpLXHxPlo+pKo0W1U12hzqRLjA0f0s64QmXSWVLghXeec5oL/Ye9MliM30mz9KnqARpq7Y94y
EIGYGJzJJDcwksnEPM94m17e5d3ebb3Y/VBd6uqSVG2mvTZlVsoURQYj4L+f/5zv6JiZiWECM9M0
9ajkssuz/JXdFSwuVJT+vZjnG/6zBvaI4LansC6PBILS0D4TakkQALjkGyQ/3R9taW+6IZGY6Vrw
B/1rFHH1qCUhGzAy5Jq/mj72+LB5zlwAYTDOQT/Tg5NhnXS1S2BzzQHpfCBKpwOl046BSVfaHKUv
AeVyFuSFpgfxZkyPLO17Is94J5ALnswQdKDWRQ9ahh0awdinLO0E/eHSMAwaU0/1tLpa4uSmafpH
beQk6dRNxDNez6L9HI0aU2P0bAzdi6iJiWQZGkV9P4ph5yTaifouuI+fnZv7MmSQx/wGOQYph5pd
2ijMIT3xaOE7T7fD8KVN9a3dUQBNqcCAbm8QG9NXN6YcvDpuDlEVPRa2PJUqv1Z4MAT9O06xHAb8
YraLXIGd2oxylrQBlxK9/F7bpEx1flVra04maCY3sYG39xrI0c3Uf83FmG4TbKvGrHzhsOCphvqm
EO2GNaIX8+prFQyXYiBrDcUxGs4pRpC2Ex8aJh66Ha5lra05XUVPaOetu7XU6u7bHPOlWYtDUjzF
OoRxbO9u8LB0PTF5slumRSkkC4IBuCRLkNQR55KNcpn1fkRsCeui1471wbSi+8AAdmFxYQ+n25BW
uiIdj2M5Ie8TSa7Hgzbbj0YazVdGSzFbX8G/a6ziR1SDHRzL8QZ7/s6RXA1T8TlTftnZ0VvfRbuJ
Ne62x8K+sKC8CvIME+TOmRawkFpDSV4quLORFG9ZRvRBgdZaHk1eC2wvB1yqZ4NLmD7NW2TC+yGU
NwNYG2JCP1Rhf+naT01rmICCe4nhr2azBAdiE1QFcq1BQS/IXlORcGMRTOxoP1PAhhOWTFx0rUUO
cD/zSibBYYaqa1TpKSlMz8TtPiY1sKj0yrCxTmIaXjYMSIc44uk6mZ4gd9A62k5wraY44c5VTCtp
d811zCv5YEGqpR1Q7nWKivs02bqxvM/EDSPHi4YDyUoTknHY3Hlrh8CfVP1hOfc98k0ZoMPZ4qpT
n/PysdICrXjBF6XOmgXNGUBWVeYksstdkWHbMoY9oHT8P/Q3RKNHVDprf1BqeEnznrql+Umv6/NM
0pFl7ccCR6NOpxV9VeAoKD9RplnuEn2fX6s52cR2Szwt2o2oRQPv2WXlsHdcN/1+Jm5gRvd05J66
EmE1EmfiWD/ydFmjT1Pgh31ya1HQJSFsS71YWRHJzxk/wdqPmszW3hqNTWMMWy0w3gBlcoAYj4Ai
PDXCW4kG9nz4l4yZx4x+n4zCk8N70nVeZoyoOw2JDY0CE57/CL/B0GxyfbrFhcWpZp463drS97od
esKZnXE3QDyKSKcu6r2xS+CuceWnA5blnIJxrKD6Pijjx2Gct6a0BhRPVoAh58IyiLc2zvxhhE8R
GfNXOysWAeQcZUf96OSHuXXqY4cycDp349EvsVRNNRXmHKG8DeQhLnDmWyPBSQhWvaBPVYr6s876
c1/YZBylN6vqMre5FwOvXFW50prOudkeJD/rwmU7rNpNPY4bel+P9pA/JFlw+WtI/eMh9e/XKNBF
yl77muT/epMkTPG3//ebIfX3//4/hlQYgY7EnsRMqX5dd/1qXpLfQPIxvXLJ/NXX9GvXBElvxlaX
78XGmQrZ9789qeLbOlUypNIntUau1sK8P7EKYxD9zS0S2BNMbo4AbrL85L9dhY0O69XQ0iBg9vZ7
w67/AsgTzHzkjrtaayofFwxtZyyyA/tltNBX5GxXF6tNW4iY5Vre2vxwVkv/PLLKXUAvU9ZOG0wP
uzUq9dMSYg/II5BAuyCRk3oPu2XZhMqZnCcdvbL44oLPcsnkpAIrLs+aEzM9DVDDO05SKMuW4nEY
ZMSnDQ7SWOJLUfxPlqOLylhdq9WAFGTQZrhefBgg1+iAChdfy+RTPYMumxpUeWdcHifZhpeEM3sb
NQIfTX0rOzI49mB4Eq0cq/qcoPSkD1TQU8wmJIktPBau5EecAH5YJQToZrC27exhWHtW7GFU767X
YHjF4Euzun0UE5HQJY0fsG2xXUK49qjTcvzBcYKtMeoaMnDxErIKSmczOna1oOhziue9Vc4v5eA6
hxki3V0w88hPEi3lrq01OoSn0rnX4duRbZdAYp3kx6A7D0WZyYmIiRpxxzbNvNavz33xjnPHd7Xh
2hg1xtfyQbTiic3VQuW7fTeY7fchbbCj9u2RKsdd74pL2iLbQrU52Xp+PbsGK85h4G80Lrfw+U6v
OPdIs9N4U12gIO1cw6Gxp86vyz6iOBBJcEhCyroyf9LlvicjMtUYhIt6K8mQINV7pb1sXaXj9yhX
I3CKnVNugSb7qTV4Knb8nrg4k98FCjmuLx3mclORfF+/0aSvN2OUnWQPpzoAIHJZR9NK+xFa89v4
9zm7w7STGTjkoHHNqrikjf59hKo/tcaGMtSDQ5yffBETufVkza5J6UIE4Tv8nih9b2GedprmOKnu
zoBBblEAVvfluR1BWkpDrgky24s1NrFODI/DmfgkoFFGannUQpolOy34kCpiXYJhmTK/lJrcJf7U
sXt4SVQ9TYl6C7os2eYl0BxNg8kV12TRGprXM1ce9ZmWQlzcrOwoPpGbOe4Lb86LVztxsVNQ20x6
167FGaxo8ZSkhbuXilJmqZEn15biplqAchlW/WE0UbKZdQt6n+FWXixy3bf6oEEnTwAHZtXj7ODH
wEseAuqlEnYbqzn3gamMGRTxKjbsDRuZNWRWtWHi7JWb1Ly2k9mZdCOmeKT8YW4t92xP+nTkopSc
ucleasd8oQ4GF7NsFvmUQ0jpDn0VZs2jaMOzNuk3dSXvRTi8h2HxnYXinW3Xu9HKHx0+yiXUBdbs
x7Hl9qI1zrXJFixPWZc4zoOo6ufZlndV5r4MboqiFHxvKnNlW3u5IZGZ3Q/AE7RH8Rerunjuo4X2
aloQpka7Q/6HzUbqOIy6G/7PeOXGlGiHAMJcC6C4K/sbZWopGaYE/FvbGC6loCVXlmL5EqH8itKE
22dXa4dIhlxAElH4OVU18L3YfszJsE3K6Ewi+5hlzQFhF30+yKBYRPJRCzS4ySbIIy1b9rwxiAku
fjCyBq6r+3IiRDYZXM64l9+rTsMgNrK5zU5LYHBRqRkych6Uxp1U5l2o6M9e5AwnAZZFTQvmlezy
r1DxrrGRw4Dzk7TisyeOjVkkD+3U9T6pS7qeF0kCH/GfjwfRFuwGuxTRoi835qy05zSDvdWM9FA4
y7WjLTdR0FyngWj2Im7AyqeU1hlRDVa6bnlXNJAvg96r6EQ44XcffDrIw9slW+irr8diX8BL3RQj
rgeDTD++zGIfh8FTktd7EZiTZ5rzUbXaNXdpmN7FIeHs0LSSJB4dmlpO3BP80U7I+lQk9VtpQ5aM
jNspuyRhs/I5jJ+pJj7DQr21Yc49PcZQ7raahrLJYzpeIC24NYRpTK0HFiwvUDN9COvD9BbkgYGJ
1aGZQyZPbWd+RBMxnwJC9oncvntUcUgWEWXhDkufueuX+j5ygHbxrAbNruAPGFSa6gQSzbo1j3qm
hdC8SxEfW+qOtmBs8+1fc9gfz2EktyHLmDrjCMONgeL97xX9zXsW/2YM+/2//qtWaH2j3ggfOIYn
vjyflH8akqxvtsAHjnMd8e9fDEno/8aq/7u2KUxy9e4/W471byudByUf7xCdyVQo/ZkpDCTPb6cw
YWCcJ2PPbGfoTHz/qhVOg+S2zKYNQfzehqOSLD+I4lLQIHaTGe165W47UIWGWWLHlHAkBp7jM5NL
x5IwarlWBIgn4U6Zr8Xg7Af5AwfUJR1RstlTHYJB7oqYFXFSvgmuqKS/XybTeh+D9N6KndsOhITV
SNLMw9kyO4/+dD/NCiK+1Sk0hxOZoPuOxPNgQqnS50PSFh5RJhJAgMa0+iFv8+8U3AKExteyuJ4d
kSqZ7esucHYmUJfedE5NE9wKNzyORnvpnVt3sve1pl5CiXalw08EYCdz86VHYYsFu7ZyHE6SpE+r
3S7Yk1346nkQ4a83b7o4+owEvm7yREtRX6y6JQrdbdLmqa1mv0jcrTPq0G+iswraZ7PtYHSmCgYh
+V8mrPNELrICTCaBVLtVcGjmCi8yWShLnW0juZUpLZChuwnBsNAKL69c6ye+76cYV3ldUCI8TYeG
wMo4iru8nmHkrAYA7mUam31wYn4YOjxjKwQIu9oGxNXzikit/LBof5nSD+y0W51lacRjvyHnK0TB
T2dF51ol5pbKt7cAG2VBIGjMGP/S4NKlwIb1YR9MhQ8rg4IZg6T3m+SXoTnJLhjsrdK1Kx0NI1Jo
FLK5hDk+YMsW21T1SKB9cgQ3HWXpsU8nd4MFAwrn0t2OayFp2ER3xjJ/DbYJjKc6WoGz7/XU7/rk
3Llw7h3TGwWtxM7S0aqi9ioVmD6arZ4uRzpdtnjmnrTUInUWzwCx4AVMwOGM5i3t3QvZH+pinZeu
zi84qFB4tP6sLOOnmp1NVCeULgNHRrhDuCb5rlkvhY5Npp8+4jH4SW5gF9s2Ea3p3NjGrcUkKEVy
Y/e0LlTK8PRyZFYntG5YOz0K9inAtjGoX7su8bnvbQtDO9ZUsNIFe+5iy8/D4Ahg7i7AkBM/ENY7
xd1aPeC8zol1nLM7o9onCNHzwDyk8dvmEFEAwSvwgQUcoiw7z2NwktHesRqvyuRKppnREC3Z+mNJ
VhrhRvUm35zJer86jphGVDXtZb1sByCWECNwGaQOqKfk5I7Ivdp4rK0J4EG1lx3eupy9VTkewyKl
q4bIgrKOPaJ0EOLFKsa9URfXi46vGMNPR+Wsla0ZKullk+3DNOeDUh4iaksGq7+tyEWovHoNxeyv
a7Sy4ZNRWo+u22J0p5EqbvAS2l/xEEJ8z08yMW9Ej2jHE+RKRs0uGMtmU1UN1dkZMFxie7E42BnJ
Z7eMn5XezNTz/aDq5mvJoDuR+Gc3uBGZ9l66mPIq+9jT2aAMcE/9eGvB5QktutaxOLpNTRfWF+bA
bT425LYzHyrUxm009m8WDByaKcrH0IgvNb670bi2cK7MyfSQ4Iwf+uYkMIIYIWZoOlJyMjQ218hw
P+E7KxgDQMqEwVZVxABH+1jx80bxmVUFit33ZWaAK8KbJt3pbPjJmB2SNLorivfUhBu/zGB5cdHX
/bbrqWutdouT+o1OqMbdDET9qCOUU+RhBN+E480oZipVAoKNO8VNKcT53W9N0CCqiphzok2tJTxI
5DFov6ymJTEfPSELbVy7PNOHuzXZV1hByWv+iXq7i6ggEaV1mgSKZJr4f40TfzROWJzmhMBsB+uf
JApm/K+yzm3/1XTlLxtKwL/+9n//dQv5R1/pV4HH/raOAQwXDCwc4M4/rc6Ws2o/7AU50/9r5PiH
vGN9Y/u/cnGwCbCb/Ke4g21aYOYSqD6GlOtX+1NTxd8dAP/iEMBpYJimtGn+JkKp/6b6uynzxlbm
EnmjWmgQ5F3dUpMdEgkAHb5hfXrplvQz7WV0ZVVIydT1Fse4ANqG0W++pY2k9pnSXmQCvlMYr1ld
0UO8QGBOnNw5EEfTHkuttd+pIhUXkwgVlqChf2FZkh1MFJzz7MztyaijimSqVobnMYf5F2HMOQfj
tJz4/bl7zj79WlZw5WazEN85Y6dNZ8UwWxssogKSc2ex13OH1K/zF8fKw51RiNTDKDd5KcY8yl6o
z5lTGK2sLZWfRFO5Ja2IdKDcUZwDbsGfKX1nXAFIWQPgyjbWZIV3eZBE+6Z3FYm2TvV7Feo9RBs3
tfbIdvNrW+ocEbY9LA9dVuNGwH9boWBExI1isBMDVdqbZEa8NSwt3PdlBcCtZCbL4wStmpoJ9QU6
pPXNoRzORbgeAxZdUTF4/LlLSp+LprOls8bZDpm9QBnvAzJeWdWDoAjJE8WUWIi1WWg6u0Yxvzex
aHjtuWNegV4CGUGHnoFMBhp2k9IIfcewh/7ekgKjcBFmmxlglyOoVTzUaJ+7qgbtXZlUTVD0gVKX
hiaGqBGLRs2aD5NGEFbdMXB7uXfcZZfarrOLgoF9oBpfkwhOXTnxbIq5gN0bA8tlfuTUo4OC/VWL
wFCns9wiXlMrlqdAiUcl9sSXC+LPvOZ2GpueFuaJP2cMk20dBNfkANq9Ow5RgTEtAslUrpJGwmPZ
kFV3HRijgIqsQRAOrKw+0V3pbEUHWSbq8cf3Ird34TSEK5qi2eYY8/libbjlD6wznJ4YTJGY2WJX
WM4idJsWK9tHWpTiaJZF85Q7cPkc4CnPWRzUF7UMyqsDUpb9LOZt5hZvZQt9Lu/c+KEwS2NvR6r2
AYaHrnskuax5kWVPvta1Gs96hpPMSD+KRQuz7yUc5LImHB7W41vtTHdV2kU+vL038Ms38JUBzXbW
Vo/gNbsLUKbUtY9R5H7PF33etlGcMwJoj2xfKAHP5cxqkUqlZFwTeYZ5Y6TJic9svcnLTFzNkfOY
0Vh41ejpybHSd7OB9xQ29UAuSP8BXCDw+yy/pGKg8KjDDthItn9Vq3KQ0E1P8wtr9CC0QVj2zhbo
k49KwBukawy453GfMsRMnptxXXd5LY0OegAQ02gPfVq8Cn04msTzfNEVyRFiIR/HBsbVUNidN+m5
pOw7A7g9Nz+ADkKbDAB9usMp7+rkulFZdQEMTE0MHX1sl6fRaxoYw5SnAfSkVZO7BrAgKGJAtN0a
yBZcrN08dR+D3n0BA598tXQ1VlD8/xWj6tXSpd1ntixvFRsdcI7MY+MKpWKUSbazzuTQuzWIvnLB
cltSLipxmBtpf7P0BBRIRdWYmqJpa4ES9mDtoNB0GZ4Lm6Yq4q57u9IfVIlTM6lR1OwI1a8umokC
XTvbyqGhviMdgSWLbZ/07OxMLPoxtQQgirtTNuYVFH2uOOZYnEb8ZYDQB/tNrzLYOUWARbMLTU+n
iZ2lVcRUUVO7GSbAQwllll4z0cyW1tZTPvM8p6Mx2cMpHl/yxon9JsAS2rtE5Cs6pjya9R56bE5H
C62E36ZufjjtvIupjPTdih1wqUXlVl/LAOYKmZAHcM9yWU1HIiXdEePm2+RSfIZP/LMvEG3iTnsm
szIQIVDbprGSfawheOTtWJwrklt7yR2QlRffWUrxDMhQwnF0lKTssbL6M4YjF/7F+Pt3jD8WSdgd
V/YvTjUTZ+G/l0eAuJXd3/7zP37xvm2+/VYn+d3X+VUn0eHyWVK5NvkopqaV7/vruspAQhGW5VCJ
wErq73ar/w5uYUJ0lAvsjynDXUu2/oH507/Z9G/xj9hYmQxg6k85Hglm/U4mIa5vSQQbMmumEr8Z
aIw6hERupZiOjWC+xuVC4V3lgpN1ezDAKQ7xKCSpE+bda4C/iIOqYleTBOYZgMrD0oSlh0ftPRxL
sctcAWPVHmCmju5jKCFPJRUyokoxek/W9L1qlp9TXtHUs1REse1kYj0NU6QIlmzbuEVOanthITUt
tWcbwXid2CD8tcApAdISDZdKfdeFFj/3wxTvwfey3p5Y3BIDgx6elfEZuBkB5ZRi5FrWFD9arWS6
QGmWJt1yWusgn9Yuko/dYoaYyK/EA5DeUABBSnUXKRIo32awKJQYdcr/eGyg53cS2MbsW112H2Rd
5TNoobH2LTU+5M97gYIQNXwgnbBVXjhV+pY61GqXj52J+IH80lLxsavBip+TMaRGVhjY+VfZVHby
upT1j6xKnykCOzJz0wWlzoWmr4sMC1ulzYw3i7tqsLw57rotFtNrSqxyr+rpQZ5bewIhqt1VwQJS
qh1vwyEnZLeg1dtxkvu6zNrHGLNLvQT3RNMfwnHcTgHE1DExHkLFFrCeY7hbTrEDmFhyDzPZhf0d
i2XCtOro2t4GRb6PWZNvi4J/RAl0spuajEWDrleHdeN4HWY6N1LTuZWqv+RDexkGHQ+OIN1A3+GE
LBCUZK/DorpP2+orLiK5DXtKTewmNnciNXYiacerTGDNKfrmmZTB89SRuupD/Zm6pducLg+jqJ7N
strYaroy8uQYdQI0vXYzTP1do0XvZtic6zIZt8NU7pckD85Lk5xSvV23XYtNeMzcD1H7ElaYZ7Oc
jpuAaEmk9JPeFbC9hH3siKyMhcYyLYmeHaeAYJDjvypD7VQVimKPwjkKu+DsD6sfo8U6zqXbeacN
QPfDeEYUlJRnDs7yExCBH1naRmYMA3WGIGeP7Y2Qb+lI5KFjEdqF4lJCYjiTLIP0QvYhbOhZYDxg
N4eBttLZdEzsSIPgRs3tR03e3a275yDKrKtUU1wSxEcSrkO6VpzCWbxBHPgZg5jeIlLZPoAKOF0Y
8zGfzRczzu87e3wVS01iiCg1Yju/A6Pxs2RZkWAEx7LTVDnn2NYjiJesVehhvQXD8DWE7Z4aSa8w
i4DOkOp24Jcf5LknteSg6uFWxnj97PzQjtZJz9vTKM1dqccvFjRncnLjmpsieh2AFR/cXZNn74MT
f2bD/MEkfT9SqIsgyPeUOcaNKrvvZb0KjNWK7+0Ar9nIbaT0vptB+uqyc7saCB1N89zBu15XODpj
HJScgpJshxg71TY9cylOIz1Jf6ZjSzDe1q+pdX5IM6rPdN7Unlt2zkaVPLuC/r4Ygi9Y2fpmQgeW
qTzlpX2MXYV2Yfpdq47cMR/cMZIbMTRqU+Zc8OysPfVpSihnbH4sekK7cKJdFwscpCSkXKRPvqOb
YRDV/Y5ezzorLipL7lU5PZRF9ol14E65JvJNcTIT9os6pvK7kLRVLEJx7iAGH03B7GFhiKywN2LW
2QgwUVjJbW3Tl84PfdKATAyXbM7uwWC5V2VuqiuauKMrM9EPuLKzq9SIp7NSmG8sB6BA6JAfU/i8
gLwkXjyJUye0r/Ui4tuWS7MIoGGjzlmJ2w3ymsXGMmr0yyx5YNRMTSc0TFrmwjnxwC5wv5Ofbd6F
hzqxTpWelx7SliJXFpS8ZhU298rkib4EGm1vbPmjesqvSAYBHTdoRXYKdUaUBKiducdlQWXu1URR
rjuStGvGYymM+8zlzqG56dPgkgVVFlhAJxeozll0Y4h5Js+m9jRE6NdKQ4B1I+48WS0urGxrvJ3B
s9auzWxJOzwNoUp/Wj0tM3kTvdNhoz+a2vQ0lO0xLeBMyNB+TtYGPiwciMLtxBZ0Xl2VYzUchakh
DXLtubKxBh9zplaCYM1OyQKZ1VDNtZiMQzya2mOfNffJxHebuxgVDda2j1NPv5WR1b5d2Rddq16S
3Nwp1f1c+orkGoQCxaS/ZmxPEwe1r4dhDB/fuGHvBmqPmshI22Ncajw+bk9roRQGSCRUxwnpJmzf
CQxwSzezLXgUnh9k4jZLy1LzL6Hrj4QuExeQwGRuYmg3aKUw0KD+/WBIEuaXY9n+7f/84n1lv/j9
+xC/N1+/mRB//wV/nRDFN1NIydKLgtK1j+J/TIj6N0B6YNnYla2ZmPWP/jEhqm+EaAj9861BXoIQ
xX7rHyOi+iYYhNZMjFLoVGup25/wM/G1fmdooucUkMA6rPLCiBUw8D9t930habWZ9dUJwKykJTVb
f7ssb+c5PRIY/oiHwYQxGldXxmBnPgPDT5IpZB6tTPfMANOFvm7eA1lkh17qLz2rYLnpmYtvK6m1
R411DvcqzqmwjI4NuZlYiRj5PQ+9cliAEAWZ2MBah6FsKEWuW85YgbGB0mA9cXIywwRuVnmqSqpN
ZaZEdLNlQmIh8czdcGIeRdZfjNY5NAKCPj2M4POqxNprcJ1Yj+Asgcgpdu5E5BOS4NjoVzS7Fsg0
nf6S9BYu9M4ESSTKWwpXUbcpRsM/6KSUSYfMENZEh144Nxb0mNXI0C2ECQTDcZbQyiWbwCRWDUw3
qqDEu4loCBjGOjsnUx70WX83qfHC1KoWOGzMrexe6LSJJ4i3gGjy3VRWulcV+fPQawh3c6bDkmss
rAHxuLMUnls4TuJFn5XyUc6pjQ7xbk52RgtPX2G9t7nyZ9hBr6oVHdLMo/J0SbKcQvTOb2uNa3jf
AL0jqDm/V4nTXWackRzB+Cg9NevXodta+MOazy7QwddWQpKhXlIP7EKHpXb4RB76pCLnJQCOsEEn
OmhgFa6s2r3rO9YBaDoHJ0wUi8wJUCr5h40tgoBesTLuyxcmmQWPKbdgBLKN447eNDaH0Jl3i268
sTy57s3Rz23WY5m8d83wrpftm+t2r1VGY8gYV9cxfQ6EQP0uTx7j1N3JkvBH3r7aRgFPcbxnTbzl
LZBvusa978Jhy2XoR7/gueBXcUlmOrMHXaAlzFRdyFsjTna8Jb/yOW6BprJFqrB9NQ2M3ejLjUnr
d3MOX7yu/KG1LktIUB759iPXq+eQ8HWc9XdhUj82MIDcobgDQsMtvncpUGHYSZaZSoTlaorUzu6z
l1wfj83sHFWEziAb+4lb/rW7MF0G6gLl6sBjiuhX1vLXCtpHIisC8J9t+8A6WzUbxJJXAe81fF/R
ZJtOn/RjU5FZKcblO9i0/mRaQ39RdrQc7VLaF0fBZqhCCUCqnqOXrGqfOiN6FnE3PAVh+wb1GSN0
RZ6yn02waEnzlHHY3mM2OMkiPMb9csLrfHA0dQkgR23EIiAyREx3Gq7xPmelaJYpyeUmY+XiDB17
5aXe9T3vTo1y2quk4F2ORgdwpqPzzTbQae2ln+/omNABJ7svPU6ubWCn+UG0NMSGUfpRWpV5X5dF
4XHO1+yEXEw2iT6HJ2Q1ey1iLrbWMMmftkuomIGpdoCB2pjND8rOk0sVa+Wu4TQ3yybftwUlEKv/
KaHC12sy68D4l/ptTrQiW8td+kQMz5nBBrrJpp0WFd1umkRJ+XoAszqvjrY0vwuLW4IWdSzftTtR
oHfn7Ie3bDjydSIFSDoXXqkVrRfagurZkdZc4LyA9OOUPKEyy9u2qhKw9IoN6cTHa9Y7GMWF3e9C
C1VwnAP3IvXboWj9ZpzVTmZQE3pV1gcx26mvjfZnhWbl1FiKmLyIojNoCDt5xY301RPNgfvIErDV
b9Jitdz3Vk4eas0RW2Iob2biFqRskkeWr/mpdKJHQZMNCEfS34GkHkyNtFqvI++E7sblxq72MDUK
niMs8qmlKG5VzQPBWjutozF5S6RoCIazPmUQftGrHvU6sICTmzjbeVfaO1Gr6MGJrZtwBiZl5SA8
o0x/UZHaJ3pC8wjl8pSKnPhOtRP+0PIKSf/aTik64dI+ejII6xWTFVwz4yKNGmV6aLTig6bHxOuN
Efm1yVAeDN3JwJBUNfhsK2fJaOX8LvIgPtsLaWJHYV/IQrrD2iq5M2KeWGbNxwuy3kl3NEI6Ne2V
Cjr6qPNYtgduMfWkSIsMo7kOwI9WUTy4dkEVE4bdh6oQhs8ZBZG2CY7xsD5/K+eU5vQzkpr0grqO
vaCr4ruhACs69l22LU1KwCkly040IMB/0xaIJ4qIlW5O27leqHVp7YAl7fgeLSXRKMO9lWJpPDqx
EwyILkDyBAT/MBv6FQWihCUo6btKpznipwpu+hawhNnam55UtzsuwmPdZF9EXqNVFpRFhUsUHgPH
mb18TR/Yo7nWm0UxPpEApVpZ8qoJoKEZNeA/s7BoMGjdhR1J+eZW9knP7K+6n7I7oY2CV60Hp+2Y
n71kUm7G7LMcKTkpJKUQUBuTjUKxdsJQ3yb9mJ44WvLzUMQgr6a02Jo8vLZT3OWbZOQXx6gxk4Qn
t0JXEjtxbMBLE1MmF1fvUcLWbYidOyZ/uPAtFxUtm15It7/kUyOvqWjNQaNwg6zbKdnJFE61VmCN
YRdnnuIoKjalU99odUk4oCFasgS1eduqGN6sMVy0OsONNhXAG7j+p1PtXnP67CSnM4g385JqsGJG
F5JIJEB4C7b6C6sxPkaUiQYtB/fcuNNR50ACwfMe2eJ6Fsan1ZXWIZNW5kEcXHZlHOwzXf7A5htc
ge74uZQmwnfFnQAcAkdsyaknElR0BAbcf+qO5nQoXYH7aiVls7WN6CAjk3VKbV0PPasHZwgPPO64
HwYZpJ15HhEHaH2Hb+RPg2vx69UGknHhuOmMke9UXqdOikJgYqtR9N+mEYkuaHQOUkg6PdS0VUPx
pVC0y9kolaJ5iHFE75d4Bh4xQoIhlRfvA6dnD4GxGoaL4VlzeJcJ7nwcr8gcEykeJkd0qim5DTOD
nFVr8aw2r3D2Acwswqdk1n9ievaCSN/VLn8i4BviUD2w99x0gJFWB69f6DeDrHGjwIsfWt+dx81a
kkqsc18ULPfd6aaEtzGkxsYYeUqb0l/q57jCzd3Ig1TtwXFLTxrNle6+1tZHwfMqqMPbGMtrYa06
Q+6X4I7zZNq40as2c8Kon65LEiyWR2FMn2GV7ssKYYcwmDTghcDLXPLvcC5uStJ7fX3QQo4xxsf/
z96Z7UaOZGf4VQZzT5lkkEHSgA0490ztqb1uCK3c951P749SVc9IXV2Ysm5kYLJ7bkZqKRXJiDjn
P/9ihZd+rSxxOkSPCN+7omFTiVXKB7LK8bIwsaFOt248LAfjjDplH0e3LuxODF5QtN1A62cAaMzK
PljjP3/ZagCm5K1G+rks08nOCHr0MBuKq96xdy7acy3WLly41GUeLlTTRCDAdEkL5o7AZ8QXW6ls
4/GqwZ3Gw7uTcRCWVmBewbDOLeImstuqEZs8YjckR7rjnXS9cjIQmAWjiGQJ81hYyRXWoheV4pwm
eJ7iVBksazM8IdN974O+oiEggEizj9vKRkBYLOiuuPTVpaeTHtnp9Z1fFg9KQQ6l3V36Nhd8HJww
2uoXJax81PQWzFfrttDlnqnwvrHS5zQq96WnnOgtsLMyJbJ6wVmNDtUcCWNugSZHSK8gubS6phNu
nX6QC0XmeEbq0WaEpWuouYYfJDZ9hj6e9wh7fZmWa0yifS5lbVu043iMrw1hYm6JWaCLJLHw+vui
adtZaiZLI4NsbEEzJ/FpmDda4J9UA0mvUUggUK2tCosRjUZuig60COUJAwuyEjDjV/ubqvRVdhzJ
A2kvXvSaiDTF5wkQnSJnOLIgmEVJcKgqOFj1Q3Yh6/Ei7vtKseaDao7tCwNWHlEj0A7TuqyvA6Oc
EuEiKFtG3Z1pDqkkrWog32gDE7KwR4pAM5Q7MbjJ0o8LPLBCYnRsLKw2IaaOs2ys0rPSmablsJqx
OsC8yObTkW3oXxGmWpDx0RB231OUOdgHjX430iTET7ZvxYuaWxKsvByvsdjJ97J2LrneOqxdgnyB
NWh0OzKdW6CQa4nysslkSa32uPThQBpeK1ZDoPbXg7BrZCUGxhIezoiMQZa4rTMqHQBTk2nFYZc5
c1Iz4pl02kcHVzPYz5m/sBA1+Mxjq/O6r5yZKCDHY5y5MnuYDiJ2jY3I8m4VqUz9SDCfukUWKfaG
U4zXxLwehqeaVO1TCogIQuZwykSDPOucezOqSTIL1SLbQn+nenBqyzxDT3TM9K+aiVzoi1ImhKKk
annoJhbccg7pZVI4chPWfItX+E8GEsuTUpYPuZrjEd6QFI7Rt71Eql0s7Rh1oa34zZYcaoQgLjhk
I/yC8A6PEshS1HadOcZ1gbh8Caeu2EY9dj2xNLx1mjD3bA0N3hzZydLSoxNdynTJW8D7PfSHq8St
iq2vT903swa46An6yLiPLuRokfegYvqOAzyDyIJiNkmjAc2rDupVlQ8pJP1drXPVVzhc8Xx6DoJS
EDrRROg06GtuwxKPodC41S1CblqcD29CE0Zfb4Ua0DKWSkksGBRNda4/EMOhq7p777hhsYlb+1Di
CQt8esT8/xjxHy6AfkmGRdTgaJninpU6yCC9wkCGn3d7QpispdmiG2ncul1HZVCvYpDBK9slXTHF
sxqxfOE8xSQXFZJjGIdRgYUTT6butjVRdOmDrmkVpsUWtnMIqh4IiuXbFLXYR9L+hhusv0s11z0a
9OS+zJ2bKqnCozEWJ52sDVgxdA9qHe0MPIrQmTT62qU2WBejBVhtyDmqIQoaqtjdWHKru9md0yv1
MVadMcIphP1erqdgfWo6F66GJUGI6NZXMekaag83J4j/nuW1Vx0j4JVu4IdRg7Gf1B4irsDQUnSi
6riFSAuLMXTVuRkLC1GDWkC7SW4w3+dCbqsaSl1UML4ieQV76XAV2wS/9FqrH2Kh4jyl9XiCamk8
bsLgssnMFgJfHZ3a9JKKaYpjRQs5lG2PqZHZEuHnp4a5iWzD36SC1Du/8XqKrTjfNNFEly6p4UPI
PYjpE2UT0n0v9HisLkIXaYuZG9kyK9WJOOoE34aauU4RNsqjExjKxlcHUv6i+kyxWjRbAXAJ/tv2
EuJSculQSuJjEPrLEQwFbbiXHXHwhws4JwCjdn2fhWl5qhF1ghDADGepwAl8aL1+2cum4xmMh+NS
Ce21OQzGLhAACwkO1hAxTCQaRqhAl0aTPgQWq2lcUdthwlUUKmzkSttZDhKspLUfjbiXu0RLbTqV
YcCgTHd2IDtyoVKfvwya291jpOmf+bG1zYdWrMu8Gjn3VdKM/ECHXOReSeD+GdpAQJtu7NY5BOw1
tXu0rLvYubACwl1l3+abAh+zINWJpDfoewKBiZo+jHJLqoGkR6KBU6RAgVvhBJZHj0NAPlkhsKuC
PEGieWf5Kx/uyGTyMh62iLqIDKBMEh7DW5mVYHEe+gtiErljSuYoFFRwhkKSFjFOLnP4IyWk6k5U
6i5WtARylUdGDHSxlT5CnS46kHka0q3QvatU9deyzRQENVMDa8Ox4HY793OaBFaxXfodcU+BD64S
4va0sJsO1yoHvk2a84njXbyMo1a7owPnLTWS0FIC2iGE+DlDDVMsGysjWMpuokWI3ISh5kSOyKzU
uHdK0h0qx3fXRpOgvTeYZrB8zdJ17ZNYTwKYsESVkVsO9bxhLtLWjTIPFIfOrIi4vJmEQUN1BhhB
dbVCREjjkS89D/EwR+sqi1NiOZUyXHmEdm3MRKV8N2hRynL0j7AZKOYqTxb9g4/y0SXvykGlNO8K
7zRWsocQBc+SeLl4KYKKtEqtD67xiOaGcrG8o7EOD4WCcropQ0wFWFIrcwiACiZDitYheloI7LhS
d+VU2pQ565TPlWUe5V3ub/vaSxedm70UOZGaXoyYT/bl5RiCvsAAuisU9y71unJl5uWAV5qbzI2B
z9xX2vA4UXw8ryMdHbjbuxSz3BlBTiS2NNqY7Adz148I+kNl0CaccOMq4be0U81loOhw3vu22Cmj
heapSc9HB5BKWHG9gbLz6AxY9IFqKvx4zqmgbpindeXa1xOyXVuScMGS0rsOY2Tg4P6F9O5Hd1At
GH3WleqjTLPiFg4wFi7zLFQrlEEjNEbbeOgNjCGcLMFErScnEDBcXWWDex24Q76mOehvfAcbzr4P
HocwbZk7pqdObMGG6UkPIz6zINCkjTbRQLJ32vrf6lor1joSKhZGnA2O0pEtxtkM2c67kArrR+iT
R5EcU3nkVYZyvmFgY4fwsfBducq6kfGnJXFUj9Ia2S2+bEK1JHsHo6S44RALNS2Zu6hs8XrynsJJ
ENJTUVfQllb4aJyInDFz5+dEgmhgYFjocBx4hn2CSMPYDSEcgN7us4WSE6w3DsTMCrMxVxWmj0re
ZWs9GsajrHaHk6rzstmYTRrEUuEG1sMrJSVutm7Qi+bRSB8w2LdDV2ZbJaTJ8HxHLIVlYrjvZ+UM
vQhcrJrEQ25JouvGFKBnFoQxdtVGSUgzDdU27fJ4jR9hNLcCLjp1qI8xXCjnbdihqAjN5zRNLsB1
4NtPpPx0GphD8i9xu7bc/b/HTD8fMzGlAQxh1KsBgMDp+dWY6RoZBKOlx+f0MXjPpsbX+E8/58d0
acppMsgxJzKU2ZL1TzItqEQI1GHnINWyEGPxpT/oRzpzL2hHKBxMHPxVWEN/8I8wm8bXj7SlSdfP
WOp3hksUXn/mHzlYzTFhghzi4G31fraUu7jRIDZnZBuN5rjuizjJLoa0vqlzQQaQKe6UEZABdgm0
j0D/hhTSRuYr8GWztMe+jVGGV5WGIym5Dk5gA6qFEIyiGmGPmzhrGMLAQHHVrIABknxGkoFcjoU8
L1r2g5WFG+F6xmnr4y9iWNAwLKOdq7U4T0OsI4kYOYW6SNIRfOIeC8rEHMUCPsbGDcZLTQ+IkQov
HU5MSXpiA5tq1o6QhImtwH1VXCF1PCSPgCbDCZ6tAp9VEWCFaffSQjBGVEaOWiY2Ka2Q8MMQV8At
gjUJ2ji4CTWcm016TFGuLvM6eWBfEkbULzEckTOYBEQM8a59UW9C+DPIGsS9T3oE4yvgo7Cyr0fa
OArrbgAlKdW1zADDbA+8cDDScVmnScTfE/cbkWBPQG1VgByOxPrhmR8kclgYPayFssoXXWscEy2/
qMZxEWogNNRxmSi2fTNxjupyE4zaZdPFyRqYoloPgdbcklUOkBFY5REwDme+Vz9ZfnzrOB3sc9FH
W6q0GG5puW3p1MzGWY15xqpY/pMnkKs4rbqoB7gqsvMfBlsrV21rXBhJLbaQqSahbGxe0F702yRn
9CIsQEOc70K6RPJk8+iolBpamSiD/MnCrzSfaYVHGOAsIQB1zUHWH8G3LvGg9ZACKjqcfoSL63Gw
CxSCan6dxe2UlGlPfuNxdiyKnhS9FnHfokEDXvekwluNlVAzUMDx3iE2dHmEdDmu0fkO1r3hlYh0
MajqHTIrDdfa5LiELczENpfZ4O8RPutLO6VKYWMM0EgohU0j4cKFCjPPJ0G5o4bffCPFYcG7RAJY
YvqsQ6ItLnQjelErcYfzJZdCsTOabF0GsqcA7JcuNC6eYZR2mHmWA0gl1ihMRFeqCkWnoDEvQe/y
tjwacyNZSpGwC/i4Mlkv4LYeeaXyTbURSlIrK4o9x7xmz8ROn9FvbW23W/g21HqTYJw53HP30DYw
g41b1/433eDnPFQLW38EL6hXaA8YtP+SbvA/5T1Rfu/pBT/5AT/kNA7HPFeAJslKIq98Esr+IKBq
BzoOLeAF/FrNgFb6xw1gHWjcDNALNEAOKVHW/HEDIPzlbsB0E7ao+H3Pzcl55b3pJq6CNrZKElSA
CZE1MVT/KTmgSApTElNTLQyGj1j51W1yhY+Avslj9WW0hrNEeMNCjkO2gxYXAnUBqZZWZO+8vAPM
rNIjDNlwfq9cOUPHOslF9ZlPNzHz6nyrWvph0Ie7yMCjCexoSoOzv8WtODS9bC1UdZLuRmcqjY/w
jHVYYaNr5coL1Nx74VqcceauwaAviupt3WKi7/bJZeNXJ0R0KgWq1l7BUsUw3POcWo7jAWMJsSFu
KMTxuUyPlCY68WG0uXDbB71bJZjfNzHtM8gMQ+L+LCrJUouYiMVnXYeRd9hd9orK76xXBFM57GHt
svKUvYlmClJUaAFZh4dtY6DmlteqH2NWrPcUofAFcNka0NoRXIwzSEZvJKItOZ5g1U18FMfxXRr7
K09XHsOoCMCi5e3ETJ7HXfwgVfcY/OpCx28Kg4v2NE7Nk7IjY0/A3gQ8MRcyim+Y3N9WKWDLaJvR
MULZCGqd8jxmGdUsgTOsrv6t9zgM4zQ/auoS3lnZnYmozhZS645g+p0kldLPeuQeYVlfJrV7m4+1
Oq9tfVvq6n5s0TPmpYr7Bk+D7ar2QmupYvEjvbK0yCGGVRxmlncDLX7q/pIbF5qAV06UjgAiStPr
ktEgc+ghOszc/Inx8HmUJfdBGlwPWbtXXP/Y8stgpqvmJZjZRS2H8yoyYe23/lMTZfvIGvZqAWFL
r7GMwhUH3kia3GkBriGNy7rq0LkWwoftgagHvCcgVgdrNkf6DzJkwF0UGfyAXluyIed+1T+F2nDf
WPVpbCWMFoLYWKMkm/sRvEZzatkAS4ANMtjMyqXSjpqk93Sc+di5q4jE4hr3B+7K6wKnl0rRLgkF
2DD52HsKBFrPPxJqc+XoJRGKJMJioTwfLP+6xLR71OuNlwVXktkiKB2haVrHBxX5l1qRvHA54iSp
TwLnZJ8lJMsgocPsYRCniQaPE1No89mP9R0Su/WQd1dEj889RwNGIGBHGewbz+Ta9HG/jIPTWLMv
4saYSNOS6xsqi/TIHacDHeCU2sqjcOt92+L0VzJ8aiG2MhT2Zo3eXgvGKAaGlq26w84rhkQTLoPg
KEuNnZrqK1SxjJOTal57IWKtksShXN31tjIbyVSYdVBIdf8MIiPsH5HutE6cTFI5XWbndCcXdhXi
TxfPSSR6ybP0mefqSHbkFpm9bGEjOmcDvtceyxbHEHarOKlgjmzgh3ZkTChndmIcjhGQmToc2uRY
xfB+F3BzdgybMPDJJ1zW3UlfksatPw8EEgBwVWcFeIqxxNMt7ct7hUDrUVOeG7tdNHWzSBNpzPrx
ZtTiuzp2b6LMwCin1BdNJe7Haf9q9lYZ83O7Y58xqg3KcJP0N0UqTxhlr01G+FHklBRo3s6vSm1W
7E0I5Vhi3yD32zaBflc2RAAl5uRKWWrrIbkLDRpKHl/gBcbYGgxH1Cf2oZ0XR7YOmSUV7U1nK2tP
eCuNNE2LVHdkypeAfzsrbmwO1OKiLbp7wPato937Oencirl2UCDKej/SHps9j1eBwXlYMAOFkI3F
GzzwDGISdJZTnOJHp8UJ3zijSr1X6EehuyrHjQIfoo2DW1H1yy7NzpDprUZmY1VxWJIXURPhHWbx
ZVwFuNjZCwQ/e9EFZz2BcsDgVHXQc9iJVXVUKAx2PO+bbGpKUZeJvV2ZJuPm4DBpMPY3gWBOGxvR
cuKqyXFgGWQH+mSrlDx+4Vxr8psc4MmIvwXYNzrj+FCg+EPxMwvK8mpqwg0DY8npVM1YklLNxFJL
NEnln10PudgM1RKDXRDgxl37mMcren6eYJbkFP2tnpOKLe0Lm9yXwDquJpzvwWj6VZcH99Dt52Uc
nXSqd26ExBAkOHkOhWXMUjs70SKM2yOpHXcKBWsgXlPab1UV4liUtGcxQOBytFQIS7BsKuO4E9kq
KGk0zAisziIQjZnRYV9WIG2dXWJQtaoLcy4b8yIX9Sr1MWLJoLvOZQzFNiHkBAkUXnst31hZCerQ
xgVoK53z0TLnWV4cp1hkiuwlsuuX0FBvSwLjgBkm6UZ/ZTqMp4yxW4weQhLSsZxtSajWuracnAOh
SlEd2FPbBQYVxc+gkDRzaXvmZhaR8PjwehuQynU00hvlxtIoS3YqREOoveRTly6ThjYFqrHg/upJ
u/Cxpsx1DdODDizYkomgCavoJ0aLkXO3tJlmE0kWXlm1jSuqcO+YTAKNGtPOQb8vPPIh/HJHathc
7XP05QAjCeSwVlUxJxqXCn4jM2BDycWN5U8QYhvWVcpRW4WPvW0tihidPSdubfcAqm6MxtLBwcM8
KxRxDoPlVBeoIVtrT1CDWEDI34d+dqhFkY2FQq8SucLMRMTDrcZtMnTRXYE72DzSmGNnKbdJ1eKC
UACAj7G1661sOBVZ5i3UykhWwZicDoXJWdpH50OsP+dYb871IDqtArOY8066edIWk342vagMaOQE
bK5KjZltGdUnQEa3Td6sa9XeK5nhzyGIPdnVgFFnl10zEKrmthmf+nqQwIiCYpm4pBOWzLu9YqCL
qc6qZJycSY4iVzuXBZntRPnONPgddDeQSfLhuie5cSiwPPWoJqo+TVax4t4i1SPvtjSuLL3bQ1e+
ps0/xGyMtMNWXjvYV8lWnoZFulSqytq4OjJdFzeQVWUICNqeqDC4S+4rqCNZJW8gr20LBH5zj2Ti
qlSxISEsnlpyFeG6qbG1dGaTVErJjVl3l3He7kG2rhnpsqnJQ7e4dsidv/HDnA0oXvxWbCB57r1c
XuqK+dCaHU682kPiY2Nh432Ee0d6p/bdtvWTZWTHJ4NfnLcoLZb/BsR+Dogh37dMlG/WxC5DcfAr
QOw4e8w+9EEASB//+x9AGH2LxmgSWyJVMiWcfvSPPkhCpiaUAHsAEzXea4v0HQnTDgzaI3yKmOQY
mBz9kxIPc3OSClDiWaaBeJAm67d41gS3f2iEpvfO7yZTRdB88QPfN0KNE3jSj1UEupCBVK9aur69
NN1+ayhQDk3iMbUKQgkXGvAEGNgxeZ/HABBnnYsCNMqzU1vBzLfK9MWQhS9l7p1CB4OI4Kv6ouXE
ANGvSLlBnlEhsUfTmhOODoFsA/IG66XyqS7Dwh3WXIzg6UTHMlIO9AVFd4BhB14tfqunh1IrvKWD
tXA+9jD1WqIateSVvkHpN+InUmDCMk9Lf6OAMaM/x8SV+I4ZDc/VWLh36CWfchgSMw8RGOYr1b3l
dfbc8LRqTlwrU3Wj7dYUL/eK2pfbjFQ4K6ue7caPtw5XyjlwIYQmajcojQnXsiDvKSyyZlXo9gO0
KWTAkCD2eS5wS34NlkrlXcdbZxyGNqlN4yfD9C6rSSTthOdRN8Ii1PpFUGCxFgkEzfChsRdmftzh
3TDztfK+1TSCe+4GPSIpt6cOKHX4ueSNhhANeQv4TnveeFwMaj9zY/h36RTZY9c1mujxvg9d2JKm
elg2gmOsolmyMwr+UhUa8LxCf5vyuUamwMGgyV2UahKxSSS7jW676WYggXTlKuJb6RLLMvZeQgSx
e8RDTHyoZOIHPWYvQhQ/DGjFRqQYQXBHHmldvDHDzKKhFhCVlPHBC8xmVkIHSQEss8a4RZd34cOU
34ZthY8C4WLEFNmHCQNJppLo9o0MPgRmSY991IGRcl+mI4puDleNLLt5O3pnpQvXr2AasEoc5dDH
S3dblHU+t6HdICJ1IDQMen+YjOB6RZB8yzPxkNZqtRokMW4D1dM29vRL1yQQjHMcbrBF7K8cyOPp
3ealVWIYGb1zrbb9bYmlxUxtEnzJSz4gT49v+giZvm/jzmjh7NO35LYltA7woWltrJ5Zr203V17T
H+LSgwG8Vh/ZgxvszUK18dd2epgDk8ImjtUFSez1wq/d8kTYEJ9aPybV3TaQdKGZJKbPqdddFZ6A
6Z45Hc8C5jJ7W3A/x9BfZroDswLxqzZjvXdp3zbzzpG7qFWPjdQ9YrhUbLJMvcKU6rSz+lMS/qIF
FKyFau8ysATChMlWOjKT7NSrh1OJaheyb5Baq47PiIfeQ4unEUrSU2zC7gwmHHFuJbheYv50VufF
hZ+Pytoa8ooVse2l0bUR1ATKIVwbA6ACCBljXlHTwEWfqbK6TdLirNHq40LU2mKsm9OOnlk25ePo
xqfCM7dmatxkJpZ8QvtGGTac+Hp1V1uUOaGjqKuwa7217IXETTs+KrziCRNQOWsGPIZK+qvBapZR
Ud6jC2CCP7x4EvK2MBYo/BhQ/3++J//jsf9P7zlb3Nf3y7QO6uEcR5xh/1w1cV39kORMXz3LgrS+
zP5v3/TrH/S359fffDnkz//198esgSbGO/CCLH0HIH4EHF/f0evb/dUPiO/5q5onfrJxMBkoa+SG
/P1vMazh7/+3YqFTQkM1SezV19ebAeE/rcxf/e2//rPeFvHX3/Pund8/JUG6+Av01ULZpE1CKUNH
hCU+miT+xWJ8/JH/WA15QEAL6KkOgPr6AnN9tyrmgaSgEGC+b18HE0Ve9sVWhVqEqaBhM5hGRTbZ
XL+TwP32qhDWZEA9EpMV44fVwEqSpUJg9voChv5yq4EgcBp3EoJjYuTwZ0Hg76/GwatlhG2x9T6s
BiptnsTvj4b6JVfjz/Pmzz0b0/mhSUlO0OTDzgul47tVEQdsT0dF2Pr2dZ6hL/iMSLoLqZkoR7Go
V9929T8ugd9+Rjg8CWKS7Iy3jTE9C+9WxTxATsD0nMPm9fUVzxFmO5o+halNu8bkvX72HDEPkMMi
d2OF314fzxNBVrat6pr+/WH6iqtiYUgH70LT5DR447H+7KrYB8SBEdlHvMEfO+TDs+JguosTMGLe
6fUVV8VmKSxDctAapIlxJXx2VSaLHYxtNH7m2+tjfcIOIlTQAW14W5Wvea6AQBg6qu7pLwGQ+Oyq
6AeI2tmOP4oy9eMdJA8Imp+uf+CN6fUlqzapMzQnBYRBNH6Mk03k5+4gcia5donuECzwu63DOcx0
XmI5+fo7vladZk+bmgcYZQ0G2vbnTxLzACYz9QdS3rfXx+XgAGZqznKAi02vr3mSaNprOc/OMW0q
7c8+HSZZhqBykCHe/uhpT7x7SMAXHZJnJJ7or6+35/GrPSs4qoIpWSChkqL+06vC+crnj1Hr1P5N
rz8/K9bkU+Ho38/Xr3iSsIMcUGNNTOE/HLNvd8An6jbjwLI5rDHGf1uUyeb+3bNiHlATYcf/467+
iqtiUYtraGRU/sdG/3z/R7ootG3L+FGs/qTGt8gLhQH1vQ98u+e+2A7iUoR+B23KwosN4u5nzxUN
txZusSl16v0zQrdMXY894fc7mI7oy3U8P4l6/vQdTLOAx/LkZ/Nuy4gDLiSGIsRHvL6+4paxBSZl
BocJ/xCG+/mrmE5mwh0Qyr790R8LNQyxDSogwb9vJ83Xe0ikMIF8OOomZA02AiTvz24ZhRgRwTGt
i491q3oAiKTpFt7hr68vWK/9zPn8c3uGykRgik7h+v22+VCZ8JBozC6xs/m+db5kj8PF8Csn1t/G
Tgy2Dt5ZQDE/XxXLONAws8KW9ftt8yXrtT+7hn3uWaHzsyntgTA/HK/aAeXKhMB9aXzNZELPOP4v
ks9/+xnh7mXrTP3Th9WwIEbz8AA3ftlzBIwY5AKKhD51fgjiPl3LA4VAYzDYht93zEcMVgcrAVcD
tHr7hi9Zn/05sepzO4YrmOLXeOXkvytIwEig6hOuyHMyvb5iQfITWcDnVoNoL0cymuAEeXt9LNMm
M0N6KKgxX7Bc/Qk76HPLAWKEfI+W5scl87HRkwcTnQfw+wtWIqZlE9DGSI7KgWPVmma3n1sOCg0N
IhUf/l+eIBPojarwH1/nN36tDo9VgZuF3yULgoOm/PSqoKVhosfckPL39fXxtkGiicyGD+E7tPQl
TxKJ68NEn5sMUaen5bPPijPVZ6gp9b9aFfMAHty0tb7yFEcC9CCfAg4gPYC5xWdXxTqwHSC66Yj9
+bPCrQMCaYIYvH397db/l3bQv/BNsFKm73qMn+/L//5fAAAA//8=</cx:binary>
              </cx:geoCache>
            </cx:geography>
          </cx:layoutPr>
        </cx:series>
        <cx:series layoutId="regionMap" hidden="1" uniqueId="{989B14D3-3B08-49B3-B9FC-9976BA9E9D81}" formatIdx="1">
          <cx:tx>
            <cx:txData>
              <cx:f>_xlchart.v5.9</cx:f>
              <cx:v>Capital/ciudad principal</cx:v>
            </cx:txData>
          </cx:tx>
          <cx:dataId val="1"/>
          <cx:layoutPr>
            <cx:geography cultureLanguage="es-ES" cultureRegion="KZ" attribution="Con tecnología de Bing">
              <cx:geoCache provider="{E9337A44-BEBE-4D9F-B70C-5C5E7DAFC167}">
                <cx:binary>3HxJc904svVfcXj9qMJAAGRHuyMK5J00T5aHDeNaUhGcABKc+W/eshe9ePF2b+s/9uW1ZVu6ui6r
IhRfR0vhiCqJwlUCB8g8eTLBv18Pf7vOb9f21VDkuv7b9fDmtWqa8m+//VZfq9tiXe8VybU1tfmj
2bs2xW/mjz+S69vfbuy6T3T8G0HY/e1arW1zO7z+x9/h0+Jbc2iu101i9Fl7a8fz27rNm/pPnu18
9OratLrZDI/hk968Dkxuik/J+vWr9U2R6DCpG5tcN/jN6+O1TT7/j9l6QN68Pl3XDfz4VjdJM16O
5e2b1w/Gktevftv+24/sfJXDVJr2BgbjPeRRjhijr1/lRsd3P3aE2COIY4Rcjr58wQd//aPH6wLG
/dqOL1asb27sbV3D/L789/u4Bzb/ero/XbekNsHXNQ3MZjrByZf5//YQs3/8fesHsCJbP7kH6/by
/erR01EN1lV723z+78ewznNjb/X1Zis8I7TC9TH1BN6Clu0x5hGXeF+RRVvQPs2W3fDeG7sF8ZPm
/mJwrtd6bW8f4/zBlOv8GTFme4CjcAFn/+uXt4U12SPMQ4Tju18Q3/7412P8a3t243w37hHGv5j3
C8FXmnF9vesYX7Y6fc4jDCcVe64gXNwdVXcLXrpHBcCLCf0KP3sI76/t2Q3v3bgteH817ReC7tFt
Axg+mDsE3qskz9cd0ATw0s8ZgN095GPOmbhD0N8+wXTP9YkPcZh9hRi2wP1A/HS7dkO9Nf7BtN+8
ftJavBDcpYkNBOdX4V6w9xj/+09ftfYTOPhvQDwDDXP3KAa2JSBif/3iWwfd3cMePAem9tUTQEy/
vwvurPuvO+P/hEPs3gVb47d2wVdi2phXwbpMmk0Ae/ALcDq2xr+QHfF7CTnA+ubz/z6e8L1Hf7LY
f42Liz3P55jy78Rsm5PzPca5zxi7Cwdb3v5pNu3eAPfGPsD2zevfIdUwVfsoSwHU7w16IYgHn//X
3phPO/z/kdHNrf38r+c89d4e81zuC/GNvW2Hd7bns01u5nk7w/vTbNoN+L2xW4A/aQ1eCt7KXO86
3mdt8unLuX+2w832PIIo8eEA7/bwHOI8h/Mt7g73lod/ikW7kf4+chvnX839hWAM89c3n/+1Q0z5
3Ra3+llzbhdAhCMLisodypBvPZBV2J4gLpxmcneiIc7fj+NPsWg3yt9HbqH8hNm/EJyvEtDsbna4
7lOQ7L6QF2tvv4hqz3moKWfEF2T3oebeHnYxIQj5X2nbFnn/K5bthv3RJ2zB//RFeSG74KK93iW8
XCT6+ja/TZ8zdfM3pJ0Ll9C77Hybr7E9l2LhCnd3dv40m3bjfm/sFuK/XoCXgvRaN2t9c2sfs3PZ
Xq/tuljr+DnpmtjDIJxSxn+GN93DGDNByF2M33LuT7VqN+IPRm9j/sSleCHI/16sJ6PX9WPgD2+b
5HlVdIfuMQoFIUKBkD0I5WgPuQwT4d0Rti0Z/Smm7Eb6+8gtlJ8w7RcC8OH61aJdp4ndEc2v1nl+
e9NCav6NOv1Uf/l31Hi+mPfq5jYHsQS80OMtGqzz5JeWP6xf/VkBDxRgH9RB2Ilb2xPEAsFBOqRQ
xNt8bTmjX5qxe29+Hba1MZ845xeyOYNW3yQaoovdBe+dEvZLhP89e7MtP/9zh9s8SprP//dLk5++
KaGqDKESZA1QqLZ8posFg3LVHWEGsft++vNrO3bvyrtxj7bln0/3pezHdX6zKxYerXUyrfNbwPsZ
Ex5oF4DKsXdXjPAf57cMQb0KaO/XjGhLonyaTT8B+cd8toAGp/SrFXghWP/e5J//GwTZ6x1qhlxb
u9ZVuylU/RLyf4f7OVrHN7AfN4WTBwCCknyxIbCvjjZy+y9N/wtuCO9hgj3f9baFVboHW5gILu7y
8q3g+FRzdm/UB6MfzBQKak9cgxeyXy9NnhQ78F59Wsft538+I9agvDHsE/ytXwk9TsYJI8yn/p3y
tiXFPMWi3XB/H7kF9S/n/kIwXoLH2QHx8W3SPedhJnu+T0FYRe5XPrtpW3rALaAXRhDKgV/sDD2/
tmc3vHfjtsD980m/EGR//3np7+gWUpz887/0Mx5hDr1KAB6CboevX9tem+1BHxOiCDqavnxtk4sn
2bQb5Xvz2UL6aYvwQhCXBjDtNqn1g1WACB1sYnMMwRty21cryIA2lPPZeCVGey6nLkWPIXeZB/vB
vet72BJZflgVPsmq3eDv/JQHC7DpcPj1ytyz4YXsh2MDTdAbxL9wmt1ia/D5/67bZ+VtUDXBBPke
vwvVj3qiyJ7reZySb3XzrTTyKRb9ZCd8m8sW+n9pHf5Dsb9/mB9M4S+2lG862nzoafO3GRhEcOR5
mLp37nuLdP/ohv+5JT9B7Xsf/QO77zfY/2c1ip8nNdQvIKl97IdPb+3tF130/iI92K3gIv/SFQB3
T3igx4BYc1fE9B8RKwENptz9dtq2cHuKRbtx+z7ygf1vXj9l+i8E6dO2aYv1uCOdPzLX5jn5M94j
xGObauRPYOZ73HMBZroVY39tyG5078ZtYfvLCb8QYH+i/p/CBYARJJxn5E4QDAUWUAL4dp8Db51f
qATA6Xaxdye6bp/fp5i0G+Ifs9lC+ZezfyEo/253F3m+/fzZnDTfE/6mMdS7u471iCijPYZ8As+3
uNATLNmN7beBW8ju/PGmF/RuJV4IsFB+TPSXbs8H84eJruDHNtmE5mcDF2p4cD6htfsnJxjaiFxo
K6Dw76vv3sL4SSbtRvnH0AfzfPP6KQvwQrD+rsm+AhVgc7njwVIA5F+V9ev1p1toGHzWCz5iDzEX
QVD+xr0A2QeiFgVyRuDylrjLf7fub/0Vy3ZvgEef8GDyd8r87sTv0dAXsh+CW2Dfj3fBeWLUGloM
n/HgYyBl7qZ9kG7X0SBXYp6AOtoWGXuSEbuR/jF0C+I/67b4MeiFgAt+rUt23s0EiePVvqk///NL
98aP33s2N79RLaB2ytE22HgP+NnmEtidF9gqTfwwLIS2kicZtnsH/OyDtvbDj7/w4AE4wp99wP/n
vfHz4uX3Tplw3axnXy7J37u+/edPv6wZ3PTfGvrzMP/NEaxu3rymFK5y3Eu8Nx9yN/LrTdtv1aCv
u+nekFu40f/mtSOggAWdER4XcN9DYOTDp/W3Xx/xPYwgL0Po6xMKQUKDMKfevGZfmANsG8zg/him
BB7Vpt08InvQmAa5nuf6G3bBvO+vMjg1+Rgb/X017r5/pdvi1CS6qd+8/pIEll9/b2Mr9D2CdCMw
zBKqbIhBkeX1q/J6fQ7vS4Bfx/+Vj63yK0L6MO+TYW6zuDyi/pgvurLPjEzgat1K1alzIqZOuSFt
00xJgpo4lp61/kFXD93cSX26UhPHkppIebKk3ThzcjQddE6aLxrj0Szwu6I8Tp0mP7FVjvbrCpcB
GXteyVKt9WTaK2IqivZN4vn7ZFDpCTftsGxVO676ijjXMRPdp6Er4nmExpZJ3Loyd02Ysgh6h23W
nsRjP4vqt3Ad77Krsv7SS6LLilA5omSuaSKjpJ5HPDvjiLNLPzPkLR2cY0cQNoVIxydOTuadm8c3
g1X9VVyL6iPraioTzykXVdW6p6SPzaFb1McVS52ZLrkfZin3j526tfm+gB6L85gO0XxC5l1s3FLW
TkRS6Q9ajEEaa34+tJENxxwvm9wOrczKyl0O+tDpfBYWiehWSZFFJ3XUTVWg2yjpgr72aiNb17pk
VjOdZfPUd4pFSWybS1+T8qItEb8cICId5G5aC4kIGy4d5benrLn06mY4ImNRzdxKxe8rXsWj5EaP
Q8h7r/MPhsGpCumkSXccC7+7QNzTl6iamnqR9k5/kcSDc1427b5y2uNuSquDKqrrZUKW3E1SEtBE
wOSKKh3icMi74ZQkeSEJtzwciqqVVk86aAr7wW9yddG0msyGSEVxELkeGUK/7se3lmAz9/Qornwy
nGPY5DOXJsOnSjFylWHVSqY9dWGsKAK3ocNZjbhetG7sHhBV2IO2Sey8ZVkTRiZPV60q7UdR5ja0
qO2vI52MvlSxn78dsyK/LoaRhLSO+CRJ2joXSrj8lEzE2Scud6ykjepWxiGTmKV1bK3so8yfJUo0
S5RUUVjyMj0WaZTsUy3qmWL0KG5KN6xNOQDKGF4J4tB+XNfERTcqSvMjU7Fqldasx7L1YXlVS00s
4xGlQVZUddiMnl7YrlKZpNY0SsaGNiukJrTa1EVD65NWElHhP6qhrAvZleV44+oGDCpjG7il4yXS
ZJjJkZV/8H5EfOG3trzNvUy9jcdkLGSSdexoGCLJWR7NUluRUkZDXzkybesu7AeHzItOFTdJ27eV
7P0kPVRxNlzy2PKPEc7NeYlGdYpw7Z34lGd+EGdUKIlVbufdSPGRm7jZYZNFPZkzXXhaVjmpj7A7
+jcN7jIsteOgRsa2Kw9o1RZj0NVZnKwEbZwThauISu5w/EmpVlwKL2FnWTJ2FyZrykZyUaiTqFXT
WdsSRWQcpQ7sO228KTCuzk/6NHcO67ai83GwJJ1VrVNd8A51p5HP8Ir22L/kJXeGlcfzXEsX3hoz
zcve8zzJLXzNUNnzWdMBk5epYF5YVE2fBtZN0VvioOidnlq930+nFWuVDfko1H48ZslVW/jxkhde
FKZJrmZ+7MYHqIzoahy7swn1YZKlfuDCVppZqj5W0UBJ4PfJFExV/I7Gg5GqmeIAu+i9Qs4xzjMJ
ns7OaLw0cbYkXXGal9HRyMSyz7pFbXQw2PzYSZJl54xhgiZ1MDUZXiS5e1QnuDoYaePK0rJaUjVO
Mw1EhYATcUww2u58UrFzgEarGjk1JbrMUBvLNK/iAHm5CnBDyxAXXfZHW52lptPgAhuYYV00Syev
LscsPe20ktUQLdKidIN+St/XTeTNFcqaoMH8yvoqFLC9ExotHFTPq3T82E/VLUxarFjl3ECDSbfA
cXvNkoZLTVm5gAA1G0YqtVdd+NjrQyUMmnUpTiXCbTeL+2oCpDSStavyYKJdKqvK0qVTiWPG7EFT
V9V8Gqo+1KO7dB1dBiwaRjjQuAc/7xnwxCKFMxIns6Io+0/EjzupSS6WgnbSNVamHFamJJMfUo/k
4NyiUDuDjFGlwqgGF1cbQ2UEbmKVuuyod7PQdH29Mm4Mm4YNN4nin6pIz30FcPhD5yxJYfxZFBee
LPJztzSjdNNqVfnD2if9PHPI6aDy+UDsXHlp2NBWOl1F5ZBQLXttnKUmYywrJ8YfdNeKAJWVukyn
j7anGOy1QZNxNVcQXgfWRvtt5YoDVQp3lmdZeYaSJF0UpUhK2UBwmKepig49nU4fvL5xlm2ZZx9S
nkRnPnjTS38Yr0ydcRxQAwtnaeTdZMXUJJLkdfxOlF0ThxXC0Sy2JQ+mJCokarpxXxvNDqdsahZD
TpyA0kIgef+lPg/Yy7UpR5vE6u5dTN+//cfRtxc8fXnRz4+fb97m9OO7kw5uhrX2FjrPyvrVHBp7
v7zjaXvMhm9+HwS06Y5/bjjeg28eEc6fUMqvr4/6ycOn8U2MgBL6GDKJ77WeR5Tzan3X//qDc/4Y
dkc7uQ+1VrjRsumrYPA/BHjdN9pJ9jYXVjd3GTmcenfTQX5HO+EJSFXwjxKo5kEh9gftdDZ1BrG5
5cogs4WLjiBIfpvpA+iAae8gnt6mb+sh8aS+oAi4LKVws5JsyO994snjsXG7thaB0Kz70FXWfKw0
M1Ew4GmYC6QSRzaDT/8gZmhicF1TdO4NGh8IO7CzoSrxPjE93gef6M5IVQ/zvrLDUvRTkkiHE/02
x0kySpaM7tz2SB14g5ctMr8XUgvVnAMLrMJU5D5Qu+RcuV0j22ZEczWlSajjBvyEkx/SJG4DPeHV
NHWrLiXAiTN11EHgk0k1kDkfePe2zJWzaGuNSsnxwILOta0smyyd+6jNZhAJu8CwgS1M7zszglsb
ZLm2K5NxMitU3svJNVElvZaO0rH1gAOkCXnnMS87tmhKA99PxgACeJg68X7F4yW2+QUkCCepn8xS
Ul11cdrNiEbpPE+7YX/w3SrgST9JHCWyHauT3sWJhFhkpSVuoDgRod97WTBkXrcgUX5LEPg72/bj
bOz9IshT0cncr2+I65cBiriWmJe5hCPunA6jxjKmWSNzC0SsdJwp6AwWYZKOQwB6dyNR0SVhPVB7
MmS83C+mvAlcL+kWDQeKWmjP3R8nE4dFPZlZnLYolbZs8mtCskQqh6lDnYhgrMSs4SxUQIdd4LBW
z+vIla1twpT2i17kx2mxjri6ZkZfFFE1a3lhLlBBWdj6OlEyr4so6GBGh2MfpQuRt8UgndHaG4/U
xayj2Ybr9B9UPmFZNJAE4W7CsXSjvFnWuiqpLFxnSmXdqk+iTQ3MmafYyLTPm5nCGQ3V2GUixNbE
R1ql8RSSHFXDFXOhdnPRs3EAkszjCQMHbRLnbR97KEiqdjqHaU9zjdx46fdjtbLYqYNsGPszmo88
yJhv33FcoFYWkFYFvEQilprF/hn1mzZwowitfT8t/9CmMSoobelBQBRVuSp536x6CHtXwhur9yMf
Bslo2y2KDqKarHOnH2WcuFaSSnDwM112UJHJHGSYRIcsjaIhcLq6Ovf9tjs0oq7QDFx9Ms9oiQ9t
FLHzpKqaWWYEezvQDr/lbV7jxRRnqpAuHasZVak/L1TSprJ1RBFm0wjJSOmLg0rX4mSsnOq9Lhw0
Z9zVax6x6Ey5hBxY1sDRc002BVrF/KhKnGahR58tRqepzTJHtjhv0ta7dCPPeztOvghNVPCjtkjL
QnrT5B+nGTWnjmmmC9Wk/EyhxJ9xMwpYU7fzjjt/iGYlxclSYQe7sNUnsLLr2KIvHCfAkRM5Icp5
H3DmOVoiDaQkRX0/41kPy9dNom43fLo/UF6DurBL++zQTBM7jbIsyTYpUdzKCfoeB4k4z4sgRsT5
SFCUzUbe+u/LBkdhUTbAiSqCclmRxF75htczaqZ0kFEegyf0kgkOfYn15cijdpHForVJQKJ0EHAE
IjjrY1lFl9yNpK2oB0QcXUSjDeHNUpt4HfnSukjFQTEh0QRYGHBxmnd2OQlkLxiJPjkiyd/6RSyC
FK2LTsyEjeIwF6SHdIpDHnUalZ0r6ZRdxNUp1pDG56sETnxRt9nCafXwISNCLZgDikXgGcr344r1
hWwgazzuIktXrelQBbQ+mpCMWpZUUuhoWJrGAbZli0hLbTvvPB0acliPtpS6ZuI26jQ/4aM3yHHo
+qOsqcI2V3PXy08aRd4hGjcrPKoPpG/KWwuck8XFIRtBsnBcEeRw02HlYbMcelrMJ9LIESgYbaZP
Gc1UkCe+AaJbOoGNAFR4EVu2D9lFNO/EdNSIsQtbzxbg0JANKreu3yZtha66CcKL8Xo0r8F7LVBX
8LBtSC3LISoCOupxXg8snaUUJZJPrJXarWYYD2eDMO+I8pZl59NFhKJqkTiq3CeW2eXQMDOrSN3d
+Kox7wtkDisfxJVED0tcu2PQ6P2ysMsOl85R57R41scuDXqtzLw2KF/WXbRPvdReTnCHYEEhkMxE
5wmZ+lkEJ8/NFoUSeO6xDmIhrZnUrWsONM48qfsiP/NzH895nuIwGrlzktgEy57mxTKpynJuVFcG
ONf+cuz6aVG4yJkXragCNLDi2COeI502iY85OKvQVlMU9GroZnk+dR+I27SzyKf5nOExC8a2HwoZ
GQgVVPX1QoHjl9jkw1mJ+pkZEnbFjTOecXuSmzEQpvb3+wHrYGQmDRAd0rDuIZ2MIXIGuCSDxFNf
S+u7N6I4Bb5LwhZcoLRp5O6rKO8CTJx2xmNVn3SZZkELdwcWTjZAnBX4ktaNFL6bBAa0g/3EZdk7
ioz4QwF+ITIMtUHipkUDpx2lw6zMcGUXJbzPC9I0CiweEjAyvO3qqVVBmtVTE9DOvcU0WUacJ5e0
rw5j6BnQrRcaa8tUGlPhQ1PwopljlHZFANLxuGK4M2dK+QGeskJS1JeeZKQR7/2E9UcYQ5ZlfCJt
x8MC1IFJCPDbXRwmDUOyzB0vmFrKIQ0gLMwqWGbEOm9/1A07xq43zp1E+DLvjcyQOQJdLmhLoRc9
nTQoL0UvGWz0kXiXXaHnwF3ChLVX4DP5x6nN43mSayL7tqnmPI285ThU9DhrneagrHwvUG6i55OY
nDlIfN4F+KD0CELRsQNXiVzZxT3/xKq0PK9zF8jc1CIa1BGpz/AQ1wceVWbGysmfV5Qlh7HJ7FnX
2VGWOhnOsjRtrmmr4GSx9J2paj8FH4KyQ+XQzQpNKjktps58JKopwrhyGegftvX7IPIrWoP0VLrF
uSG4XHUOd45GQs0smmjaSJX1kD0LdEozvigbLz7XfZ2fM7+vg8YBTQuEAb85pEOh5i2qfOlCuI9n
1Lf5R9NEfBXD21ZnXgYL1kbKng2pgvU245UDXvAAnPM0q7RVx9XouzMPqoCnWHG7Irl1PtCu+DgW
dTMfRMvPUNeqc9IRBcGnzKNryDgdKTLH7k9EV73EdWpPlJ+KU+bFoPGCSrZkFrefVEWneaeij5nC
bgH6TWmXqR31CtW2mkUDq5aZ43sz6sTe0qYpo9Jtpo6G4O/T09QDDWt00jrMqWnPbJ2Zd6Zw3UMR
OT6ThqXjfue5bSTTwdeDHEavXGce9XLpJkO+T8o8meSg4VTW8IqjhRlAWJQ99ICfbqSM0Pdzs4R3
qRQf4M1sFo5iw3LJu7Q7a0uqbrrCrc+A+RU3qY0U2Nh2IRAU5yLNKb1wdZ8imZicnNeD1xzgzqr9
3HrViZfxYQkbJtmPqthBgc2Tap5GU3ngpqZPgsiq+NBJeEOkbrQ5zCzNZjxJvSAe4vyS+XASBww+
baIlOPcyzkI/a7t3ER71R9WXoLAxN6mPXFS059TX6nKTMFxCP+S4mmITn4DSVio5tIU45SBvvPeM
9o5ixtJF5AzRoUJjclDaDB+xCmefIiDACsRKoOVDQT5MCbNvfZqSjZro4EKOwOYWda36lR5UH8sM
kg8teczZCpeNWml/tHWgvKQHGSq2i5El8ameClTLyue6WGpgJYuo0opJRE1XS1OXKQ+16E9ETz+W
oBRe8d64Cx9QOCOuSQ9r1bIDbGJHYl+JfaIZvwRlxS2CPivUW8cp0ktDQaqKW7+ZVY0PwboGuWNM
QCVEEDNg3bJhamAfROpjJwg58pK4OhpdkUOMTsV7rxJtACo/rmVDvelgMqML/KEHlFLsgMvSFI8X
xEv4bCBlv0bZUK+UaMdUUqdrkERpjd+BDq657PnUgHxsjHfutGW7P4o8PSap088VL8c0iKqooUBW
HJvLVqnRAr2OmmUBruOQiVRBsI6BMA9Dzg6UnSCn6XVWclA6WzZzdGve56gDbckC474iUFkBXTzt
TCtrMP2DRx30NvPj/hilYjrp+8Y9zbSbwJHWNg9Z4cZvVdeyTkaQvJ762QDMqGJkGYGnzSXFCl/g
ZNRO6GDkHPI4bw8c46IzXgzJPI5HBVWOcfBnOo3NeT/WoDIl1KlOTFmjPypfVGeWiu48bfpi5bIK
NMJyHOOLxnp+FUS6UjOSG3+h4ykbghpT/cGSDHb3pEDfE1n8rlaTBxxtyM69shdGjmMhBqlNMnmB
O3LYTS0fqwVOk/KMJQlI3kkP+6fmzpxm4wDaXcbUx7w06pQNlQmrGMNqsZ5hswLTx2WXVcUKlQrS
CjqCEI67hC3HvO/e/3Xh56S81TC329sGNJ1tIee+jvOP/yzx53sfwF05Dl484bsEQeMu3Hlz+Z8K
QT/a9H4oQVDRe/wR32qRfI96jMKrZQl0IUAF8UEtUghKhCAeEUAMNo++i0LwElN4nZ0HDzc3OcDi
76VI0Jco3AhGoJ/D2+yQ/1ckIahubktCmGyMh47kDUHgm+aJ+5LQ6BA1Qa1iCGPQQvy8DQUzJyy6
Ua63hAMgfZEHJRYnShdBC9Kp9Tmk6fECXF7AsygU1luCx4Pg7l/aSQGrbUKS4ZNqgoKd4y2gULjw
S3cO1F+q5FPptQtrygSSJyRjqPNVm6wMj25A0bSKSfMBx8BsBVpQlZ8YHL+HN0LBSHQ1wOF1vOhE
YCdkWoUo849Sd6qlMv2muBc2TXtgsnaRT1Y6FQjxGiJg75xHJD6MNZ3REup6GYj3Y7yopimo6IfM
lkc9tYG1h1lulwnQ8G6KFzSCbCSisyrRgZeyPgBqLtO0CFIo9pS9+z5Ga5D5VpSaww4SfMfoSz3Q
feOLmZfXB5EoZh4CjQNMuoBAGNKcXWFBD0iJF+D0bvK6eT/FCCp2ab9gwHlU1bwHNf7MDPyDzSFd
akbxUSM+r4r+tEv9/RyI+eiBvD8OM6enb5t2CKse5CGvXkUG76dJdOq2+cyUOvToeKZLs2QmD1hu
QtSLRQnCAZsuBkVDATJGWasgEvY0qS7r0t1vsbkcmA16IEBQfJvnA8RGz5V+dwtZ+oFfWKg8Q26V
uZUEVxuOTXbcOqAZ1el0rPoitLEIR7c+nFzIBkljj310NDjpIcnqs7RYaRDfmhIHDW+CrP5Iehpy
UBZz8Hz+u9ylcqqifQWrHw1IdtW1VVCGGZVEFZMg+527kR8W1FnllQ28nIRNqgNs3cMYghconjJt
/AMSfay4PipFHVQx1L5K/6o3wCsrvXS6P4Qj3lp+ZBmdpcUEJSN82DllWKAO6u10RQzYz8x+Vpnj
AT4hK99y5MG+vKGsnZVNEyRDNfe808ExskuiRQIWQan8/3F3ZtuR6nizf5XzAuoFAgm4Zcg5PVfZ
rhuWq+xikIRAgAQ8/Yns1cPur7/TZ3Vf9u3e5UxnGqT4R/xCpLbzc4zWWTd2mdRk11qRVvAhfAcX
LNLZALVVwq+X/oeLfARMFCpZHNdWp1Hz5Sdj1tT2mnRtKroNDgw7WolUiIkUopFC2wdBkHpLkAsa
PMjhM1lZtnoGV9Yzi0xm4zZzrD50rD+Z8K2tw8LyX1bgayNJoQOXG33aou5gqM6CXmbE8EKRtpim
+LpiP8eksiPd8Chwldc9diqGv19Z7zHL7WsyPjYVkq5YHcrR20Vzt2Mt/NsNkEHoZXXU5LVqnhiU
E2TLgS/mqkqRIws7LWreIfr/xmvYerNENJ4gRNEv87rsMFHnSRgcEvyKqhIp4+MjF3ikQxv1aWua
3RTNBXN8B/2a0dAUSMuuCSep9uje9OTkbTqn3pgvCGbi2d41S4tIEe+zPoTLrg5/aLKcqYU1hvhz
sVWGPfeur38mVYcYzGVjsz0LGR8bvez70OR6srtJfYrSFl6yFEw9Bx1i7HHJBfGz1iTpInkG79Ok
ivhFiI9S87XwJSTN3OWBGV6GieJn+c4bySGw/Tcy0yeSJMdVczgF5Hc3Qiv29TfDwlSUTd5Kk0bL
mHkJwkI5Zzr6buLXZaGXVXzU1iFIHbJpgtVcprF+q/zoANslGymogbFNVdRkZnsf/Q8vfut8fjex
9cOTmLFCmkbVsy7xtTb86OKqkLjAquk6an52Yb0v/ThdK/rA8MuRN9FSLNHLuVZ3AiI+dA9wXRRG
jag+CDXiyxzgid4r8kwRPU1GFnyMC9dFV1dyTH/R0fVPsDw1bPnOJNeyeSyRsTUY5PV0IYOXSX/F
SL1gFLWneaU/OFaktg12A6t21G07GC7ndZgzarA2tPo52MCoRM98MoVPaFHPW1Yhvpy9MUmJaJEz
TBLq/HZXrMdxjtJ1w1fE4SpDL8tyAlQD0Sn9zLJXBzghaPFPauTi66bO0exlZT0XI+afcdn2S9lh
eJ2PZsBlrnTGpypr8AHjtctXB4rE34b7GrPiutY50pBUrHCxSprVyVulTO4kbAB3Clq999Sa0pmm
VCxp2NcZtpgDnNpskRHcBJJ2GxZlkjd22+FY4osep2JyyU6DDFkQ/YuFpo13s+YfyNDhfUy+TPs6
rDLX3xY9H0tIncUhNlabwm9Ie/HZyjg13MFKf9bBNwJbDA5Q2QbZVGMLBDrExwY59VsIdxOISxZH
n8nknyaMFLgNUuK9ETXurWPXiCyva3+euj5Nmj7v1Km2MrfdT+ZeXRLs2HqVsAmsmQsdqyzmj4RH
JxuAcOh+IHLOnf3meg3v89nTWMKrZtcgj+galSoRFsIcwJnARDn7pUmRatD7FSl4fG0EPRAMgePE
z6Ss8Gpr1g2wLMi7NEeC3YCL1158GR6n8yh3UTDnjaNFoo5jkOx8+Fv4sPj2agnzWF7MYo5bS/aJ
GW8JLvyJbrsXLH7BcpGu+Os0Ebxyge+bkPakphaDe3dOhDtYa/daJWcZ14e2Cf6DGPWmpv/Pg/z4
9TX+92ppYLYBwxFv4DfwrAUW/Ust/YeDF/8opv+X1/irmAajhwPkeIKTfaGPgxs599eEFc93wOmh
DLErnuHxDwlrgqMjPRTu+O38rijxb6cd/EVNJwhYWRBC/XMcNMhuiPC/EbCGDIr9HwLW268eJjjR
B4fcUZxWegtg/0j2jVXsgrBtih6izjmsgnWTop2baj7cU2Rpy8SziLfpRn/9edSfvSmHZXiQFnsB
FpPGf1mWZ+UDr+l+lEbuJFCO7sKSH2a5gxk8qHs+6TPsPw9LlxTmbl1+SfJtne5nfz1gvM+U4ukM
ix2x0ZfC7V6y+JTo+mxtnXZgeJzwALh4ueg+ev/GG7r+QS7T0frDdxe571Mt4CyJ32vvY40Itryq
XryueUfGcB6S+YxMs3CLfDHhehdrzMm2emkicex68bzQ6WpdeVRTMVflsXKgfHr13Y6NyOt6Kxbv
5j8KhK5tVrXucVN9VuuTN8IBZH4Hn0b34D4CoCG/2yh6miV9bbHx3FCrbr0NFiLb1vUhoWUR+jDN
a7UjvM9KCmd0Cna0/V3LEvsUh/Vd7wMFDc7KvO6DvONVqqr6ZcECUHUzzWYYQiT2zxJbdGRansol
2kuLOZ3pBeHh2zyC14tWsUtWl7cznzNl+GFapjFtEvYtasqCzjLXkAUJ5Lja2EGJb1iiGxN/w4fZ
q8budA9Cr6Mn5X83BjxMmUGaF12ir2XXDak3QjvN/HffAugRd0Spy0aTAulY3i02L6l3X8bRyzLv
BvPpsK3y5gQNm8BjIdt6H1fIzwiMK1UWDLp+MvM3G1ZwOUbI0Rp5WZdLEFBB9A5L9luA6aEfozTR
Nuspf6wSQNyQ9JvLaYCtFila9U0OYEMd/vZdYM9VJEmKADYdI1Jlo6qwxmtcNHX0u5PdZdx4gTAA
6deS0uVF6P7seR+j3s/ll993jy5e95qxGzuU+tHnYGQW1R886EC+CAuzdX0XTABjqnEsmTriQWH5
SL2HZnZdEarphRixH3iCIBATmcRfU/SMgnBjXRpE1WNLN1wUSXnv2FasCPpgbJ6EvxSW9XlE/dP4
2clPGCuvW8WPpPVA0DQ/JPUQWbVmB5e3EMo7mUpCBfB0Tfyi8p9JM6XOtwArTZv7oB8huH9GiLUt
875i3h5qWh8qBPpeNKdRGWbR/D7hAuZi29NO3U0+/oCTh5FY7xB2HeHaPpR8Snsk3l415knPQZRh
yqWmS9UY/IDcv1pNjipJXknwMG1B6m4BHx3PvvsYmvElbDygYtF7kqwnwqZfiRrP0RQ/Ll2Zqvil
mapfYE7vIrpdejN+Bt2lMvOlQl7DEIPJB/G1bln4u35uzc8VXCVdP0cDX2mbYSBdl+DZRE0aRRfF
alAfH84+zVO/r6z5PtbnOZuz4cViC470pZ6rncVOPZX36mcYvAfRI8nWj1WOqddgaqke3fJeR4i2
kREMCsBuV2G0YviyTE71mJO6RLZJn6Z63iWqyYn+vimKOzF6AfOEufvccn2fhLjcbNP8Chgyp6S7
bD2kB3b+uupz48u8p+80qTM6/+xdcjE1y/B/sk33OWFP62AOKsZSN87ZCN0SVYfF28EzBw1xUXBQ
Bx9aL+p2PsK+YP4hvbOvQvyaUaYYbqDfVbk81s7PXJkclVsxiYzPM3f7pi4L3t4r+1GqR+riFxmf
DbX3qxD7UpTHlnVfK5suyv6M2+skxpNX3ltlT9vsUpg5hWb9cTb7Uj/g1rmlWvHHMs5FJTCF9M3O
heUBT7B5WcjPMU4Om6oL5HLFIF41FC2d2p9NNO2CYb12ZXVmih9m0mN2+dVH2y7gy7nyEeGK+DhF
bW5g8IYtCLmy/zFFEKqr/33dTFaWZg+8+YAMsrYZ4t7OehkCp3Qzj1XwrV3bb/+Zl/jfp37+WFvw
/4yRUe9fYWR/Oero72rn7z/0V4mD7oLv4wFF4JTh5eMpBn+XOGiV0xDnbuEQNmBcsAf/5hfiDDZ0
lqE8AAah2QAZ9DeJ40MXMfxbnNUVgSWDefjvSBy84P+QOHAcb+dwM+ahxYDTuNGQ/qPEIVbKRpJg
ytcGJhpiDnlo7NL+8Cv+20z0uSaKZ7am764J3yfJ+N3QNQYcA8H+qdl07hLevjlBwmsfCvdzYHDc
wKvLw9rViJggsdbdsHbjJRi73/FIyX5b6wkeXae+920kcg52vkkH6I1HCchcpcCpdDErr7orNz/8
rkEM/5xix3bdDCfE430dQoYALyUxUp40ROFiyCArmrtZluxnbzgcIUG3byNjw125DjavuCwPcezB
iPFbEu+mZIJN2fZoBXQUsJuqVfAetbEo6pXa+ObcYIStdYItGDApHON532918DINC2Ij6C3M67Kv
sj7RsiiBxKd4eA1994YmBBbLI4HAp0Z2Jsy4o13jw6jowvtYwmMB2UzgRjjsjVWJib9qZDFFHrkO
nNi8Bti6W27eTtj1M1BW2p10RWG3aqqB0cXTs5i2uyZYfoHgeqr7Vj7LDbuNZUH9NQBLPPgrT72t
mc7Bghy+v+VaiyDLwfGQZPE2hFc29vyexsHPcQ22OwJ0IW1GBZN2iOTFk9X65jV1hLzMkhjhz0pe
w1r5HraULXdmjN6sUQm4kpBjD5/F2kIO1K5xWbTN/qvHNlbIRfHHmTjv2tI1OlZCw3owLobI6vEf
qxruZoms6ZauB4UHhwZ/ch1mOkG4T+MQhhhC6HsajivQ2yCGzmrnIzSdPhAt4mKitEVOhZHVSNbc
x4Ou4SsPfvxm+cgPpp7fVEMgIQandmG0hPdrLz8av9V5367j/QgMI9cxGiRpU+M95pL6BU20t4uH
GSZrqDdILmOOcQxEz5e8zMOg0gyVi76/aiHkzosGFHXadmwzAMNjUckkuF+cj8gatMKjXWN6N2ky
7gzU42UZo+YY0tCdVo3PuQxJn4uKA4tyPsDphJtLI2A5xuts0tAO5yYe7QW5/gEFgMdyjutLOwA5
MyMsRKImeqrY6BcJ3dDw6dxvbTakhos9rFONKYBWUeqqtb02va/hadV3roUvzrcAIwWRZMcakCZD
XQNMBHJzZLX/xgL+IiDzlHAulbQudxHMqS5cRdoKsMgJA0vO/em5Je2HHabTWIu7YBjYrvfra5S0
/gWEZsbLsFji8TsZND+WYViMlWqg8/uHYSbAUEq2nXGc3QFs2rJfFgF8DRC2wEU0t+q99mDPQkXq
gtgWOgOnomXdWrVnRWHwVB6cO5QEHFMl2Nbe23WlB2dZMZlvwJrSgCLAnTiEKGkep/rFTAvmm5WW
t3vgRMhyClvc+31UP5k2hDM/0iDrbDynsiPQj75I9pyM99pqVGLssEP9pc2XcFtBNoJToVV4Jbj6
d1h1NIaE4G2ZuvVsXZdkcqSnpBRvse2uHKUZME+/Jl3mZdwd+3gUgNfns+Q8LCIm0TNggPYruZti
fZR6PErBg32cKOjjpf2ViEJ24SPvLIDLqS+IsTU8WOARuIXf4hCfnzBroPaXOFub2E+1Gq5eA77U
70Cq64kdUao48UT2KTLi1wCv6NcbnEYNlNXFR1WRYwxM5+qZBkMEakOp2syQUW84sqCHvbiqjKBF
1lngl3E5PALh96AyxxFZEfi4Qc9JJjxECah61Fjsyqe2ZwK9tZ5BqiT0ICKRIN6RXoZ94bDeils1
W94IW38gQbrfWIRsV280Wzj38i3wfsa3tlhQzmPO9aYA7MDvqzBjpUncmIyy6hRwLmBQTeh31Mmh
HuIv5g9fyxZsmD3RF/NQHKtvDbKpDODYjw1gvcZ75c6+hyQQaW3EjfNxMZKX5g7BmDpb06x32KmO
vphnwPheufeXRqcykLghqEtXyy0UHbpqq03KIkB9bVsaVWw+MDE5YXrm3idpFohcZV4qN/9ob4W3
RLkg1XXyudDtmS3iu4+2TOgP914lz5hJXDo3rkyxkCAaLk2ZEd1ABpbXZQTtAzlPs42uL4HvCnyM
h7GHGblGS+7q7+PaXMg6gtkQ4xmoxxVaA/bajVMBJ/g1R3zLeCzDR9wV96iewUC20qajE4UhXpxO
iffTqxbQFgQ8m4e1n2LF1yUANfMovQokEwMIuCJquNG7C9pp/VFE7ApansLtDe99rOB4hfcBBACA
lfh1XPWBC/WTVXWD7AmTndTDRxvIS0LrMSPeoPJ+JNHem11hKj+TFeaN65B0V69iF07bs44mmw5s
fWgiRDlVE++7TcBVBVu73mqLVYxvYIwYzzruf2lGbt2PHRuTexIilpmj5jG5gahRGw655AZcIK9Q
fRECo/+tC2lmgk2yzWTgyaMTgqTwhes8RgUJ9DmQsRp7ZDUqvDkOlgGvQp/cYodjlBhMVLqyOfBL
k/YbODxKwIVb0+J6BQGSYjVGvrr+GDYHV2NKPkAK0tOyWZtGrsULht8jtpumxYc7bH8qCeOkMQsK
KlDug4EmAouIGFDUPyvKTWoTMJlRbOsLFIr/jqVT7stbIxSFmV80BC0nTIzLWU0Gt5hqCtJ0cY7N
5a269Uh7Uj1i3XwlDDIFUUuV6gFIWVw1yTnAxrxzYLYALHpjUQbhS4fUOPUtXmuoy2HnzTraww7x
cxP4ABzqZkS2gpmx5kl9DgCRYrwiCCtrsu1DSR7rMaF7T8h9FBu57zqqr2OIHIwltxF5i4CT4UrN
AHW2qexDP4+i6tt667kkZg3TASgjoD2KD6ePvYeG7NC5MN1utCZKeb+sqtE2Y2D7q8o+mArpgZRw
wBahfjvm/a4n+3jTiFno/Lu1mYbMdoplKpRtUTWgaRWZr0FXYXlwG/TGPMh7LCtTAfTDZHi25OuA
FkIOZoTBv6/Ci1KbAsIF4L+a1AA9sNAlwzt+3mqlhbACvxyr88nzDIx1tgQFShczcoEliPJuW6rC
rEN7WNuwOjbSPIsYcrDuAnHQpinPpZRyN/QCOHW5ljtekyaTkvgIEMYnYLESdTM7HqK2i89g9oYC
5SOOWhrnu6lZS/RHkVw6N6IeO8Hf2Jb2vWPYGy0AZyzJzOXWOJbOngNEXYPuCftyTcupr/YSI8dO
oqYKu81bDtwrIflD81GVTfA6jEhHuh57ZrmhdjVW2M4756X16rCvuPbStxXeYDZbWgb1Lzk3AwQt
gBnEABrlxMhDbCLdxVczxOoUmH1Suh9tNXS5CTuVw9V1edmUQyb5uB40WKQdAPG5IMpLDhp455Ko
CPt/QK8+9s3U9VIegs53Z9j8R255kM3a4brrXD4p/VOEtHqeac/ygGAD0w5bkmnNb8p5UQNJ2+GD
x4jfyveuhAu9d7Puhl24WayDOhYP6KyYVEhgycYiiI3Kvt1vET23cfNWdhV21WQTRRXzJ8HVtS+5
vJOjdRdpZsB8zpZf24irVW6I8tD/bM/NQAVYxGEsUPDYHrWthn3ZsyYDm2GAHmxLsYm2uvZeIHLa
UYNNwB+G222QfK82hmUxMkNOFrLkbEKK3PjJ+jCN/psZojCLVxac53gA3ZvoYd8Hw0dDoWO2Lume
5dhfOz5/dPVwv5KoK3p8hBS5C9snvumfN6R7lIwQQ5EnaUFRTwR1PcTvyWYjMB0jGinS9zI/3tCO
vt1FqtXeJaphYXWJEqAJsE0nxgSZqePt2UKtn1BT0/vJJvGxauOnsRoekwoaZlm6GVEVF8cqWkNs
EAxiuV5LwAVgpwcTfErfmcJhDvyq/GVD0Mn1WMDGmV8GK8ZDW5Nuj72seqCTYDu/VYh4HHlz4S26
DMvb/iTUTWXWmDsWlRNCARdO1ibv0YZGB18EXEwOY0xUI8I9f4m/+okFO2G7KUMLVu7KRdenzXlY
ZLTf/hRJYHeGq+2AXqy9Tv3NMcbE6i3tWMSojexcolGf7r094RVweOl9R3DgPQpbWxg0nfuYJJlx
cSSX/8xzef4v5Lf+F9cFQcv/u7z3z8/c/ScDBj//VwMm+NMtwPFiHCGFYyJwnuPfDZjbwegeGKkY
sE5846b+ZsCEf4qD6BYy4cGUt0dy+Pipv2RMOHYIrwNvJoyRTuEh5PzfMWDCGG/yDxlTfHt0Md4e
DytHmynk/8OAaVk4iSUQNuczxbw3DrvGoLRFbxA1CU9MYPqa1PiJ2rXJZE89yG6MPoGfoRSVG4AC
kd/mG1me6xVwRmxDdIoEmPOZUNi+6/vt1jYdNMAsMx6ukH/hLkncuVnYOZlwgAIQ74NAKydT0hYm
Kl8HB66fEcStfonVuo+/Tyt6CAAfLonCjtiZEEXccGPZ4C0yjWJncwiVILUrNhkDTCpP0Lm6+bVD
bpY2uLRaPdalJ9JyWM/KU6CZ4ugcMx+cbO2iXJS6/B1jV85XUOd4kMyAZRB95wJ+B9ZVgefPqu5h
C9UnlunpQMMBPekgFBl6DQeKL+vgUTC1ugc0sHhbLikAcBOBvqfDxa0GVWCG9Bn4DtzveP4asP+i
xL8iiq/clTkY2RM6AZlJIHNmkxROz6/TYBuM42QPf2y8wrEBPDKrej+5vsn7etEFvBSO7F30BSN+
f109KEtn/GpXY71HP2xIaxugRW/9G7mjEegvOOeBkv6pEdublvUI8tXuEWieB63PDQdcYB1HLQf+
8grLd97uoe9yh8DsAAsA/4ElGfdHsGtmJCmY4qcJZ6NlekEmYZzO4yF5XeiK7eS237Oqewp42Vxq
7U/7wTfg1VGfzFrdP8di01nbhlfFp3nHNSroKIdBhKHniQUvwJbikCCh8QGQzsX5ZhvYyl547sLp
t0mS8qAQ66RwPsiuRz210LLEbiLMO1bAB6p68AdwVlLSVG9OKrOPdOTlVTNP2YAXxrEbmMUA7xHQ
LKgMQePsBgt8KMa+lSatqlM1W5YJnwRZ7NU/Yo2dMyakqGqojZbxR2G6U+zB7Eb9b0iREwOwpuy+
VwsAiBKmWqj2lleI5rzmWM6AyzYP1/5UO+xrU7Dv7PoWGX6ulgU1SDbl0BKY9w2+8EC2oBdaeECK
iSFb9PYUsQaco9W3AS7w7z1gTqiU8j2o9DbF1JCD3RM7D1x1YRxGRl2uuEh0n0m19BAnsEAWHdfp
mPATzN/oigu2ybdlg5lJ54NZ6VVF/VvrbZ9eYF67VVRZzfwfdTi+ret8V/XmKbSopYeQntCgF7GO
C25mAn/gz7HABhdPKnlV1j15lnyYRJ7VjN5AE+EfoiyJiqotRla+0wrHafggQhrfkVRZ754O9Rf1
g50WVe5XLaAv1qBbEexl2+Wz9fZj16FaIuBRNicgzmcccHMiQ7KrafSdNfqySQ8JYxLkbJZeCtPt
aNoBg9e2/ujl9LPX/auuQIf7AhinDOJ7FF3wDbvxK1jBTG0ovScKYD8N7XvckZcR9GNadvLso+6J
bLh9CnocK+ItEYZSuLi6ZvjHjngpNesP31R5smh1gJPkp2uJbNgCQMIiZi/TGLCsStwvOSFJMmpP
g7LYGvqJUnVhPNKnQ59ccfbMXc/GT5zgAesiiZ+cbS5tA4Y9loeFE/CV0hUsQlxL7N2a6PsmAl84
LeeJdM8jji7C2qowIZAKJ49MLczwqEI9KZL7vjfHaB56DCz0e2VXhHi1eZo46pVLMuVNvT63rv2O
exkp6LI+sYpeOxYcrahbgGTKPtrFpU3D18sK4+1EjGtAD42YiL1T2Jtgtw3mChl83tbkvoqg+Ndq
4OjUsa9hqU+ejylRLbQ8lcs9kGCXzW35e+IzYtUBX/KI04jIpjK6IzkOfzgLCyorurV/FUMHYm3G
vCf9fO22FgcVDPIYsGHOA/i5+9aHMeOYBqEXYs0nA4aYsfkUDZCqJml5trT947xWau/xssRcAcuk
HzY0rEjPsNjW59Gv0J8eLEosM7uzAmpYSHqHQe8hWjeSL656XZyNc85LUFH8dbp1eW3FcUxRzTBP
RCNQgYA/4WQSeRmC7yyavk1ifu9J/RZxXxboIeLYDuqLk1qnaRcOaHCugGX34RSdmx7KUlrxE6O9
O9R4Vu6D2BJgw57tH0OIimKdxfNMuLkbbxM6EMb1FaY+gGnjkMjie86Xlk8X2rdlJucSQxJG+NrB
exssL4CSd/vVIcCVZrqvgrX6Vmms6X0LNLJxe8QdOHAo3D65j8ONCIjgoTGPELcfKKKCsWs/qzjZ
lxvmPHiRwbcBTdhPLCW7P9t4K4Ft7D3wqluyMka9C8N4gHRUZg08UZRVxCyf4VS/wyhCX1xEZzqx
Q1yaOO8bFhbeSn206NeCwmX+9/Xqf+NBE1Bvfxebt6O/OE6N5riFwgh5nfcv08K/PQ3n//MKf1Wu
4Z/w1PPIgxLy2e0J6X9QrqCjAMonYLKQKN4OpvhL0QAHlnseng0Q4XAJoFV4ZvrfdGuIR4jwkCU4
sBy5oo9Z99/RrTT6p8MnPLwxKhAM51zgw0MG/0NwaIAbl74NtzzqcalGOHjogGUSWzoYCWTTrZeX
cwu/iN2MGxI8gwYwj2Vyc8FjNx/EAJlWDu14gOeCul+8RYcY+yzW7GrIxjDwcxxB9RA7/3HVm36E
T7oeKzV/97lHCo4N5aD9BPY3MELr3NOmNYDSSL/1gxgeRo7TBWqumz3iFPBKJbpUt1Z51cdwkDb/
4iFIR8UNlXr41UPcHpA4QLLZCvA66e7gB36gXxiAiyCYBRU0SnnEksdv4Ph2sWjLLrL58BeAMJFj
OJpiiiA/gawoKQhArukLERZKll7lFdhS4pzapIFaFS+tq3YrfGhANonOmaeWHWyd7ilEVIxTdtay
0DfvNhbC4t3VmGPruGBT/dhc+CL49KsnOL1nHtojR+02DevhgiNygp2K9f2GBnUuJtijC07xIcpn
lyUsvbveLV9Ek+dAUMi6ATDw5rH5iMdzQ6EKN+1pDPUMsIHtxr4Xu3INzj0Oz9uPdTfupINYTlzr
ZxsaoWm0+l9rXcPQMVuV4lg0Wrg5ag+tovgkOq3wc0xVD/ir4eiMzsujocaiY3+0wbIfexwehEkt
XeG2GxxWkeNQyLe1d+PZbuCTJvESzXDppiEuOpxakVVBOKLQ2dycXPxNp7otKEfiNMB/z+fGOzKD
8+/arhXpEMT4hPxarutunlB0acfB7stZnsvN3AkBph+HkOXRSOOiDftfW+gu8E4gV0r4Dip6Xefo
F44O6E4VIU8zBypFNOhjVKqLUOuPDRo6roKC3Q55SnyUSDbNTi7oV7hU+oHhcbj5Yq05t14Z5wPD
IEWHqhjUeIRU3VJTj1UWCR5iKW7bfc9xBBBJ1vcmKYHRoeeCc+rKk0RbPl1l+BGI5AufYMg018hU
1xJ++G2Ea8SrCCdkNWKBDgj4fVvL61zaEI00tJVVYOjd7Eh0SHAaws7IWOMjbw0mIIDIWwLEGkPb
vGeQ0YUpw+hSKujPuXQY/lTyGitvRVALGTsIqN5wnNAMiLYM4Ve0W6vAS+OF4uQMJBjobbAz07dT
sQS4oSGGVpzA4yleapj7GJwofhDFYpH9OaWzC/m/7J3HlipZdoZfpZfGQgtvBhrouLAE3uWERUJC
4Ak8vJGeQy+mb3OrVaWS6dVjqbIyLzbimO3Nf/Jedj58VUpnsEVyu0e0K03L3qa2Loe516ZurlTo
OLKl5P+rdQBQpvW82p8OJ+KVr58Ly+Y/uJxPPKikKnuaoYsXrN5XtdjbXmgiqRYpQDweqhubv5I/
2Ka13nNVG3AQ3oX8Vkng4uhvOhaB8NpcQcu6l2rb8F5+vSjnTh92s6u+vOKplodBAdl4PGprV92S
4M9Nn30k684dj4/jPJ+fntTfry7/bxQUVwRtv1am1ZnCpzLtbv9LoEfP/nqw0h+OD/qj8qz916v9
VXly5Blxm1KVlru/1g//XlpcywPElOc4TmI+vytPTlrijQbYTeVCJV9q5H9XnrxF7Rbna+UrEEuF
pPPfozz/XHOD3ZkHIKoMZBNCFD/jP6vOAz20pdLrSPrw0chTKFK+6Ef9XTd/WKv2LwDSPwKT/hcN
Lbcpl7ADwIZqlCvSCPnH0p5DVnvhZDd29n3Zl67ejoDlPkcJCm1eWQbm2nv7WFRrhXy3cshlUeP1
xmh8gECHA1M8EnRP169wnwL7SO/HlQ69g8nf2lSaFWLyn4Rb9+frjl4tWgNJztYe3yd2HGwAXG6z
PUm3BYGgxji3odpRkzrYhqesfJrlNkcyg43Ko1/JU9iHq314nlXh9SrGZMVTzP/7UdXTKsmd9HQk
wlA/PvKjRgHDxt7kKsX7Zudn2YmU2mM3LQeV3Ks+WdP+MVWFQrbz99fnlGzvqWYzABhB3thmqKkj
8YXr5bDvHWrr6JwdioSs0npGRvRQJnmXZeHmsidBmd22pZ9K9YnyvpKdWDxfVeBJ6NUjq0KrBIm8
lf/K785HujZytfZrWjzmCJwIKOQR6M6ofk5Li1X5dB0eV/X/L7xbX67n9fz6R6v6Vw1dBUv7fw4B
/8t5nhJu+bd/3c1Wx98O4frLvxwWZ85w/se/tM/H+3rxc+C4+7+8fp3PxZHjV04XlwNWfxcgv9/p
N6lRL/wTHJmv0TnwHxHh36QGb9VKxHurv73xB7Eh54yXOWKiVKjIl6VL4LdYcUFwrYk5UaxHwqpc
y/9dNneBe/ynUDE3l5hzVW7FYReNP5ncF6rp37djPnVDyiFUpvrdbtujIFT1DvqX//brgNj/RngQ
6v4bN/uT9Einr3ppk8rNauoaP01RFxTpIUWTpOo73H49Bnv08/Jbddt9osX6qHN6Pmr/UFPFz3fe
7sxFg0+ryvpgijwrqJRHqSZZrfF1dSmiT9BuzMqikflsplO34vnBFfUhOATy3afJ628KIQwFJ97a
0l1rztHae2rsFQXagaIshL9TdTHceL5TV7XVd5XTZeVdbd5V3c6m9uARnnaUNXkvn440Fu2sU0ur
qz4agJ00IFqa8gTv4E1t5pPSV1u1BGZHb80mnCbLs5fajV2bvJmBbaMOmmZJFZPSUoNUnXTD9B4q
qqjx01xUf6W++2/W6a4c0Wu9WC46i5d6McqlTiaTUG6+7A38g15sf1kS/+PGNeCT/5VI/gQKCBIF
1t2VfQPpzdxCGqpYvy/aGxVxTNUG8FnW6KC6bzbT2ymv+5Wp77tqM+jxAlRb/dJHiIt6eE2rm2p9
Z+qigm57zYLG+HJc4MC0Zyf1Q6DEx2/QVJ6pWVU9efBmTWlh009HnZm6cYmIRdcPPQNhixVO7dal
tq7/wP3/DbniE/9ZqX6Yo45FgcaSfM+flOr1nGvQ93xL3dmABd07xGfT6KVB0SPDQWb/7opeZiu9
TVAM3+7ppp3KvHQD8YRmD13dGxo2gDS5buPdVFEWQCV1md2v2A0Ywmt97+/pvFisL6oeAvUUEsIN
px7we7YanoKGonxKNSly4p+H3QXnuODOwTUo64J5xlsQloLsxmtF/fVFrVNMxEWvfMLVNs+ja0w5
TFD3yPCuVd07B6s3t2mMq5le+1mSTq7BO95M6qE8yxTR/uQZH7vpouTW/hvIa/0arv3DoqjztmBW
0cpfRbQZzc9BOdwm5fAen4MTzFQYpzT9D0ng5MaHdsXh7KmDKfgXrzyooDzjgrkHNbfy5Zeooinr
d0xV5T3edivj58UvLxsN77531eVlll3cY/iMiTPiWuSXALCdgz1e9uLa50HSGL/jc59sfrDyz/Eq
uZqK2gVgaIU4hSUHVjJTf5unKZhv+SenAGrRO/MY3DxAgbyDeQAZoCrxI6m5rX9tr6Ln1Z7aFNNs
2icuVFwymjEFO/PH8DLDE9onTXz7bLZP6Hne9aedAzstC11wudbKL9qypmvIVPXJnVs19w5K8bX9
SBru4V0g9pvXZ7mRWply/VbQF2HX+CZAYA/u4KicU7Vobw+mbFfsAkvspyz31LsGWXLkeZac+9RB
9ot60z4m6eLQ3kxOixLVTN1nkOqcKrEWlHB1CREWZ3ShFGdlW+aC9M7rR/JqvgNqnJJrKx3Tnj2s
D8sAM6z1Nrq29/6ts40IbkfP/omLIwm5/T14DbMuvrEjOZN1z+13/wTyGyAw8bNHSBypNLkuttEz
eDLVdMLm5IdrQHAvqoB0pC98eF5curtJJd4g7KijnQAZUR6UB7du0Vb1JTl2n/El2a9UfsbHn8E9
2PuPpDosxXSYtQGDf8dZ8osfbjN6RmYX9gpQZvVF99Sw1iI67T30yVAeG97d3R2gxyypalqrWbjG
+B5PvbRNl1RrO8uHT0d6yYrMqYnY6C/KzSdfOfW33a1fcdNws0jbRS3EBf2bazztlL2it4O4qJzl
lZd92IJ7QVVCUA345MKviLGCoVwv3i2yZNPOzasMitoQjzCye/AdLLdKzOpyk3p46gPWPzkmJVcO
110QX4rLE1qozkCLmaZXl+BPvPLX0JNQUg0mqoZ5u/dLJm+fhjZkS6EgAlO2XFTiM6rZsqnZ1Owg
68sX4EH+0fv5mW/1Vc1p1nBVvYoOC2HbHEuyV9Fipxd7hVSGoUWGWtH1X4jhp6G/x50Clg0NWoqm
wTp8++8Ileie6GBPRHBVjTzbHiHlufqRz21DYakDtE+jm6rCBQ9vbyv+w2tAVDLyGvMowImwa19k
zJFdRebA/9/99g/Ii4paVHNyDUeMgQ0aH9UXQPpocJCtlOjti6qw87TlsPKy/t/UkqnvVENGjF32
4huyg83YChaHubQy9rmIxJQPiVVBCT/MVkH0FDAMdq4w2jm+9DZf3/zXuqjWWmFkuNZ3sLYXb61k
Ge66ukR+NwBpK+l7ESw8tQb1qGZIJeW4DumNTgMwaDDjYVdpTlQ0V4Peuax39rM6MoLbxduoaFcR
LAY7Mhct0iHrvAMql+GrRnT5AkKCFahE+R+wNztUkvm74a63D68t7Bum0Ij4FP9SpmIqPjHOmn/s
VPysI5eRRa4i23YGibbWuH2sGXU9NuVeDVVAAOxtzb9gYFFpRPJbNRvqBf3k2C0iXazfBdOqpio8
kgVLoYp3EOzZgJ07IcVzrCQddRAHeVCmQJbFiTTNQpGlTENdkbDINiEciPeYTMN70HDy+2rW3B7h
KEsN7Kr9CETdcLfkMClAAmJ+ETKCFIUgM7kKz2r8JWGM9JEN/qq4ZlGPv74vuvUlpuHwhRUBCI3/
LfJgDC0jUPtQReut3kqoVaw8kNnm3DACS5fNFwvw4Na2aLeWC5HHa975tqv599Z3q4WAM3uWgGux
R17FP4aiGVhv903/N6NA8ORUq9/fma4Icoil5b6hM8ybnJCc2DHoGX6AZ0fu8mEhSp6gBpFm/KzZ
m0x/M1Ch6e8vdDqgT6yt/CtXaHEluVdOOZTDw3sHF7UzLfhQBcdmt9U0w50+aHKhnvzt+Wsz1VNd
wSwoGAjBFqJVpx5UKNRoX/2qubirfduiGcw8OAnTtm7u+qnrKgTBzaxMznR6YXxXe02tgy2redns
1Ag7dw/dbXkR20TV9LyswNXAEitjm93t1e7Um8uUsYXBZOcDU79s1rpmp+aN2Kibhs1Mwbsjg1Zh
ISr5IhyE9MEGbh47+Z/+CaKAhhBlNrNiyn21WF+8Xs3ibMxdjcrqZ8UeobMTYQ4ReBAzAnjri3mU
1ze+R9kxNiQmC2IM85jDFXQUbVXVgmBvrg4sB5EnwygabnS008RsURg1NfVEMle9Fyu3VQufbjuk
tagIahoVCkXXm6JcbuoWHv2NrrDKK/KXNZaMpKm9OiKqHxv+pjo1Xq5bsGAtiQk+NhXxOuSN1Dsb
7uhRH2hBucSqY6gwi3Ce2HQXrvGA8IX/MqYnpLNzK5WaNrllbdvtVmt8hSrpUlXAdrJjL5Uzy5o5
GbG66x7Ifmq46PQGb0vfiT7hNTDPG6wBG0F3ws1QqpA+QHdwV9WrtYbMxu40h5R8/JbKRK53d5Tg
xVQmsB6VgMI2eEZsFNk4h8hCwrSOakx/FFpUJChJlA9Pi5m19zFPG2wEDP2ROqfWmi2TEYjn1W/W
FDXE7IXMVfSmvEd/dXOF3hKHq2FHT5wkqn4Coa3RDyN23Z1q13SbfL4atYNgBf8cB/ufqWlAlQfV
hjxkreYHNWe9KGkckJo+r1QJ9CUmxNEWnWsPpfpxKuG6VmQWFEMywafZBVWWTrYBTitb5wJ31IF4
mA0tvJDT3T66QH2jFWhvUg1eEWW3cZkOhDxxaH7ufkPX9Dt82mSjwomMPourrdHDVZVOEsq41Vk9
h7NsMtj44kuSTvr8HFQcdJ8KLF+78rrtbpfJse/BD2qHfaOo9CMwc+oUiB1bYg/QTAUfkW5kdNQW
sShURtmrv/a2XnffBO1R+Jur/NxVIEK0HMrkRL7jHWNjfgNuo1QX5+xs5+AsqnvU9bo42/0+Bipi
keQTQjMHn49GJxXb2Gu3vTl4gnA5WxCPqnybKwSt1jfa+B2grSCLjH0VJmxwzyOLqfFJj9yz/1St
1j1G5mt8HLY+j49dceeF3Emo8Qt2/zg1CNCWUBuylEF+fwkHL3HyoHXk0w7hwBks6jZahsmEeB3L
+glJNKB1TIVxcxih95z4ffjhSMfOQdfaC86B8MtAEOqheNsltVwMS+2S4k0hgprpPNTULnCQS2rc
efl8nqdyo5yrmf2IQgG1xIkuKtx2dm0kTmkRp/zuzeK21z2iHdlDMS1kS+btNoaBuZm3jbsbE3gw
cTsG+w+hmeN9PNupmsTBznV/2pOJbfcvv1EmwlaIlMhGDHQ7j37KZp5j1X/mcQwRxTbgZk+eUhIe
vrUMRoehHlAkxmRziCZkTXRTiyiKSmqxqMuMo+Hi4h9tw9wiEVqcMGMO3o5PZlGxm/KI9iNER8W8
PDwnvWuCV2u2BCjobUfc0V/Ifo3NkC5I1qWxePiiLB7+zssFt+gRNYKNt9GUoqOHeidvY7dm687I
n5y5qZVZRHVdZy2HbBDIwXii4gSJwXyz17Ui42jHxuhUdcbNivsy4402TfKCs5KjvXn4bq1mb6zn
ikqDRcfk82HEhVwWtvpBWwW4ULXofBq7Mcpi58TeWdtPnAd7d42NI9qrL/q0vIS1p+mzC6mNv0T4
fEFiLQlJoH8xuzDPStyogVzLxPA02azgIEwAt1SjVUZDlHAXRNpSoA78EEGpukdsV+3VmGI6LHfA
GtSQZ3Tw4yPkMUyQ/cOhBAIqXGQs3CCvjj+PODdhLtEBXFWPEv1XeOUSFIan/dey8blefily/Rpf
YzGDgJ/5UO/NvvGYRZ6L5oB+cUhTDefidrGmh/gV0jCPwjk7hNxyOYyEM3b9r6YLSJOq7+8KQbWP
vT8USS08e2W7fTSJGUZm3GRNkNN8fOPc2xXDQyCu0tdWjVHMIGx9Ng3H+sy3ycFxheFDZ5bJPlTm
Z2z4EPJj6syTFRlWROanChIbdhadTgTiODoAkmCtwExHV4vU+JIY0G9ryarKT4XnN4JLYo1tAgqm
+VoEtUDezYdtMi8oE64fi1L0/ZSgV2SakE+z2TSuafgoQ+BzTe45ZvRjf0ioignLz013bmrZCyWq
hxjxh+MmGz+OOr0jDUvsgOh1QAlZZzP2fcMXKa/jTlgAH735UGbZQXj8YqeFv1VYF4x2uVWd3rIH
XjNfuelFZwkutkotPMM3e7sBTGMWF8YUMYEbFoGYvTm19SV+Q6BIBKmIuiH/VURTy7pEhLdOAz9i
CGfWh1l9USCLef8tRPzFenC9KruDNYR9noNAUgxMgjBjdqTjbyyMS02EejpZ1zuOq6gU+kJQet85
BU/8UsvYnvDDznA6hVuH2w7s1Ot2RyOvvbIk2LEiLti7ffAw3AYrmwMges7BORLNa7X6XhdhNUNa
qWqb14vauEApdR2iSdr1dr/vvpwDwND0cbVdH73j2RMSNUbkHTVWfuu1B8IK4/I1SrtWIfS63R8P
nXNzBa9qcBPFni22QRyhXeRClauq1NT6J9etT/aDe0TRRrvKu+uf8zcI9oDmXEe57r6sNr2P5Q3r
i/9chXllqt2fLtHVgqZv09YwVE+2sFf8fxjR4re5KpWfgIfwBrHKy+kp5tR3VTsVWBWeVXJSkzua
/0mP1kFXkBwYoit/twYggbMiOM8CrHtVnZTRIYMrHtyVhlq1+kob7kJnGb7PEQAFI/0OzUp0w8mt
q838kZSHj9nL1jFur+ZoqxZc4kaMSWPGrsWBGBw4ElcAoem+RxsHR7eK+oWdIC7T2uLeug2blw3I
cR0HbNGI6uJi2VCOtve2zb2Xwzg/eivV9TxvhBV19c+jc3T3997TX31Rclfw6UiiRpDIU5krs0ri
5qxUOzUrCAJwE/xFvPiPxpPxrENK9IitZ17m9QOPvbvgXeBEFIMta5bTP58NfJjJJItrHtgzbh1U
+Je/X/RPB289mZR7FQvW36TGF+u9w/Aw3CVH3tkfCTTs9dH7hkTF+UQQmVaLlAR61j3My9Rd5maz
vDuhanrg5GlIIFh5F3dzaULqsN6qq/gtsXfEncm7LL6ZKpYTaM94MFUMiUlc0BMcGTtVRVd01+El
vg5X7XW7zps1DvW6aXpEj0HOE9uUXUeLezY8KQu5e5BBYrGHlLITMox84pBk8bo/2TCBp8UePKhL
vEku8ZM0wZQPhys9o3PKvvXDUUNiMLPO6hbcghI25N0e1AQ4Iz0Iq+4W57zSUgi06I7BJqmrXVLx
LvGHZsHx1C9zCyiBmh+DW0w9AXbjSb0tYGS8x70BVDJTZn1iIpzhgMnwADGf8M3LcTRJ+F5eh5Xw
oBIKgRgl68T/CvuDoCB5DlmjOh7e6K3tSCb91jcW8G7jY5AFQPcl3NLlOg/DMV58X+ZUCTfJPpCF
K4UsI1Y89spaX9zFXAyHqtktm3pjMUFNdBkzrnm5ToOf6/A+vBHHDC4x3WZcfZOwXiRCHnHq5zwA
FlkcsZ5kDmCsGMqAgur4FpfCaStjfUFaAjX2eFfHYN/PWM11+9d+Njz6sYxMUZZhAkWwIrQWSUql
l1fJbLbiCQ1H3t3KpadqVnYvA0VUwvXe1UK5Z8z0SclQDYwBD29bylnJ8Jz5oa7J3+FIZ+R26FXF
MqSCM9q71Tjfz91jzvzYt7ftJ9eesoIvd/wssNXamE6E9aM0lnac4DwMQo3qSFVovVF3J3sJ8Cjq
aWNPOiRnbc66N1h0UJ4d3x+EPf/Fa5zaEkMtebV1y7zahO+qJoskmSdoIO3mvNmghxnNZblwOIH8
ZnkVyvxJKg16XMlHYaXK73A5SlR0GvZ6WltFcG+0DUaJRn/xRWxu6CChC171wsGJVXla+CYMl9wb
+5hveEjru5p7EHQSyjUHqILPkgt5JKHoUcOUjR/qcJYks4OCc8jzqcAjR0QcWrdVrMMB8/Q7EZqz
N7BaLjIraApU1a/lGfTQ91qzSgFWNJbxjMVZmx5tFo49RSdjEJ8QiGTQUva3ETKGp/aURWrzgsQ8
epsQ5c8alV1R9ZZL7rU2PovUY1xiW7O8mgxaUYZtfLG/Op216eAoLP3BgAUfQAuG9BQTO8BReUIs
k9giVfFCJXslMkYipT/tbqB4GQcVwosHM3xC1keIivTWh9yELkUL1iHtycNAkaAd6RmfKWikgXww
STD2k2TCoulQW5mMxSuwiYVdxCdhY+NJEiM60Kay3HT9K8sKw78xn/24TPIX1eo4sYd3oUORBJ+H
wt6IDi2c9HIT5vUyM6DXbBF3HuGJYCJr+rbUQp5mWfxypRBpUwnrnFexeMVVV3c7/4RkCxkV357k
vLKTyTF+yebN5+0R/4m7ekNMZEjGBlz5tPTafiSSBJKqijkgheuq4cF+CF9PBMQFiS0yhu4WNSjZ
gi3p1BcxwLZ+ZPtEGPxhUOD2ZSrhHSFa8zZdpG4XKdUtEfkq2UdQsAM6hXUufMR5ddUl+0IkS1js
OayFYFx4tRB0gGHe5ZgHsAVqXzKrHd0ocxo3y2+OpWofvor++2ej6hFdEH440xyV5XNyg4bzLNRD
aCY6NC8tUpAbe7Cg0brKbD3fO9Dm8acwycMkhPGbUZMUnTMMZkVWUy8j8zVuRlFPuFFYxI9I23LE
BtIlBTcGmxKmhEn9JeFl5RfaC0zV5U4PaWXBnVtgiw6jxWLZWxkuIbwOGxGO4OIDyGyQRhUN5fCM
DcR5DMNwMJvxmtAhDIZnu1PxaJJMUMaTyeiGD8vaEl95QisjiIwNsdp+6Os3gkAc81b7jL4nZ1vy
SNJpjQ4sWZYm4Qa9F/wz4Fbw5yBE8AipVoXuiKh/2EMk7mQG4pRPl6oaFBB32F38DgYDmehZr1hi
EDhxK6dWcuqgjKDfSvoVpFGex+UY9NsgW1DaCr3V4Dt3r6rpuLGcjkuZroWpf+5K4xU+UrtW8Bs/
gAWWBtQbluPcEjAWV10rECiKqGYUMvL/Fw+xahBhMoln4QC2GzBIds7OsgDVMBsM4mQgA/v1g9Q5
SXKa5V2KEMX2MsWYhRVVc/oIyhkiUniixIAqesPpnCp9qy2GEnEvj/YQrpvzLkFlWVvuF/cZSq+u
QdzLyrqxTGskl72sfZ9xpF97Ozkl0+ja2ffOZGswcqNi9Iro8iHpdTJyJOoXXQZ21XoQBhAfZQmo
nwwL17yJnjA7e/Yyx0lfZuWiqTVjCdl8fIgbHk4jkJBCD5eBDFHU6/lRcxwBuoOH0LwaXCSJEbwU
Lg7y+aCX4uvhNzbHw2Y07iyGEQpqqjvLwawnsWWJhhJI/eUOE5GIdPghokQvfQKriOsbrpa4hBEU
jJ8jiXyJtYobJHIXvxHKxnkkOENwB7gPdJ6oIZHuvc7H7e5E40XEcGCNHi9DKfARWm9tGmbdawQM
CXcO34cB3PTLu4TFrxfMNT+CgEC1q6WioukIOHW4LU56RHS0Yj7h4o6OfJxVii5YhsjXvRn6rofS
QPXvLJrgZTKsmQOSbacmVeVt9UjICMGC0ZMRDz/5GD/I3PK4gFA/YNdg6IhsF+mD7ZV20+Spu1tP
yknWen5X3T3xWuzuFhm00UrROEngRAIZ1HtQjE2ymESAxzIOrt5M+AtqnYhWEbZPwr05EP+Ohn6n
g5nCDzoN3afDHhox3GmRQyxdMrOxDQdb2Uwhj8EMUT2xswSDSGyFJdfYKqLinWUO3YjFUEeSYDJI
oP6lzU3hnOMos04kE8URpkRZCA1Dgr3oQUSDQeKL+90cN41obERRGEJ+KqyE275FqS0RYj0fauux
eejkWZgUzYdA8kYU5aRg+QsiqGrjm6CJSjoBHkl4DVsJD95n+kwtDJF63AGNcMZO6C2I8eEzI5iL
BqEodTRhkUn5vEGgTPsIwcRyoTcKZzKbJdi+8jNhTITSQ3Q5i8FKiCZ863je7rZFDMLqW0p9rnoD
E6WdXNBZ9vzwFTMlROsMGeETW+SlHqSMlYNYLSusZ2wlrsfE4hgDmn8RBaxoEiIfGQnORLiFJa8a
S1LMjk/Jkbr0kRU4A4+g6nrPJLx2qJNWRxdCg0X1bIqIH2hRuWLvoUsGXE8WA6GVMBaE/O+P2Xv4
Q2uKg5ik3ACT4lNkw9qghERu9ZgEf1E2LA6fEjke8ubRfExGsZTlF0WMZtNFs0JAA8Dal5dloIDM
60f/qp/exq+7jU+BJ2tVsnU+DSAaEvPA40vvYK/e0dVmR1f1t/N6dAo3tqI5fdIcHUKZydE6FT2b
l14GqyPNDjqPSUjGD36Pluy1SOQiY92EGHsYrTIf4X0CtR/H621X3G1v8khGEX1bmEIM9mtS0scg
3mFdQY0y/oFYmFd9au7drSfWBa2gru7fgktwH4JPhmb6tSfMm0meIRnuLdTELojkz4u6mqEfIR/M
KgzzB/pOPskQ3HaBM6RXi1W7hFCgmNzJ+mG7lTTdaew8agwqEydQlIXIjRd+rSjmIjQCycuL4hIy
Yd6AAX7Zd1IRZWEGaBe9ORMugZROWGWwzcPs+59v6tkk7fKCWOsPUwpXxJ15QlDBY7jc3eXxo8WY
wmHka3Lnlc4cJpA5J/hz3Uq4S64zuYhccN+vj1eLB0pLFNZ1dgIjsltcK9oFNwnajWQniBXxfrJv
Azq0ZVTsebei70kxztqvOBeewyq0UcCQw8YUNwSbQViaUjnkB1uLvf6Csors7UnvoRrcWZR+Hto4
a5yDksU4OGHkQwVCKnK5Rliy+8nG/9jUUA+rJ8YebSCMtGAvLQiMHdFHd2tBhqiQkh6ICqTbglui
ubH5+Zvawc7em7vOAfqhecVizRDVLo843CGpTKYfGlohuotjMReFB+rR2p3Ccvwe0js0Pjd3Id3n
LXEKn81b69gSxF6fUWJhMCUq17ZuhUgSi2EQ0ijkhDDF1jtDEBBWpzMukTlECW68IcKE0CaMi2z/
mBY27+cCWRZRgnzLE0mAX4D0Fno8cy1Rqchg4Y6Tlg/D6dg5WIO9qImViaYkD8B1e2HSw7bEO1yS
3lz6EA5WoRDnVR+Q0pBH0lsOecPGbRsj+8TBFTklau8YgGkmVm5UHx1C0LL8elIH1x8Ud47HUvS8
Ntq1Ng2DDTD2SQ/zoJ0LONMuevnrFgP35efkSX6HfCYw9+7hX/zU+xtVeyX6406/Ktd/ndVTqTby
5UqlVKfOnML6xp+KFQvbrRw1nm3cTUuBXo5/N/F6OG1ynhnhwF/peY7aMvmQFsr4YgFN5Pdmn26V
XJaFORF19/IKk21eFSYciMU5r8vLMs955fPj8Eoz0oxExbxqSSoHl9FmkP7UOUCxmzaJGo8fhJwJ
yJNb5ddINd+qW+VvxVHiRFI1pdqoRCHfl2uScWi0pLyCLLD39onuNUioMUZ3ojY2bX8TfRVbTRIO
EjR+G0kXbyknWJGQIxPV7baoEySET2wBnTxEXkoSgzBe9/ubQt5u17UcVyRbK7WulP4MJR0dLToR
eXOJ2T/0mUWpekyeCiOpcCIdgga/4WdsyIJIDWJGtuVTR0si/kaug9CvRAh/xO0FY9DuBN6XzDAR
akpzSfNK2QWhRyoDahrwBSI3ZYI/hfDh7uRZN6QlpbBJqlfe5FhpbcctOOCHXkNOE8W5WHvXaBWu
O5hBhB7ppW2fAyAmgmpIuWK09UmOUlW1a28oI1zUZ9nX6mv1k7aeowdDuql0fElew3Nf6rOoqye2
uvW3lC+C7Bw9KTyKHlSsPCl/PPf3yaGfX25nq67UNEqOp+rVO5IG2SZvkjV3w3l+lB8BJdTaz46z
EsubUAKJvSbp9Zytm62+63Vwo6Q45PAKh3vkqobBcLgEyFQP/eL458nBf+On5lmJWghMeUFiX8jN
83Ddn/YaX+XeNC4H68G22QD7+00pcqX5DAud3XBNXWXzjttewIA6JRfCXOfhbfz2pq6hj4NC1LB3
apY/7ncILrDetaS0ZdfaN6duXkCYrd3TQw95J1sOAEtnI/bte1IZHroZCe2aqRc4BxNAZAXA8nl5
jPdYt2uMLzFl7/49qpE/GM0Jh4m2Lxr8EqTfoQOGezcfX3UjBHsV3SYSOI+Df0rWBL8o2G3fh1s8
GDrM8vRDXMyqpLJJ4alKPw/ieqMC5UwrXZkBpFZa7oMH8dsnQZ9UzdJw3ToMyt07ZyZ/5yavES5O
Gt6iRn8/ygSNTp+r+rjVHIE2yEZFkPyA0tyox6hMsyTdmL18AVw5eyYiRCgC0Ux1MPJfdPoK0Vj8
qAlML28TSkyPhr+/US3N0ViCr/InESTYtzT2AMELDK/0uc5n3fVhdfnnfyj847k05WGNc8ZLrea3
VOPBfEs6wtbJxRK4pB56LAQN2BOlkp8yuVV0b137lBLCri+7R3VzKks92FbyQO+RSigsC5k5zetv
ML71lSOYrgC3U3rmDjlH7dkt3I1rvZxAPLncNCzsdIns5h68dn0IzsCTD9dJtbOJaYO5kz1dRTUo
eK0pcd3e0ZK40GE+LHolDpJS1WYRVthTBcVAkl2b6D8LCdvvkS/k6MhxIhiASXP75EzRJmxCSpP8
pvem3i+jlpm04YZDoMB9Us9JxdTJKpcoFuSUTLj3HtfGh7qf17vgbkC6Hlbpb4dZz8GhfxuuDxac
/lP8nm8YqssIGo2vrq7JniGH+tNmo7d90eYeX/L9Vc2855XWHQtvWD67+3hH7uKl7gUgpQDz0Pd5
uezqzfN4etI3MGQYyPabhSu1QVTR072lrG/aLOPgXOdn7kI9KbVpF1Xxb00a60nOdSl17XPGdlHX
xpVxNUwn6drU61QFgiljvh6zMye1pKaQmu3R21ZdmXBzXRe2gwJE173GjfmJFp4Dpyx5G7BuVgn9
RKw9khYtkmTDdXffLWHecTzV2uNk2so9aWThPixC8KCZRIcbJzbbzROEP33ceWdOQSGVTyXL2mag
3Phpv9ETGcVZ2aRrTi7fpPjm63zRmcdB8JtWebL2KBC5eI8vYDUW5yPz3b811Y1l8ieI0Mr8faRV
lZLuRkPtqbIPb+GV5kev3ixBAzNEY7J9cMCvqa1snhpkaqKp2mjXk3y31HpgHI93K6+CjE84EaJB
ISfiqH+9Ai0HVP54N9nt43TtvUE/vpnDvU0u8KdqRORfxjRVkNzjrMzWGqncL+50ynFM9BJDtjm7
j3OzU7SK3x0CfVBISlaBMh0PoJLjpxRS5VOqkqjXxM4rqBfllDuXO5K0q9D/AVSfz8n1d9Jab3TN
hYq066jR3Yacv2AfF05q42NPWswpJpJytrX9pkAeuW6P3p1R/Tt5Z7IcuXZl2V+R1RyvgIuLblA1
gMN7p5POnpzA2AV64KJv/qgGNcpP0I/l8ie9TElpWWaqqQaSWbyIYJDu8HvP2WefvbqDeGCcsvlZ
/GIdPl9vKqL1cJu72+nkbTD2YQ6oMXxy235wM/vTjoPSSbnfNPxv/LXP2o+wX15Dcw4xNh6ARDvS
3DstYHs5DdySP7r4JFgWGHUmYtx94FMf5kWaq9PPY2tuNu8Lmim3cHtomQoSvcSolzkwzwMTX2DJ
W3B7yT3/+N46VoDYOOHvSCC5SZr9CV/Rp8nQ1Qh9Pl6YrPn5di5zD671R3trzz4PwGDdu/Yxyfb4
XDG5th9E04ROYNn3jX7Osa8rklLgZvMg9tHq09lc7abGrseolf2QMhhv9HEfXew3+3vw43hTqpeQ
996fwpV5XrbohF9IzIEMmJb2nMD7Mlxnoy9uxW37JlJfWxOWwoOzqvHzW9s4u+WdZUVvzHyFYYzc
6pJPY6V4uM0d+76fwqZUuuW1JPEGQ6394b1wPpYk/iN0A0/ogPn5vBQktg0asUGrCPjXT3PbIyBb
Kw/nleI9leNL/dry1BR+u6kZXl6F+GsTiK67kztaYpNiWNAYpfe0ZxTHFQVw+vv9cRYbPYC4juhb
0oPOPtm7uPD4o+eZsDl3xcBp8K+rRANI9mBaVYITltFhtCbUAxm0K/Ba/mQ3zU4VvlqHt0QPfosg
z/ZvLxEDvbVV+6vgmxF+fdv2K6M8KraF+oUes/nhdd17+DeK2+SLZpLWz0ODKVYO1nXJfGN+zLoL
AcKBZD51a/yY3cYeN0/FOPFDdCuX5cb9k85Rfjc959OTo++dciu1Q6fvom8iMuMbMR3nfGMgkw1P
kXi20gdTx2/WHT3H3zI4Le6Q77/svUyOob0WdwLRBZjJYXrgaL+Q5F1Hq+y9ZHKJ2HfT39x/tUG2
T1jL4syjPGo308XYek+RDOSdtmYIfTGus2r3NKIsD2vzmcb119yTW8nCqJ8/DwRM3kaC85VNdd+6
MCG+llniQf5eeb3QUE/r+dW9LZ+pZzJcb7ZffBd3glfB3l1Vl/w8AKvwJ5427NrXBPZ1d50D84OM
GBHJtCmuNWoQc2b4d8kP1nq/WyfXciZfAxi0ntyNbdz14b67T3fX3fPH0jnyVhMdxEj2lHablPMF
rDkH2nNcbcHAsqVOJPJHee4wLeJA+NBPdscAwrouha8gQs7+ekn31qG7V9j7lZ9wjPo8QfGOdnTb
nYm6z5Ob9N7hTaXZPo0oTg0tsHuObtNLsRm2+S4jqJhW4I4cc1rZq+BxfXzRyBky8wOcJLMXuamC
7EFH9u1xcc27YpOgt2NWjkiJJgN5I0/djRZkA4JJ3bKnTtjuyo5P4XHoSKleWx+TtyIXRlVEC2zs
mIxkxrXjfnkqsagfsi8wjRX+LxxquAufR0EWbOC9O+/qV7bvAzCMWw1P9uQ3B6asG6aeVfCEFMoZ
iSeROvM73+mP80OuiMHxjZsGsUO7UGuaNWLOtZ2fg3gnNv2+PPMRYx59lTyY4+MUvsoiV1liPKkP
pAVyynbV5tpUXi2BSMJX0WD2PURpN/IBxkM58QgDIOruMPH/n4KjdTeR7Tb6zlv5RM4W8OfAVkHs
MAUKumnNdyV5yYwMEbFeV1pQ9Khf1t6RvvWzZH72CpXYwcrRbUw3kNc3ikp9G79crSXXMclVZ5EI
Acj7h6tyUGz0HZCY9ILcteMN0ANqhhM/OeCmPeP1IL3/y5R8RBpCnUFgtv2vifo/fabY7mjaMfXQ
juD/QdVdEC9KhJWrBgBvpQWXChbuIX5PHjpe/E8Wky/yk3+Q8Wh8aG44YBmy3FS3BY8FMipqgHxh
jvpyfXhwAz5QWfnwDg/2cdjyiK2RAB7QWxGeV8SsrXbXid/HAVHyeF1yVOz5bV8+Cp6diH63Xh8v
Kf8j6QEHdHyJ3+On9kgs8irfEibRIVP0K+2hXZvfgn75rB81/p64X74zLiY2XF6iW/PNiv3ydbkz
97/LAv/z73YY29/BXF+Vmpskirt/+OX//ldhFeuGAQMENggbxORTsvH73y89X/rk8/vP//a3G8zX
BKL/8hV+Ptruf/0PzbF/Y0uYfEqH9LG/Jh38EYHg/AZSzSDBh7/tkMfwn9vM8I2lfc0nsD3Iax4R
Bf+xzWzBKyFRwIOT4bmQla1/Cj0C/eQfOq/fv3XTYy/aID+JLKO/77wcaOhJkWROIEupr34Ha61o
gtrKu0zhrNhJm85abUO5jdadY5wXNXCF2eQ729V+tr2tWYrtMDkPZqvWgH6pkhIRb6yc1Q4i6H27
bm5TWMcKdFledS/LCH81NM9J028spaCwSYia6Y9VE0k4tR4NCRJoNB8WRcsMWmgxmVVK+zxM+rru
yl2W4DOV2kdUshRnGpV6SpPyWTNcrvomDKHDcTw42uKu9XZ5LEBD7HtDO6tixC2W2JjEcboG0k4L
cGqSbMOFFZfI/TbmEWFipAWLTLMO3Iy8agIVwMySoA24Mn9UVUPLX5ivooBL2cBOvHNq5hz5Z825
p0n2Usk5W8fk6Ky6fhhIV2YttSBUeqnwsTajPxFMtPbslq+szY8yt/eZQeZYNScDsYL5Y12YL6Wb
hmtHjPeyo7TTeA/WvUY3WDkIWV5UkQ3jvI+9dRyqYqNMFk/7UV3hlhRxZTLjhOsJTNbnkcbUcVlF
SpTnpwXNvlZ6/FsN2Wn8bfJqJNgCdzMUlrM1UnxwlU4UZxNH07pw43JTOw4b4mQkpmTWrxeboHJT
doafz6Q1GVbpbp0E5FxTkt2dkWpJ1lnWbXKi0/TiF7HBvxzWoH0jGhyInxadLaGOVF68tZpZqGCK
wWQAOJE3ZWMWJCvOxkFJ0L68ZV/Z2NrA9CT8qLZ+txsNUWgkl1JJeve0QFOs5pIhkemZftmT6GPE
pMh3nvVlFcN9J4F+WiK/sRK8etQDngkAgiRoNtHc8SjDZV4t1jXujhhk2JjSgjFMp2/m1W6cBMZR
J/key6aGCUcj2ZBVOjoD/nCNoFW3b69GRhndG9aS7A03ba6oCL7vUsl1I8pi4zmiCYjyKU5TMz7E
LZuicdETSgrdrspdjH8dzbJTafdCD5EG8mYtZU32XDHhhDXQxtKZRu6KzhrDiLVWswMGVvCGhvWE
TgCPo6XcKictEGpwSbIvX+wpxyJvVj+aHX4oraW8NWjvW0+5t9pkMEDqSHg3VQcl1Yx3wFiCnuj/
pbfWRiqhSYvaJ/+EJ1rCgbam5VXzon1qo3LBJDiIXmznhJU1q78j5j5QM0n/E9RT+piMUIGp2Gu9
t+cDPK3UiO6pbMJK1f1ExdW23QOEnk/XiB7sBtQIMJqYOCT+TmST6NV1Xy6Mm01n64oCHnb5rCKa
yXphabwnRjX0auN+0ft9NFW3XbTcVovz2uvmd1c3wCWUo+16sONBUxKulOQTC/CQVza2bJ0gbupn
tyVGsaSjGsLlKxYIOrOTvRBE/+a43ePUZifHwHBqJUX8zBtO3vVQnoa2/rJH+wAG8ZNorXJtpfmt
DdZCTRPHA+1AUiKolmno+umVe+DCTjKiDrR1mp41QANaXX81xYJ6N+TbwkWjcUdAC4iEVXHjZM0x
nrAG8c1foTSWKBHa556Fa+fNIm7djdlmrOaVh0g70Q2E461RcOqtLTtcw8O5K0lH8kroguuyVq9S
Kz/SMduKJjkvbQTFUKeAMPmQRFb3WmLo6FMJoEHu7N58q2P7pELSGQw20jWCWWOsIU1YH80leR1N
FGCUzhG2Gl96k+Qdk0KB9GFOr3IRuzpv32pyuCqPrHuQsWUkjinEcmiR66RpD2bPc9Hm7d3A+wD3
G1aeM2jBEBpbWeYPvJP3RjN8uVr+kwHcg560J04syGed+ZqXProqPXO0XFJgUL4d1zULS/Wb8JIN
cwxylae90saj8MRZL0Iy8JUFpLe/8QiJVW56P6vwZBjLfhTO1tH650i0B1mYawe5wbhSp/Mp3htR
e8f1C5QyqdfzNG5E7QS27F/KwgQXWZTIJeXerMf7uqxvGp0eO/IQQBKh/4Brpr+zGHMUiBfLiBVY
Ne+8hD+hZq1bUBJ+KvJP0j2TlRdaPG72dDvPM4tMxYAQEUkAvTUUe0riIZ2s9eiYz42MP6CaPxaV
sbf6duvps7X39JpBFdySsYn3XqztK77VtUsofJAqTuBkrD5nwaGgJoXJ2F1ORupReS72qZiyfW4Z
N6rJct/KWkxgS3xfgXl8JFLkU2TVW+/lvBEpW652kvtmpDUrCS5yNc+EpSYLoxQ17Jd8oikwdFbn
Wnasa++zVDSG5pRAYi1oOybLw1OtyWrdSqariwg3YUEN3UbqF+mDz+ZYtJBGOCY1WCqnOdT4uHbV
T28CPgUU+gadqPPdYm5uwus375RZv53LiYm3udz3bXhSqmUlZzY3XtexFJd7DEUoG2SSoe+FJfRX
pdHqaNZucq9BZvpZlhZSZUb4A1THVSLlG9FtzrpSJfsCtfjmQKHm5hD3l656gjf5rVwO/xYSudXk
N7xIn9U4D6tUmJs5I7ZED7/TKPyu4XUFXkhAqxvat85Y/4IgB6BJPLl5dImvXNMc37Th0CircWtN
cDMzq3iOiL0dJvs91OR7mpC+kHlgnPNEnGvDNjYOn09flrYC0sbb0eTZRxVFF8JVwTG5UUjGdHbW
l+4lzyqdCqfCaKzmcjfzFVatkxJcrdCJSsPzhelQ4piSkIFsCF9Sbbwk14oiNGd3LdNsm1qCTGpC
r7gLdfquMRq3dWs86suLY0n8wU16Z0ptJldvXA6GQeBU3KMVZohJtmI2oaSq0Ffzp3Y2JCDe6SGv
BGahGY2wbuoH+F+X1B35d9u5O8lRPYxdmoN/QTk1AD9e+oFLr4zHzbQs9iZqWY22HXmaLYPmj4hj
I3Sgz/aGF8gxZAGUhHDaSW0GBDqTxW5XrMSYbDGqK1AqTCp21cg3gkMgk6CYwdNrrvamOQtyA1HZ
W7d2n7VoJkVkSPfa4p1aZT2VpeOtulp4J+K5d1CpXNLe+3mXFc4PzzMBF4pUZpnEn32RTHtagI+0
bRy/JrR9Zff9qdAuVjm7XDfkhzA+XSVp/SRbqhDVR0gU0kzXpIdeNf0Z95YwWNSrxLrQGdPH+Scs
CyuYLI7ncqHbH+O5JOqqBSfnAKSxaE7z0thzrVzSzmyfCMJndclblN+P5lsXpYR3GahOmWmfGt0m
zUMrzlIrbqVX7cnB2pUO/2oaalc5U1EtQYX3zZJR2vXzH8WKHHJNrQbQGX5ZYPmzLUAtXi61fR43
Z9Mdt4YT6n7rmg+TLZDbVXanlYQfh9RJyo4Q/a0uhgBq8YG0mqsRL/tqcjPdwPtDQ450OMRMsVXF
Wi5hwh9tb29lWPPA6ZKe3y1atLh+H8eDJN5l0E6NHZ5E6547iC2bttVY9FGVt5ulfiy87ASI5vj/
1+H+SxA0aev+nz1t+f3n/1v9bVP7l1iua7v4RycLJ9wF6K1L4RHoR7P6Rx9r/UayliMMaV6hmH/b
x5KES2C5w134RyP7H32s/I2ELzpZ8nOlZfBV/6k+Vhr/aGIgBJg4P5tWmRhc4r7+YYI4dEkc60pj
zXppz7nq2Q5ZvH0LgnafuMxdNK9gIJNSTIE5qf2yxN/YCuZgSCOrouUTHxZMlkQHBhOu4/PCB2hF
2OiM2ug8STLtCPTOkNY9t/jVjaBjpIrXnqffyBCNN2V27fBnVGR8TCJdT4bEjlTRV5ujXpPFzi/l
okFGGZm5zlW6HzX0WVvTlR+XJeuPsMTWi5t/C/rN1QAmihNgtn1oXyTLOMtMsC3J3mSJn/WemW5V
6B+alzIbV6O9TiYg10LT7uakAcRSQjiznf7Bhtuz0pvuDdAjPszJgJWWoVwt1YMs6sdoaNkwnMZD
4TrnaWK6t8z5GBBVb0N4muNVv0QvXRQSADNHDjGnOiJg5r5MjvecW229t7h4146l12vZAoZ2Bbuc
oK7Xy+AJMHGZcWtMcKxKu8pX2vXreyHbQrOr3+kSU5XuEjNRJGIbV2SVx3YCOTDuvA3kLFbMgZ2v
Cp21YADnm6zkFSg5d7s68YKm7vqzqhLrfozaByXnKsiN8LOcnGI9Ne7L7IW/qprKO5nJ4CI9PQ/K
rvrus34C0BXeNG5k0xkKhRbM7olpZpuxjj3IBsnyYuUVfdeSaXe1xTgo4souXOPbjPJubS0skZua
hE0qKZBlCLm9ijdV45Jkn/SQjwBGkOR4o1Ohzd1kon+0K2VaDDzS8Muc7D2h8eQFWdHoF3NOhj6h
xUGXxnd9y+k85u5ttsiDOYwPTmsMK2HnhyXTT3lx7g+tCiX2rkktAenTdJAGiE9LFiuVzQOBshZr
ySPwY5j39XiovI82AS4C5xmEap9mPkWwn9fol7HYz+WtFqqNpi/+iDAft4+NyQ5RTUaSjC+1hgXO
tk8jFd1gc1vrXjAbA7amCU1o6FyGUdNHadxk1YfovCevLe40sim5gSO3qNZReiM9lp0dQmCOJMcb
F8uoLnmFjV2Vx9DMGKjmJAEtJEAnnPfKVeFWz+eTqfFfSodQBjw2ctRgROxC/pOnsxkb2ftaD0Ty
0XtdtRsmE4x1TnWbW/Va6HhsE+yEuQ67hVKDuwZrMFz4kNhMGucv1ajnRmMAZ1ufqTKfC0tcBie8
X+bwegGnQS2MlbTvaWoAVI7lYeFJjkpc0speSY8N9aEE29iu87D61jysN7azMpKlPDSUCtpw743i
EM4eG/wxg9+l2guNUb/SEIKIdh9t3BPQfT1mhVGybJz82bTTQ81PP2vEasGtOuZj3J8Lt7xkCT4r
XRwRG/B3SvvBm/a1a38UFvpHXohtl2H5m5YXgZ1htOpTlIcr2c18GPnJp/ZVpMbFSDIdeUtjTb27
EyJ/7mT0k0QzNzOzG1PFt2lXGStrVD/L1N47Rb5SGm6kvFo73jcEOji840vuoBBIbOrGqUfu19OD
k39m7KFq0fhl59WKANigVO+ETK6k3l455NvIILM3jl+zmhnVYBxLgW28d54oO2kLGp4gfDroYE9L
wih9ifbKuymm5zDv4ZhlEuqkBtjYluYGrNlJNgQKtwJwnRPtQ/deS7/d/Mmk+gpqKLYc+oyupgRv
tTGdlMOxCuj8uerNO2+Zhm2Rzbg7NAad7i+1uG9AON4dPTqYc/s2DKhmbWbkm3a0MVtFIr1n4yBz
v2fX2ZLYzYy6qF+A0VGaO0bQXbGm+NDr/rtLJ7UpG5B/Ux2yjJ4lvxb56BYYg9IYKa7V3wmQDPqp
OuTWgE6i37Yoqn47SaT/7vrxhdmF3cnahph7Cqz2xlAwGUiM5BuZ5XnRZ3Zy9eIhtZTJAKr/kc20
/udroH8FQgAFBhHE0KdABKCeYz/676uhh4/yT4eq/fP/+VPwk/9p238MyUfz87e1EdX+f/2Cf5RJ
+m8Wej4QqSvTm0oJN+UfhZL521XUJ7+U9OJrpcRv/RUZIH5DgXdBF4CtsSDXuAQr/jW+VPymEwGP
2O8Rl0yEMFmTv09toh+WWfI5qsq/jG3+89d/m0fM1/rHTFEXiyexyrwaNj8HNdPfK/59acg2n008
H6ojxyOtyVJzqupunrNDs4jPZBigr+QJ8upwJadE4S/hsO412Gj6VtiTlreEEHCNMkdZN1/6ahmM
Ve+a5p0ytPaghQWboHIhwRiuW1OGv9BMkpUpiiiohoURfwiKtu8ZPFNrip2pjHk/qAw3ZFYx8k9D
ZFovV1wVKSNJK/MuGsA+n2oNg+1YTH45ZiTKyNbdNzpgrmywyARWqc1OELNJoWXsG/L+bLypCYWv
zLHh81PMmIPaznxJexvRogPuUusM9pe48KUEd1jZLnO1PtIG355EtCamnEywRi+3Rbc0a0+PqDJS
x2baH1pAAgcytFRarLxUb/zWTEwET8vYm7P5YaVuHVAOLSTzg/zR9VKD5Dd5NbjKsNhMlTIDBXp9
6GG6kDNvWruwscHbJOPGFhlL7OAFXsxZiO2oz7SUEQfw5OT4OnqlUWkmqBctrg7lsn/fzCMbfEbC
4kwbdtu2vsKb+qbw1qNXzB8qdbvzXFCv+chYcSBm8ybyKPHgQX2B5+1oiLEAEiHNBu3Y4AnJhi+9
sL9E0b+EqAArpNq95l1ty7V36eEhMFmY9i5dKPHNWOLySoYrRw/R4voq6auXIaSs0K4AV8fDN+Vh
ShtJ1CQYfzHlu963N71F/p3TAO8z7j0ruvRG++553ZvKLbYZE3WTFM5Z42XrivQxgT5roOCj5bw5
stznckQ5l2seAQIPGu++i5gP6Pp3v4R9wFtxTmf66cHUuVHnK1XwTiYpvMn4p4CkgzqsdgaVq9GQ
D5rGP17SRH43Fwj5NXn0rX1eIpjqjmF+FqZ6RqG4T/L+EqX1Y6OWszeUl17k2crtWZ+KKKrSZX5t
OkxNsdg4ff5SmOOhmV1saZiljIb+YXFuvCteKRTnCc2VY0oAM2r5Y6V5LX3jTd6DyQntk11fGWq8
ClbGEpyuN9gXYcgfGqVUUI4L+aF2f7TsoT8LmJAHpzKcsyvacE3vIbdDPccvuWqfOhk/60k3PIVR
+z6C8vU7qBLbfrZICk8bAiLm+R5o39Eo8Q73y1EluLU0cQ5driV90c1AxINHhaid+qKvr9yMMIga
iAuWi9lhKZd60/c8nYDMkcDBF5c4zWirOlE9OJIGHhD9fLG82VyFnffS9w0BYE5W7BnMETcYZ5+V
raz7uirLwIvj2odkzWgsBdBz7Brq62hW2OeHyfgFZvOQYpqoXXJcHS1298Ip0rNKNHYe1HCwqqbY
tSUzN5V7L+mSM25nujbFQ7ZtC4Oyt4tdyOb68Jxj5MqaHNtnXHabieYCYSaMfa9QBwrqV90uSVGL
u12taRe97KnTM9EDEXLJvRiKatXOZVBpJQ5d8MjI8wVTirJC/08wWi7Cqu7Ad7ADm4t8P098vGaz
qykknX4T2ZL9nzn0zoZ5N5TttgGKvjFyqa97UdV7nbnEVhudL2TsnUtiureEuG60vN7qTvoGouyn
1wUdQkvYcWveZmVt+UZvF5swrnCY2vpQ3c4xNQ096KNrN8UR2tmjrgoXf6srd6FRHVuBVN8XZJNO
NeapwXXULm7zknNkMXwRTiUpmxwIhHDTF4zpe2rogDtLYQRp1L2YCmsHdC8zCK1CrHgqnY1ei/jB
TezbaBZkehSUnHFuvohY7FIzfR0XWps6VUe+U+1YN0hI0+QyAlkwcozYJY0wIm2yDcMbQCFst8gq
2zda+YkMmQa0ARghmryCS2biAB5a3BlmZRcsEdokAlcFbD1nyaONK6CT55HjrFuVXmTCiWXVfLxC
IzrCTTRoNewgEajuo8mx7AwCsz7zPor30YKvZT7aZfngOSVeJEayDwqm3ZY7CkG9CQ/JcD1/lXvM
CqPYlXkHOacmWbBTyWUoSwIe+g5vmwV10Ii1/FhzjPmatpBbJRhhmBa+qxpjp2gdQifS8YMW4Vgu
0rsz9AWvrZ5i/Bm82A9TdMVhlkwG6x6jkIkvO5vmmJ8qvO1b62JZrbPqNdxs48JKdhk7DEJoVqoy
whi6xNEhdN05KEZ9WTmjRTxLGyeI2yENprANBj0hrqeakGWrtEnXaz3IInr17innaObOT91P+UXX
Rp1Xrd8wALO++itkrBnzr2q09VVpOBL4IfMUMTffbgSPJe1HEjxnszgNZTLu0iljUsXhtZ6SDrl+
5I2j1JhXUZ8Y/uIaM4/AsF2axFg1ifqIU6a7Q+JewpSRgtv2vHT59GJL+VJMjYEib+IUdcieqduJ
YJcMDKCG3r2WsWMd0X7KVeXWt3BonUBvQJ8vYW3dtSJB5JQDDob8l1VPJa7cnlilqabfcJqNwe1M
y2Sd0X+30eilqy7WsQ3pcbNZhMedS0kWhC0X99x408HkQorj/iN2dDiT8svuqmtDb+NVTc1lUyXh
LjeN74FRgZ966S/QNFC1VY+c7V2v2IpbT0/720Ub8LmNAnEX0WAJvTc7rZq1I5lLxRbLILV9M/Si
WLtDtOe401ZAzYg+n2d8SxpG8bwj82OgU3VG2svYjbBko6iELR25Cwm5RZm5Tsyfs1gfNkXnkCXb
Z9NDrfAUiCkjX+zK8q705iGZ4csvCCW8vd4VMdRBuXT7bz3GxZXONd3YHAGjD7UD1yvGyElQd4BL
XTH1voty7Fglw3oEdj8pOAudMnpKZ/MXKeBBGJub2uN39JrOUdX7zuM202o8+/m8Lc3bwah3nGaf
+sDAax5XEhbyMPPpKu3j5E23VTcGUL5XcuSUtnA7YwFX0ypuDLhJ7d4F3mRI/KfeW21/lpxXYU0y
DXzj0iZaxym2FevrRcqmRAx/jRtGkJ7NVlFiHHQ5fUUKEjis6VhjNCHV2okm0oxeQ8+7rQgegnWt
RVxjlI9O+hh32lrwmakzD7mESRd+6VDNQVemMCLrjVfuQzBus7yjTrnPs1fIXGB0qCbNF2MSPmWE
30zJFl7V48CkphuI4xEXuyn5q2XQMXKZ66fJc0EE4t/OjYcQOmPDXE+3aCoxrXgG80STmUds7m2U
+uWpZwAc6VhbG2YBrIJWybxV4HSs6rXtzZ1Cf9QRBr3ojLxwnlEpBV1zP1o3plM81Wb+0GreLVA6
zkAvWXdWeg676D7OOW07bj06lZuhdR+1scaU7HLpsxQkEpNzBFGxYd+k1m4Z9jzGLhd8zug54fts
0pSAu5n0ucJ5rYV9n8TqnhH6D1aR+ybSzmJQNkJcvOmi5K4rk421RPVmiGBCilZDwJgJWvXSvQf4
I9BsFfmhyHbLwERGV8RmzK3wpVgusD5OsV02W/BBMZeysa+HZbmpEk0LqpC5Ck4jsgOi6aPGj+OX
Fhm7lUZB210xnQ3bGUYSn9uZ+WOWLh85y3m10+4MA1+1GNjVTNwJe+YgkLL06aVtYtLmRmZ6AOZ/
AcSmfYp5AsxRs4F5MwTj96qjrhliM83Vg90tD/k0tZqzmnVrGX7FCVJbKBMUka7pnhPZdCsmVvKO
umC8Mzw8ooOOj6gbEuuOGy2DfDg3KBXsXsR5be3MK9/LdbV6l4qJpM+lLe8ar2fTURCpYMW4bFze
HQiJ8RPzNsz0Q38fthNFmefNR/hKC01C/u0yrA46bkk/0pvl2ZlzdW933iPX24jnImFTrzWzV9iH
fZB0pAZZkUs8a+kMNw0GipOMgJ3NiT49z6bLOmAnoQjhaaHpFWurHWzeo7rbFtdXvJSat6pzLgDb
G748WYhd2VYYQLIrXqYx20t39X2ZtfWSqIIUArRsrDgh1lymmptMR9pKZufaLfIi5dF8W1F9MG+c
v7t86W4pIFhTHefbULFBJhX3ZtYxk0/1utoz9qV68DrHujMs76YJqR9NZYqgsQum3aXeHMMCR6rH
IX0dbtu7tOOPRHX8LZc6OTd286l0BfsKNpev55a7jjzKOTcPk5WrxWxBZxCQMyweuC1i/CdzRAnk
aPqAPULisY6wTyd2vc8m9odyW0KtLPCID9K4mx23pswS2VnYNpz4XqEKp/H8VISI61Bd6b5bFg0i
TGQbPZ+yB3txBry2brSZpSRSu6aYLcpsBiKLySFrm89Sy5xDJ7jq2ywlBy2OPH+soozOMSMSi77m
NW0SJu3yFeuh3Ay6IV/gX6vd5KTXRaASGQylnyOOOjeeY3srdBF+eGFa7/LBPdpNfwTbfZr1+Sbk
xtsAUmXtIMNe45QLWAqPVLmolt4qVOO9V6bO2hqa5tCH3bDNmgSL2JJ6T25YuKcSGjfIuNr7zqW9
q22OYa0PzXcv5MkElNsFdVp+CsNoN6HpEPM1h9VnFpf8MU1n2ch23+t6jA94hsLTLIqPRnkvLdMc
ULjmebQ7tjwGuge9yw5SG9ogjfExhdQG23pxPiMlyUavXAoaqlhY1dzqYfXmTVp3YwxhfiMayQBA
iRK1WsdqExrseaYF8Va6uWznLvqePdZ4IicankZBcp2Qdvne1ao9Y1NaMB4Y5arO9GVvKAwHbRqS
nZybzr+zd2a5lSNrft/KhZ/NAhmcgbYfdEadQfOU+UIolcogg3MwOO7GC/AqemP+neoqV+Xt7gtX
v16jgAJSqTySjkjG9/3Hh3qy21Pila+1AScRQ0eW3ZK3+2zoyBxOO/IFI4fMH2cQx4C2nO+VWW7m
vlrOvcqe+tofdhXPn9uIXdLC2nu2HGwnYyQXb+UPnsYJQkNbHnnpvqKaapv2ElejLhqEUn667TUz
vEoUzqSlpFuR7XstiqV7VFTRrXxUdpta2x79snH2dTboyFrVWx9x5ln7lMKozZSbOyscgLcz4BJn
4rYo86x8ihklr9wRNdwChgL2K+sTD361HlGDrOgRf69VpW+djMFQZL7CyRXU63lAczgF/cg1WMxn
bakIixRcPzoGOCBLstZ1vnXVe8ra+qbcOXMW8m56z8x25WpoYQVKCQMVxoj9yiH68IopOJROFbGp
zPMxqUV8ANkJiHfz/R8zjerv9B+md2kRwm1RsaybDkOxgwBtSTPxOMrkOYCIuaLxCtBmXMZdk2bp
jtk935ixiB9DNLPbYBqaPYK5H1kl8h3sOdy9O+CZnJfgOrL5eonPAmcF7rsyaFjsJv+YaR1HqIes
LVgWvL1jSLbz2EBlRN1ypF+WIyZlTHJlS5RgrcHiJCSh71/OGG2IOYmZ11AXTBN1WLox60n70Wp0
O/tQWA66/VLaR9WUpCotPcanES0TC+m1K+RzRa14MNRo+L3LAotohRtE3KcNSwLv4rChlpt82hRc
RZlkWkf9aNY6dumAb/iNNwlSv3xwvrCB8y31gX+d2dW4Ry/aHJvAdzd9WBO+GvU4SOPOWjd9jGKk
DivvHd6DsOE4pbGlx5Tya7c0b1+/SZLophBoCqcmhvspOeCbHvHaYHryXqyYzazNObwzFjhviecN
HGG3taeBxaPZSOQrFK+jXi2qDNOKVluZJsveL23Gd48VhYbM9BTGYwsTaiFR6dIFhV+gV7GnCKxt
5W1h1TBCOWn4Y1ds3KwjNNqZspfYIBJlHcN1YA/q6Foh16BWD7XFWxrWcYMfdMFzNMQwKa67bocK
m3HnkMSyxPqzC/1TMzbp9WQkMfVJ/aNtfJIbigDb9KSfFgX6MlThl9ZKvlRy1Aii9XykNr2kRfJC
DFuDOpcWBQttLsg1TmjJKIEWV1mDJyNAMXztLZB2yzRvlDU7F5xwn1jqazXa/iazRLgR09AerCWs
1wCu90sMSOWGhdlXaE3iGVoCVBMzes5zKjP9Y16MepcK7MD+sGCpmtPqC+JHfJrZ9KMso49ktsOV
msNnOw1bOKxBrWN/6le1sgkNyhaImsj7Nnk5Oue6lKtl6qcVYLi9refkJUPNvGM5mF5TeqpXUM4f
s6qGtWNVlGJfvFUTFLk3yXbtzAMu9HnE/jekX41x2p1IE8kb497NMWzOGPBsnqwZTanF+5eAUTMk
o+5Lmg5Bi9MTbxWpgiyKMXpGykTyZYjIMM0r6vFq7BOuHWIx0xFJ4T0PMeU45Spx4c/6Sn5Xg7Ot
JibqrtITRc9kdzSNdRzTptibS+so1Yo8DqQX3bSWILVAQfBPdOeurcbgMJ0Lyg38nnafIt9bzVjv
RD4vp9ok8003yhp1VUrJk7Y4gYV6tqoMeX0fIZ5Fj46jOXqbR02mpmLJkGnsblwoY4hbWCLf0A/v
GUvyk6oIDq0C6LnK6M3clp4mfoGF6roam2JHdXu+CjMOOns25ywFHRkU3jat/E80B4/gOgs0r9Pt
aOElnQ1SapPbUKJ/nWT6p+jVjGzMGo7rRQJnhoBd+Uc0ExUitfnX//Xf/7b+ZfXL37FL//51fmeX
3F/iKKA8Ogz4HMI6/sQueb9cKJ0AnsWjcDx2/2CXvF8iOjiR7aDUEiK+BHz8Ri659OlhQIljCCac
FqH4S9143q8+/T/7+DGlBF7ghHbgxAIz/0Wl8ycfv9fKsh7gD9a+l8zn0eEIs5pY7sq4N6ssLxkr
ZcgqXJovTOtw/wmLIGORf6rt5XFBjs9dE73Lsba3RUyfVRkOGr4nfpKOBmRuGP1E3lCIEkxvjV5+
TGXjrtDFsU6HalqruULQlixkaMVVuWmLJUDgsrTr0EvGswoLrMBJVG+tkEc/tNuba1sZ4RJTto99
iF81AestKiLtvaizk5AG6DjHtNE6AIZz0JGDKFS/c3x0b1YXDVuvjevdglaDrXXMGeDg1KQtkfy5
8aVCs11WQ+BlnM8IE430N0Ibkn3qeReYgh4q0+xGBOsZGkuURBVtGvZU7VLt000tOxKkpsbdINWm
CmQ0/omLAheeU0so5AUv5YinP7V59ixlQrGPcc61034vmvxFJvUB8dWRZuBTZbmg3zrokVbI0zjb
980QrOcM37lKUDd7OfH9PR4NKurBdRLrvkmYJPNuvJMDK9m8LBq3hyp3rlN0T9nQ3rZLgqJVPMrx
Ut4EcT8q71EKuLt2zk79EJHikKHOXyYf9MvpEAX7kP4GOnGTVOU+c/jiVcWHMKio7aSLdju6bnNd
ZF51loWL78CP7hyBIGLobobB7YCRMJugxZx4ViXYlmtZNQ9513xmVepsJPgDE1Lmb+3c29qqIynP
tvBt9vpltPKXydR4h6X7YuzsrpyjO69qXnzc0qGYkMaoQ2rs87JYt8PU32srffelPrW1GjfDVO8X
VSanRatj7naE/KsLoZP6e0CCV8nBgD0j3JQJ50gq3KN7eZzWNotY76IksfRWq/QlimAWgMgw4Ujr
2CCKOI5VdLDDKtkhMPg+BqzMMb6TLfAg+UrZzBmEvAuIfvkhXWCqwMI0S6hBS+P0Ohy7W9v5mo/0
oxkHYE7aN3WrllOWu7Co2cmV+liEuCwt1eNJb9wnKpTJQ0ySWzF331pfvMeteUk4NK9yS7zD2n1T
8mI1sKqjnO2v8OA/mLraTUCp5m4qkEu3LvtKJ+cbzBIPJhy/2Et73boo53xExBvp6V2hCIrM7YPx
iuPURKcsdGnUWUjfQCN+x270Ochuj8R1XflVAuLa3A388hPSFByLQoB2uHOy4OSE5TWijKNbdsfR
IZffzV6DaTwltksRDci9l5HzEcJQ6bJ4H6LsoxhmVrrqYbzonOKA76mIvFtRm7e6ZW7WDeixYy64
YE8LkVe/+Un+JdYkeAyiPUzzbLaD9u+lcHMcPbS6YOCJzHAXo0ZZdxVKHFflP7AmgQaH7hnLCfMS
e7/LRb2OaxOtRM2zK+kfqiH5LA2/BgiojZM7x7IOD1ks3nPf35mOPJDQfozHlNTtQQu0fJAxYdEd
+zyn6XzU35nvcT4o6wzJRuKnNM9tr95YSE5T4u4MmuO2qG5EQbRYPT3WVfFhO+G9iP27YKyOvmK2
cKcwv5cE0Ga2JHhGL83Bt3Mkh3XPqD6hP1xW9jVzdpeF4Ms1CjYs3z6JGsVcPJSWTQECEqkrXEJ4
upV7PcPNYBjPppMQAtNzVJNqFA2bQCRk98Yh9RKTfTS29Yn+pdiFQbyPPfy+XktAaxXqae8EwPqp
dm9mhwdG23bjsXdz/0pIaB7ol72QzkdXGnndquCIt61ej3juCI9ggTu4TYz33OeJvoBFz+VAf1yL
QGdxQDdsj5E8qsSp7CeK64v4wHIVw6pNiPjj0blyNYo423so4ik7W3H+PMQMiCJAJBaVNpEuRXrr
QYm+eDXRZLAQZ9RbyRW8ZLcuWvtGp6q9spfkxerGZjOpbngepMh/BH3abkqdvnedcp98a3oeapCY
ykF8JsMXNbTlHhCR+Mducnb1bPQuGGEsL8XF5NLAqoS4JQ5loEl0G/RWOFW6N57QZ3tCujr61lNf
6Ac18d2WcUv0eMkTeOoV0ajQgmET3rhW86pKut+E+bHANVQwjythG1Lq3QwYXfg7V8rsnY7rW1J+
Wo0jUabWPpsjveZ2e/YCn20uFQlRLfKznbt3yMKdSv1iE+U9zw8dksjTAcr+/8Gw+0+qlJms/oHm
6CX7SN+//we9yJd/9tvsF4S/eHaEpTFwmeMQ/SHs+V1Z5KCmDsMoZpgLPAa6n6zEIgq8OI7D0MHi
6/zRpy4Y/jBWYCUOcRt77Dt/RVnElMtw99PwR7uyj5bbDz2bVvfo74a/1IU6NjLPUIGG1Vophfi4
F4N3OxdLu089L16nyUAYTyMySqX6gMHCqUBcJye4DlgSb1tTg8QPqbcaULasLeFYjFA9sX9R0qz7
Yc7OWhr6AisPkQwmgXw/q5pYr8rDgzUUz6kfNXtu1TeYHIpInO4uKZPbZXEws8Eeb3o/6z3AMend
6cXnjganhNcPUc/Aw2HKJuZudKwHywr9NzF1DQx4dUHP52F0YSQT76mZAg4rTLiHRcZ617ikRnVu
s+yCsC/O8aysbB3OVnQOSlue57nzH+OmyHZpXDqvzZx+wTHKn4qIcow+yV+7OOyu22yAjgukRTTe
qGzEQvmw78sJi4cfQmdZluxuuzojIF8Bn7ID2kQIBnHSfU590OzdwuvPdg181XouBY79AJtTpE7/
XANOUgLiVcuTSmo6fOrKu+KKuQ1V2u6T1MA6Y7Mzr51pfBwaI/bH0q33EY7Yx2osJhLFWZlBboSV
rkScR/uYqQqBeL+oN1WV6VvfF+G8qsoeCAR/Z3VgHGRLHkJDF3FjiAPEyQysOee+t0FlxOTZ6fhs
ozLY8LXwknh95KzaPhH3uVWrly4jWSWcRAaG3Nf9OcrD8uiOg/XkFlrvW3vGu4yN2/70y/o2sSSi
ssTBeodXUH/Psqk/JIEfYjAp/G0WWTkEVHl2PAfRJbQfUStL2OgPv+gHOI2gPoVhidVJpQnhQHUr
33gsx3scBSRIieZrfcFdfCiwk52KhQYjz05OY7WMW2lXkERRPiVbIxRCMi5TbzXWfXDdFHlH31Pq
tPCIWeOcAgYcBHAlkpakMxcit3MdTmKYmkKWw0ZOCWr8MS8A/L2+n/aiiAsqMzH2bo099afCWZy9
5SE+mtgqti7EERltQxRsQ6Vn+qSslisj8WS3FQyRTDWdydYjGMOTqxPruR1Hzdi1YEbtrdneUdWM
E9aZS7yCRTutAYrb06zySUG3RvMODCfGkAVIuJMDGoF14IIEud5AvFepFHIAhX+alJncA2QZqpah
oWxuix5UhJVMOO92bciLs1p2soGFYNcXU3Lji7ziuB2k/Bpnsr1h1sUG6A/Uyg1pTYJJVAPNtRUn
Oy/v3GMRXzaeM01nL0TEtsrsgJWnhC+xhjx9HnTMQmGVZBaMUU9MC97rbC2cOP/066k8t4Z3dx2F
g30SoKX0j3Kxrf1+GTeKG/bVnsfxR1YHKJdNOCRgeHZ4o2PQOAYnvhI88AA9FLPJMVLhZoPHTapN
7Fv6SWoEMIkXtY/jUE0kTrnQEPBmF+9hnUDyOSMUt7/ob7439S8BsCZM3eRctNNd6m/A+Ly7BMUQ
7NKkj0uBLDAqsoGZ3i+v/Swku0u1usjWaDfKD1mPHZx9UTQIlJRK65Wrq3Q5NX4TLQdPV33BTMDQ
4dq8MbBrE6XUhQ3qk8+WeRmnMLhOWlUf4iqGljZeGV0ZK5hYq0fSp2KE4FfZ2JPcWSXZF65DMNI2
moJ96Ov+WzF0KDOK2seC7fvyxo2l67H1JQvZbk2mjqJJcoKqrF+fZFaR0k5tFUDyWXzMA0sDsQfT
dlhGfbAqIhsu1GZiYbXHEWIhgdr6UNTPs0pJ1UuhHYbOz7YFaPCWn3t+Fm0/Lg/pXDCGzxbBCQNG
mitRajy23NnNfd336o5xywDv+W71vcbnc4yGBs7cgm7fGd7+qxA44TkUbvLildr026C3mO0TIxCw
dEXxLRqtVB0rxnMEXFniP9ZNNxDPjvev50RrMd5Es+6Hle+2Wm6HLFhe466JEbEUKvgCcsBygFIv
og3Oq+b3WdoJVoeYoIwzXpbMXy+N7950ykbC1ssIh0cZpLCDUbxsu5rNLC4y/wpGw2VSD7V1PWm7
Pkrs+RyCcxqiqMxTTQ3QQF7vZDcj31tpLfvWAZG/7yzdvTmyUofI2Fxrvhc11JYWc5ytfLRod7pr
myOTuziWA1IJvIqIp1YKaBCj7dT367wFewEzxEGB+CQusHvOcIeDgPlKS8fDzC5SJkuOFrreBucJ
IWQAhZd0+q2NkBCuq2iqCI3itkQBCpGIx/ySmDAnErOS12tN8S+LxTkTxALYVtMd69F2v4mlrpzj
Ul24ZzWG1rRL/HrOdxd083Wp4ouQUjnyMCXNq+mb5nVEBECA8qh19ixcp9u7sceWV7s6JH4dducp
7ePyUSRW8FYmqewemsYzxGuXOvhmnIUfIvcTTYqwapxbsSwyYG1t5oB9LtKfJEvop9ZPivqQ6ji6
XsocsQm0d/9V1N78kbIl3c2NEfs5Wprz7CqEhEtTJ/Fq6ipEylM/dupLyy8u3bB31cO1aluIzBBQ
bFMMiXduYGmpYCjaMUDyJpE1tXMltpZBwMSy5le1392qItY4nrjFxQfCPSIR+qEAdwgMUoLGwdBU
Kkc8RUtOHlG86INtdeF+DA1CM9eujrHDd9fZAbmGgVV8kfi2Tiouutsm7GpKCziUD1aQw1QMBnKS
t35daQOZFVf9u5yISIrDPnoG2kfqN1h7S8UEYZR9dZzzND+UjC+ryESRXs1tXbtXc6rQLwm9fDZ5
YZ3/awvDo9Gfn+b83vzLJc/o4/f8op/TjP7n7fDJPaw//8Yndn/b9tX3d4Mb+O//zU8vgZb+t4ik
9bt5/+kPm8pkBnfyp54fPjt88L/L8C+f+f/6l3/7/PVVnubm83/8t/fvZUap8b+tDBen5a9/92+h
zGGAcxJRmOvZPmN6/A/XBywL5p0fU5ufVgjf/w9e5Q8k2Q/C2MZ3YIdCBD57we/bhPfL5YOOb4vg
V6MCi8ZvPgXHIZkoYsZ3QXd9mOc/oGTH/oUR2r4YFXwWARChv7JNBBcXwp+XiTBwAo/QnoBnFD6Z
X5HmPyHJll/Cgl/unSyyDcHUdYT1ra118lR7/THKc4nYlrGAIJkQgzFyo948ez1hA6BrwLhgNUn7
UHQNAYp9hQmhsfEprrH1xSAeY3Evx6z317q1QBX8oM25B2MjvyYNpzBHP2MS9P2UvtrswsmqsINb
MQrwbG+OFB2NFjoYhs58KVdagP9BP5HPYpL4G1FB6lV5qVxPXrOIC69LuNsk2LGzULmPnT3LlzbP
mfPSPBXvntUv0L32fMl0GctTX2BEWPnecqmZUy1uQVtZ7XvDcXku8txjJhuUeFr0yMmLDJXa2sqa
KGWEkvgmEmAaIM/cvptY5K8qkxCWyi0835WF7R4dW0ps3UEzkPzXI1bIUcKW6//abfpP4axm1f7P
vUQrHjpZ9Y7w5OOnO/M3dzX/9o/bkesvEqjEWO9JA/uJ2MEZJHwHgVLALXvZ+3+7HXFeu9A23HJh
GASO4/6REwazA9wXwuwg/8DzFHt/5Xb0L4+Dn+5HuK3AdvkGCWnG3ORfXEV/uh+ZfB03MwUZo25/
3yxlc5fXLfNc4FVIAgp8GeZHP45rRin0V6MjXpeWFHPVlt9dkRXuVZPUGs0ZB1m2qoHwX9FiFQd/
ZGuyxeS9LFMyfozdPEFt9NinydNh2Lyyg8K7lkyJdMEGTrFpmF62bU6CjhS99aAucVWO2wa3uLzb
R0cSJFxk8Dwbb4iQ7RV+iDi+iNJhbdG34CD72boVmUnsqGQ2MK2h8CBAwvWY8uJUnhEzJyQxZcGM
ZoDpJyyH+zLRYtcOGWVeYUb06iJw2TSOOVdZDGacxsGtHsDwluHa1+kXU6tzFPkE60CnBuRXahNg
QCy+LVG6DwfQ0LohgLuzpo9pDB5aPR7dDj2FFC3YoEFsJ/oLKv9OXFm4Ytqi8IdZESS2XEhyGSkS
H0piUpIvbm5zjg/fmtTXV6XfEj3ODrDEA/XpSXuTDi465tK97m2k6I0IXtirXgfdIUKcyO1t1AQU
gLs2wvopa/8otMRrjv+RtFcrWq5dCOwiQm6szTF35nNqLc9pIb8lJn/XkflRdl/zctg2y4MpqUS0
x1MUIB3QuyjipxbetjLWo4w2qokOFUC2hZJbyWUzjhTY2kQCp8MxzepNO3yMBFFLh/rNqbiTrLBL
/yAT4kIbtXf85M540yEvoVcqyO+0Snf1ZTfO8k+YWJTt4POefcYG9Khmb9sQysIGps5BW77NelpJ
pmfdBjZDvo+gwFAYlS1IQK0I1LizLBJE8yzCbMrCZZvyiM76vjXjjT9NL+OwfLBqyxWGg+YwT4iC
tNfxnvveZzscnVTAnpScQ7gCEHUPzdaV2FxrE7CDWAR69VWSPpKdAVw+osS983Qv9+7i6lfCv9wr
uhf6uzJs7KteJ9dZkikovK58tSvSpxEBnQzmfvB1PX1mQ1WcHKudoFJa5CKDPy9PC9aD1Sic5SRc
3tamIB8MOwwtvWQBuHeo51+8sWuwHBnSNq1mem3MmCEbZmambR65+QOuKcLFhsWOSVIpsz2ug1vo
Dv+xjGqkhV0FulA5fks6a9ecvTZvNvVk0ls9Zu5DUHcda6vfJid2ZLJb3TC4L3u7yjeMGNFdrkb7
gNXDEILDUDqOwj2bYe5WydC0pyhUwdcOGfMlMrBPcc9JDQ+IUsmtU6y79njXj6Xg58rNJ78yJD4t
EFAWq0/OYaJF4kNDhLsoSVmScYbNosGUYFysd32HsoopfYOiq35qEbreuROqlSvcm4tZF8sIklEl
/vDOKY39sUhsXmP4NS6vn6qnurED0s0HLnDtVBTQtjMDy1UJHoion6ii5xa28B34Ho+VjYFaNxN+
EIb6Zc+qFzyZPEW53ATgFgjms/pbtEhdrae6EJS1ISFGFqsW+G0iMkR0VlbYiT1mSBcBGALtGmge
L004h7cl8hARXnRVKODn5RD51oBJO5zsl84y8ckk9fA2Szwcm95xmq0cE+8+RPWKm6ojvBxzJa4L
qAj56LVT+M1z8vidbTT+nFsY0IvehBaSLrl12s6Nr4qp9x/lRT531WYz3h+dTKeaKCFMkm0Sb4v8
EvYU+NVHhcr6EfnRgl3yEk4TpskP3JgubV72wGZgo/eKr/JeDy+YxvKXuAqT2zKhdCZHhOQVaX8g
CPKHtmNSAmOGpB91GC53c+RgcgiThRYUP0rSNb4Bh+q13gJGtOP8I5FRfD22TrKtkADCoPdUtgXQ
ytI0+qkwE0UVJRFwSR8336oY9eKqacfhcUk789UL6uCrydCyhV5er2PdV2B0gApEUlc5++DU15vC
aZZzycFziMORNKuicKfj2MRc0Eu0CiOcIwTVx/NZ9Ik8TShfH8uciGp4uvGkNDEJWF1U+cjDhTTX
bDY2oG1a3/P8jg/wXXm6wR/g36bIKPHawxXnrq/JEE909ArM6VKOIJJTLlKLlregw/3RteOdSGye
10NjW4h2i/nBA4LYq4LnRZcGwHWV7ean4mL5MZZY9QNiA265YG6pjbaHp6k1KQ3SwxKuMqdYrlWv
uo1wZXpHUJ/ZAL5SrhKW9THvkSI0QagehWt0v8oBax8HxNrrwa/k16jFoI8LSdGcfDFQtYXd3YhK
lS9hAA1wlfRJ8hQJQPwr4i6sxzaq65MYY7qpm6x/K6o6ZmDl0XCckWB+0WIhREBpgr0KLsOXHqMq
aq4gardLZB1rVT+gUw5PqiOdz+e8JYR+PIxumJECYfBBRRm3RjyNl/gKRLcXuWSRbAKYz1spJ56f
F1fMc9Tr5hOl/BLsXK/p1r5/sdflVtiuaoQfe42U7TtJapgQcWLaP9pYkDJVk33hpIt9bVWuuV6k
BwLVDm1KGuXoVDurt/Qx1lUtyWYaqyfLYfoh9Wlqr2WiijPicft74o7zO/mQKQ6kTLi3qvfDLYq9
7IAFkuLiHmtlmoZmj4Ii2mRkJFAgLxYS43Tp99clagZaV+OoPsWzCe56P7Uewe8JfiKdTazb3M0/
pIyL57L3ZrT0bkw2Q1PoNey6/tpXcXYtZGvWxmR6m1BhcSQLwjvagvhtF3vpvZzJ1feqKH20a2h1
BgpBNM40fSsXQh8GGV63+NqWxb2VVafeKk6G7cTl/1yixZ8QN160eV1PtHxkivRxcusvbhePOxYc
bGsNxfAWgx6I0XRXtApuJmxTSIMM5aZYwQnl9rpJum4fjkFzJJXjtGTiKCq0jk2cNqdstMZHO2IZ
2tmGN7lJUzqeMr998BcXcElqcRd0SImtqhIPUTeEt4PMidWZ9ESPQR+lp7++4vwzBCdc2EaG/YD/
IojFf7jsXFf/+r919jOLiUTk37/EH4QmpVNR6IQkIlyWnj8IzSD+hbOUD/628vwpKoHgKI5D90Jo
RgGzRMz39H+jEtiGgoCdxw0jATgR/JWdxwHy+Pul58JoXmRzCOtASYIL4/mnpSdNCWAjo4YajbyB
INE5INjYhtD4zXtppwH2mhiWkqqQTL/7cxnuBDDyFTr7R7KSAR50Z20sK0WJXPA/JbsXUo1G4H4/
ONY+FOcs5u9tj+ZmiPLlIeiJ8Xen/mummmf2Fcyv7Uh+SGA/WZBVkFNI0aw0T3aI04mRMsNyKOzi
A/fHyrKss9dlVCM04pG3vCcolC6BUNGGMOOvcfqMx6Z8F4W5KSSBLAHAvCzMQS7lRgcX4LOVhgQh
5dOlHoENtvAhBxVUapu1zdnMKT6t+ALueQh21KsLmziNVrfVrdiH3OwrvxJkmWJqdSWpKGF1n7TV
o+Vgbs7Yd6xgpmYiyyghd0/0je3sDnQxbfInoh1PtaAPMXSP4+itglAyRrb3nnGfkKCUq5RGlyJ1
70WaPaWk6w92erRdPLCVS+x8Ijd5Fd3wtLouHf+2YfZLIxqFF3FoAxghiQj/yhDgWYW2c5XD31wh
NBr3HATr1ktPmSL7tq8vkmlGiFWUtJjHu5dGD8i/HDQncfSkh+4TlmyfKVLEWnczoJHTo3ON5MXe
mSWho25MzcoZkzsnpaIZGudKmxpqszQbkrs2PShL5Ts3F20hptfXPvPOqSM//J5zWlXTtopYoplY
52B5c9X4ZRqib1ZTfiN+bCM7eXCu05N9OWV1tTcLzkDkly99RrXFZA72BOvuoXBJwqcaT7STjQ9F
G+xLX31XI1HK7vjVSWuWikWRETVtMj//kSaGDoJAYngto3fj+c+eE+srYQdnG2clhGIijsyd+T7u
Y4uwwGTfSraduHIeirG+bfX0tXFqG30/H3Xa+YYFsOs0gdRU9pJbQnAB+VH1UmLEl9cetkD0x/ZX
u7A/Uedz1H/X0TM5a9cLo83OHYy3sj1DPG49X4Xe+CKRO7DcERshLdiMSsoH2yRbfnlHBliY3Yts
alA3LXwzVgg2xRzZTTgsz87g3vZzdjcTEQEAhxDdzpmjqmEm6rCMbnAaoCb1C+wRdfaBF+upG7OD
iKILVcrA2uUZwDzCpyj3yXjEUYoIVThXcPGHIiVHWccU/XUJGCHLY8FW7YiU5W+5xntMrQXmygoV
gnBaf+sFOLfNXJxrDjLLUzfT0txGpnwjwZg8cUbUbawE2RNd6qUbrIcdlUkDMW4d8Qerge1q7+bp
D4MD8cp06yBznc+2lvcliXEEBITkpxO7srPr0j3YDB9Xdj0/EUHFtbdguW2VOrm4G9aAqdBPBm19
Z1GikSfO2yLdz6EoXYXZs0u+qUJFa7g37wCFjeGTkIMrFSEdDZrxsmNCeNQk+1YI07aOsUislPK6
GFlFeg+sxRXNrdLRKQEbXY2y/EpsVLDSMzMDOsMffemxJYA+RlXy3cPsNC0uOQ/BTT7E9wvCOHxD
D2EEODFiB+WnDwgwLsOXrPM/awIWVpVP+JYYg3Put095Nd+N8fTuNeMnVzUR2yWZZUnoDt8wXBGr
CRm0C9wSFWs7gzuFyCaTgDaScNTvY56lLEWSeDHVvOuBnT4WIVangu1xsqc7or6CA5nXsMKXyFK8
dEl+UyiL29PGny3+D3vnsRw7kmbpJ0IZNBxbBEILBoOaGxgltBYO4NF6Oy82H7KmqrK6rdqsetk2
q0y7eRlJBgPuvzjnO+miopf9dQhNmMIi1VYJaMJV6CL0V1TzqVTrXW+W941lEJ2lpBgGY/ColHm7
IiH6wlUBmClJx9MxGfXeBCDn9bp9Z0SYn1Xp7ITIX53E/VWsjmwZA7GWZLoDFg4IS4fTo02yx5QS
F0/EazdaL1rJkDxI6ydk4x9pl7geT1iwGjr9J8mG2Q9rYvxmWC2tlW8rN3mvExcmlSgaf1TYP2Wi
zE5W0fP/0Jv7MKjxbySEY6iZfZ+ZkThUtZpt1J5POH6zx6QdrL0ND/FQPNp2j8UJr6Ko0+c0xeYm
ErEKsJx5TYpRQ+ucz6YvHzBQwAnu0NHUPUA6paGrt1ITJ5VL8soQ7ZVxwZUqwWJkzKdVANPCm4z0
CK+f2roISLHjGQFQS+5r+eIKeUiWlTUr5aM1KFu9d7e6Pt3ZNARsYxEeZsC+Gp6sPlH2Uxy+Wthg
WM2CRynjfW7W5N5WQcjBM99perP0uXAYWgOPDMMqNKDA1+gGgd8a9kdoKsE6H9Lb6LKrri2ofTaU
6JU+pNomp1lC/BtueVDKgzkWwwVPcblFe1LtKGKZ/OcCJXKLBbydhnqHX1nZKEYMDJbretMM6Xzs
7BmzYBsxritHY8Na4KEOnOyqmJPzllSTStoNS+WVSju+QN4cEqcQyqivkCLaXd3QYnlVou/AXlR3
8CAA8Opz688m3PcWdfixGG2cu2W8EApl5PVWOHhGK9/ntAVHB6ODWBvboe1Wqy3rFDLc5PDijkhE
Ze4QjlWr+r2D8ZUFxJjDG0R5tapG9qi5bTVnqPwR+XpJ5sOFAGlYcvQFWRBemjmczpMouUZMEa3q
uP5ITbc+tnU6r4V02pUVxqOv4Rr25Ax0gQY0Im2vQ7wTiKa6THP5HoVgoO2qBbXCTtpgrb9LADC4
7oCDGrnZ0xBUIApFY+6kCT8GuoX5nIJ4x50elus5R6tb4eAdZMYExnK4tIygPLKAq7nw6vwUVNV7
Qn/jDUo371Hem6CnoAnFWfEp1ca8i4Km34Yhdh7aKQV7HG936UZiXbC4GWBdWepmrkFU6bU1sq9C
tk/xMYPGH4yDPpX6BpcAZdgAKArn3+wNuU7EVIONMBaLzdoOv2uKZK8Q2OAYMgDoH4Dlp3WDwiew
GUBp5gjTyWiStdLX+IWC9mkSNdVby3xzQi7vM0whSEmfMRwwIYp8XENoijRenobZfeorKXdSWW44
c7giW9CfLDXjpHfTqyjrxfIU7nVnAkvUS4bfSVMfnch+D2fuHma5zt4owPslltX4VjbIfWu3ROk1
aMyL1uLdTXgiAqemQsn1iqU18BXJkU7jhyYmSriYI9VdG71JiZbog5/FhgVjIS4udW+YyMeFcqqr
QfPzxmDgr9DgdgbpF7PBycmX9Z+dFNWKuSooltbK9nZPSzhGFoOF1ukIXrQgUNpZ8Noin/LCMdc2
2sJjTvr0JQyQ5tV66IJMGYvVBECLZxjGZKDAwwBPsa47jM7I/ZyRv8lgfV90rfXKrqxAVxwMN6UI
gXShaFnxNxF2JXnTHAWQDH58XV+ZVTht03xmG4ClPAmHd2mUxzJNvgIxsnbU61sbVT9jou5znNJp
XerIncCSiYyluTqW5K11IAC1jkGu2zCqrCwUkIlWvSKU+KAAYVpRpg8D9sj1ohrhoX+olPwjoPj0
gqK+gzQEbd6KbzUsMoa7eAlcTOEoMkZvKq3PMlY3ikk+Xx2f4ZZ8JZX9WyYkVtCHwG1izuNUiGjK
I1PIYieL/uSUi4hhumhxdqkT50MJAWMkqdxEaIKUZHyqh/Yx7MBshP14xEbwmrfOtNbN7HtRbsEd
aA8i4h1q6p5nv7pZFQa3pBZPkxH+LE7j0ekexRC/6Rk1WV85Rz2fTlZXH2Yje0mD4nfo65Mjy7fQ
xEHJfHqVq/FDIhN8B9O+zaMfJdV3FDYv09zcRDpduwlCajc4r1Jzrlo9XGrpfKdFcHVK1iya47xH
7UwgRnBvK/E9ViUKUHOP1uMYxOa11I1DOTkvNEJ7LC9nGOSAIOYuQ/RSflp28ISKQ7fyXWnjrk7a
nbSUU8VB6plRzOgvwYYYvMmpuJexubEr4ypH91ZJ9b7RrauidDvm2Gx7euaNJlsM1QkZahCBYHUX
HvOt6fTHsrCewslBet3ZT0WTPWqjYfMEoqLS9WMalXtCKFyPxnoX2RxEWSl8taV8atxjkuqHOC6P
LN1+TEMAETef4qZmwJ0dSgUSCB8s6EE6T2Xh+iKfAemLh84UL0OOyXPhMcF4ehKOZBHQudyKw6Vp
koObyG2TRSc3GF77Md0JBQtWGlwz7q6xk0fbTXZ1LL8GvTiMWck7MK+dtDhMc/pWiw6CXpnsxkm7
05hKMgYz35zY+gBL8GNnyXWMhe/o5jf+orVAnK6U2VHoBb8ZyUKpeXeAhVPhbUleuRsWtipaoxU6
/cNYjDesv36L89dtg91cK5ewsQCGht/cv4faRHbp1Ol3O8j7sCPXkDNjg5U59POgulimu5Oae2sL
jcJV/4r69Il63h8SXiYnl5fYoa4XR+z4+wQACcEOV8ttfrGs3GJjwjvLT5UJEE1LsUm5XO0TUnVS
JzsFtd35SjccIjtdN2TNNjF8fSNOdmXkrCOl3lIA7EU8bBQXX/ViLlbnrUy1l1RFSYPshs1cjLI2
Jia1T4xd1MgV07ptE+ObURPKsBTMcmKPOGssDPjZUfb9RbBZIC/V/Zyz4c4yy0sq4pce8qg7jbcY
z/EmKavPSAOCF5n1rdSm62yDuWX0+MxhCyo7/iASytjlbqDsstG5tBh+dii/ww1g1vWYpxEfquFR
Q/q1qUrkRZOGSIFNAjVsyk0Wu6/hRP8x6n30W1sgCjsmowe1CmOiE414T0sIqcNkPpG3Bp8a1bhp
iuIeBqAvD3XeTJtcR9dnNfMxrSl507jBwaI+1KZGi5iUzqbEMOWZ7NM4V/LMM5nk0jvqJWtMZ1yH
qWDNg4sSqhvyR2mDZ4ugxEa6coi07H4e512mAQ6SlNuzNlAz0AL0Ff1gRiptpEkeSVfusslB9lpP
1ML00GQJO3D5XHDDOO0BHw/4J+xu/LYDAl37REMaPGn53gwpI2N2Joc6AOhBVMILQyNkb0mDHzzH
Wj+7wPlR+mFo4yVmAqMILJ4Gn6ul35AKk/ItZMZhTOIvPOsfRQwqSwH5ZMTgLjtJOaxXygbR3UYX
JZvvFBWh8cqtwU0+lSuevgtV/brC0MPS5q3NtC3Sdc1YzUU8LGT9IBq6LSuQOT/FQ3j3789G/3f6
ff8s0fp/Eg5Arf9a/nH++WdB1j++5m+yjz+MG4itEDq52uLc+LMKy2VOD/HVhNDhUqn9XfZhQotl
YgrF1VTxWmn2n1RYf7FVwuxcvlQ3dcj77r8zArX0RdbxZxnWArpFkuKoLs5SPO3LhPRPE9Cxiwfp
hO4SAiItyTmTmodaBJBlhoQWHFIbImqMDFXzIipXVvvWaHnqKPN+o1IAEDeyajgNgaiqbhOE6Ajs
1givjP3Hl9zqkm9478GXaobTLRpdyNBjOMaPOXefXwRGwHP0BzouJVgNzphVotxOpn1pWMwhKHqI
W+WA9mIk+bsedwyJp9DF6Mfy5qUqsvwn4WbfufyQO6uMyjelIImnqmS6F+Akfejvw9dcgS4QamA/
mHaTXZRS0X08c80d/B0mu5Wu7AVS1B3cAma7Qm801jsh+5y4nJpTNrjma6pT/CJ2jxCNIwdfx3mD
/oHd7spKs3if8uNvNbK+PqQZQpmYJO2rVpHzGzj202j1/Vrj1wp0AkEGTh3z3Be5fTOomzZDL6hX
FaReeSDtjy5AEG1YQ8rcrKv3NtusTVPm5Vs6xQbtVC2cU9bE8S0Z3HIHU4yZa29BGG0I+Syczwwo
0IZoq3ALE9Bdw3a6xcxgDp2CfVd0esXwijiTo2NN1tHKaxQJmkuoHcJiAgxivdpX5CKdsrrKbm5Z
jn4FtIe1sJisjxhIxk6Hqg/VKQZ0Jhgnf9lunz43KuvQPkCqEfcTYgs1OMKTtLYTkv1v0aNRh0RI
0ppN+eqrdcq6f7lNMDtM66CpzIeeAhUwaVM8p3nVMDvo0y9RpeYxylv7Lmu1GEtukO+suoK8W4Mz
3mikYEE+N6ZuqYh78YsgCDPgmFiMhPs0AaeC/filH92tC5AChG375eSu+h7FXC0duCIvY8pCllLc
IOZ1Dd6J2Xygg4r30CgmVnylJLjdRnyYldF4nUscM5R5zBnDAtZ4O1l03uxV43vVRfo0qmHP+rRM
kOFEdvUmh7r6ZbwzvkB06dZC15z1JCay2Vjn7cNuaJ4HS9hXjLWNzoatVc6OKJN7NIDT/VR2ag8G
EDUEugeWyyoSMnAbjUIHqqpVvmX0Qzih1rvyzhqd8OIwTTwOY4h6KFMaXxl6E6RWbqcPQbDII0dB
WThq+vRSiyGbvIzpL8HRlvEuxhocXM41s7NzN/9xDO7ZKsZ7gCNRSS1aPALTPLU1mrMA5vpQhBMu
+ojkKN6kQb1oI2lwZdWn96xIMNeWjmVw/8bh96whEjNkFO2wPXYXOmLxLUahbdJQdY7C5c7yUDmQ
TZ2P3bcZJghmGjqI2Ev/qovuSgWg7V3Y/1UzXTh7PCLg1hqbzWzTOq8D8DwC5zrZrLVw5ABJI4ZG
a2VWobR0i4tSjuPbGLfJr1SEAZUu6Z9bSC79OiYuKtuUVm4/VnVlwgrlpFZXJflFHFM5Hls0pYJ5
Jqc4UNwocS9yJvTInzWXCY2NbPNWRnbDtiauAsY9s14QVw8x3nR7Er7sPB6QU8EFiufBeFCLjrQp
hb3WyFY3Ht8jRCRQCjQEVKz121MwN+zQYZ55FEfaTosSO8L92rN/N6NenFEGkM8NXOyIk9e5ptKI
Kj+M4pF2Ojer32zWzSOuquSEOcpgjB7ab0XDg+fZWmDNXqWHzbUe1Pw6aJHGADEFvASwO1hLcC3v
TlNRistF0VS1wKHdGp6qtndLa49tFAtQPSTMZzQtPXIQXkacRF5ny9coMYo7EuF2cSpIhIudlYO4
zp1jaEdo6rG4d/kO1LdyHVkArcrJHN4JAuq7PTMpE+X9BMGN3VvrQgolWWCHBan7qdQO/ErFcpEl
siudu8SO0cs4IxJdNvooaQLmu++yM4+dIRZQv1ttlyO5Ya9Fabhy4ODMa0LZqLjDa6g0h84qSHmo
F6VO/Ydop/+rgCftB2IP8hiA9FQc2z9UPj2o4tuARvcJ70v42SxyoOKvyqAxRiWkIDEaae2UnlhN
rI2rIsqKR1m3peuh8VuURkbeXEypbPJFgpT+oUaCxYYyqYkGCOVViGCJnVv5iGqO4fgfmiZZYScx
ZP1DyJR5K6AOcLQHGi7vGYYlodYjumnyJxFV4Wyp4DAgtJJda5yjRXzFDr57ThZBltL24tq7uBrW
NPP2vSW50jsraG92PrC8a2AHhCkEUnemXp+asHgO61wh/q6AbJMUFk65odKPse4YjK9ZxWNJassN
kK1iZ85hF9FdVnA3ggEQF5aGrT3ZYqcPJK6WDRrmMQJf5rbZsLUtBb6Y22LHCCF+VBMpobDhZWku
qWNEbyesT1lC6C6YhnFoT3UXXoOY0OVJ8zFxHgyjTLbmLJN1rhQnZgz1rk0Ia13yrCq/Fq18iewO
qHWRYaL13JrIKVmxlmg6Vnp+YZICVtCvK1tZF3TpBdAijwXZtJXhVI9oR7AZon3I8fpnsYKuTVUE
f5B1zBJ10ic8s63N18idy10h+3b2GndqWzaTPeHhwiiza6fpyzvCWgoXWVk7+5kdGTnbM7Bt7u9s
rHYkZWkx/NKp2A5TCkiwSEIkKL2VgJ2P4/4e0ZzRe+R0IQAa01zkK9DwzgmKONV+1iNn5aqKujV3
r0RCm6rqWiM49UVTU4EnKsgstiK520ErzBekpmS+wv4pqS02knb5VeVGDpd/sgr8KalDnRfl8tVF
bv+kgmw6N33f7PoB6yB7nxKNzNBHrHXjGA59gU1nM8g6eVJjDnevUlJoSpARw+XRJX6V45EVAfzT
CeYztXD6wvEDQb+rkK54LaDQYtNHwgZ/gN4GwWlEMOXAkLNI28lgWQXA3K8VWYkVgiJigOzMfUUV
zIJKEd190cEaLJVmSQMAQLvFRWRyDyKh9FtbVW6T2zJ/DyoKS8+y7e7RpXnbgiDpA+9/1vw8/O+3
qCAJ12g+TNxwpmbZ2n9rUXnsi+SfJPAoQ/7r1/+tLTL+YuCrMAFQCgBF/2R1N/6ypFTjV9H/0RBZ
f7EE3njXsSiTNReg0d81IRZ/HUu8i7DeUDVk9P+WDh4z+39uiP74prEKqzjxSfj4T5IQEXD7yykd
/RAz2tBDhhT93sZvAvz4VdG4FDA9NubN6oxVoc/7rEiPcNa3aZkcR1usZmEDWSby66iSVuI72nDL
Rfdl51VFbxFdp65/BH1+Y5m6Kp3gUIQJnNcs+bKq6aEhptmzhPy0EwNNcEGXUQjyIuf+AWga+cwG
i9f0u3BmMiaSlTX257p+V+toq8XW2ZbtWnaFuprwfjM30c5QlNBkz1DQwBxb8keOnQeQElT3fKMc
YUeiE1C7W1SrDqcxT+yXmQd+YLPHqGKs+ZTW4gda4JmR5gk1HEdsCKjZZLFnAWerTgLzORQlKhaI
SIHylhTdakkQL0L7KvE7D+M33kpc7VQFaKjN2HyvbAvFxHQaVYM0H33VadA+ZLhCz/VsSRZj5Nbi
tWZ+zkgsXoDyNhmpI5z8Qj1gP/XH/BXsKGR3SEmO+ZzYd4oqt31903LzVAt0GM3DoIZ7khb2UWSw
r6IFaE4xug9bbW4uMdGGjbM/sH2YNp4cEL73D7pLzle3KRs8DpyemKQubXQwoohfrbpG1Xhnu4B1
zX6Hplh4Yja3RlPeL5YJOVRYbro9YSf5HD/ZLvFPZWiek9a8Il17cWOaMJqqEFM1QE4yTRsu/ZbP
DmuwhWLvTszNS3WEV5KxeY9NrwN4Ximkhuq28U6Dfk07Dd5B9ZUoL8JlB5IyemSBEJOJmzgPnfsr
MU+EEao81Y8QSxsEhAp7PlTdE8Y/hEHPfOuk+SYr1ZjuOiiwBRNZLdkqfFPglK19j+TXDxDgwGv+
n52Z//v8QpwO/2TqY4BimbZBALhuOY6LXedfD49W/+c/vvp/nh9h6Puvr/C3M1PHmmcv/qA/Ehj/
5uXTGQjZWIpU0zFsAzDd36dI4i+mARAEtx5nGdS4P2HhnCW30VKXKZLpaLzmv+XlQ7a3pC/+eYwE
DcRcvnfTsJxldLX89z+NkbDgo4QIK82P7HHNQnAj8+wcu2ASTACn+lyhTm8cqjkAaQZugFXRYhwG
ENIM7HvqzKGiEw822QcphF/SJ/YK+SQziVwQ4jfUcW9G5r47TIeLuj+ywX1q4n6d2d9M1zY9DhC1
rI4RTjdPOMOm1XDGJTAkrCjaxGBRJw0+vqWdWISsW3c4Yyt4MQxnm5ORagPYTzWA2KW6w0mwTymx
UFKsSFwj5u4lLd10xTWxhrV6Bxbb6/JbImGC62y20Mpbxiadpn0/aB/hpN1LUKohklwzsveaWb9N
2qI9sy+1JTcGHLIU0bxVMbaPwI3UnGJJoT1KGJqmicdRrX5JO1tlIt+q1TmS11JrMOh0dGnMjans
ohKKkP4maiQMxbIDA+Hteqy0V3BWzSMIWK8pCSTErpu7zyE9bRPdLUGXZgY8DhjoS9rcGrPYCMD7
jdYucqSVRDBX14pvS+UOIZi7y8B09bP4pNJcMarI9X2ZfU4NOuxYetX8Uwrr1R2Gdd3O8M7cVVx/
AWpuk71WK2szfCybJ3BqK5OgDnjcZ2E560Ia/I6AxAERH0ljycQXCH/Uge4To3NfdNVNo8DXt6n9
AEHPG3h/Mt6K1jRZvNTveRLj60E1FC1rMtRQ9gtEGaQBZLY1iJKdmD+yWLSGQJxgoC7jMK4I/SwA
b47VQWcuZ9urhFzttzkCEGIrZBzHB6Lydkz9kiUepQVR3y76oGOUbEPHOQlZPaKP3JOnUkaP2fgw
a8/EXuRxu5fqjmsQFycaDTkd0upJyvnEPIgGpMyf5/nYiP0EKM2eP8iI2o7WTiZbDHHpUQcLZoyW
r2jRqbeMbUwOL+Bd7PZsqgPI4XrqGWZyl6rIqcC1m+PnNJ8bNV2NIJpFsA8hPJQna1+qE7/xlziv
V01+q1k1dgOlMfwudF1V+JMpCKxAbreFC4LsJV/GXGu2lcVlsOWqOcn8aI2H2Nzq1XNu517QHG06
RecEks2Pwm9ZvmInoMo5hvaWZAs7X1vfcDW6/JmgDwSqPru4o8UEzu/SS7J2US+EKJNUfD4CzZFp
fUjnnbxzRiVfZFiBIq5xpJPrYlrZyloh69pFveMn1ryGL6EYip/3nw3ikmhsPnEY4O4hJ5nVtii6
x5hMrJ7gRTX6rTTSa0DRduET0HvR3xoKH2dlN/Fa8vma1asubzrSgJ44BxtBEr68Cofc3Nu0H1c7
OjMX8+MKgVtxbvuP3EGUwhbLQQUBx54QKaZQJvkvJptzIp5HKiY72qt9edHrD8qyDQWRVM5TzJhi
G9IqOXIrc3crbA9eLuEu9raF2mem11Qgdcy1B0ICCEEoNsvphNBHMx1kq0QE9hv8hyUYHPRO6Rqe
AvmBm1T5teI78DKK1xLQDuxm7TCKnCMX7RV5RZaPfdkLUFrI5rkvNsjBOHR7yJls4tTnpjhL48Gk
gTSzQxj+snzmXScDc9Ix8XcUPwfMwjxfoe4DxdiZ5rCKKWkSw1dOqnhTnRcEI15uMvQymEjNq2hx
R7HWPEp1j7CWtCOA3O49GZmJ2DXDa1s/KA0YG9ht42PJ+aptTObJWXCAmIugreYN0qkZ85WR3U80
dWnTMhL4VetiM6uEX2iscNl6ZS5yLz7OaYfBJTwk5XkA26jz3O6buAZw/qCtnBSxLzVtDyhTB+2u
HmSqHGaeUbRuw6kEnVkYX+QvhUSIyu1UV3sTsnR+qdMXh+07FlPCgMZhwrJJcgDJ5b32nljHuVT5
Oa8pgMAd2p4sP7f1M/N87JYLo5BlJVpk+DG6uo7KYl+nx6XZVPUD4GUMlgTXvt2Dq+qBVRzr4cFW
3+0M+J44EWHKs/01GF+5DRVIZj4SkrWWnTvlFDj7qN90zkPffg94ycf0Ph6LddFfSUNZRaAJCUBT
L4k5rVqSR0zfObYI2dTc8YpjORW0APCcmL1/FVXuG/CCUuJ/6rt0LdTz4N65zlPVPCVMFJIeqAxw
alIw2TgQUoT1dgn7eIQen+mHIDT9Qk88DXR3kW9Kqn+28H60xyGqQDBy7+z6RzXvOZsU1tYkO/j2
g5We65hDq/mt7EOz1rHchMm3/jFb7zWWSHbZD5H9NKL70hZRZUYAqJe8QpMH3LnpqrcB5n5aPhTo
IYQGfuQ1LPAqQqX38wK6F6NhZ/a09h69B7AS1W+xsSlkZua/TnlgCJxeouk5TAgOtreZ/hke2rRb
GegrmVhtzHIm2Yvqfj3ZL5KgPQH41DOsr9DaOOp19htxjtM12bVb9sL+hIh9IqtwzU6IlcYqQQFX
F+GmX5oYqwMKzy7seXDuJYrxCQ9OIXOvgeGfYIAVd/1TkHxxuxT1G2MyuDUvPZNDIoT5Qdx4l7YH
GXxULokw9dlevWgy9lDgjvGmYdGVj3fBuiUNVH5k1V004HLcSJjfI4/EoHzYxAi7+q6UlW9Tw+Og
wh51HhO2UTndqTeQD5E6CNut2sdGwPEhLoMbXdC+73macjzAwYECxWcABECK29eeH52Ct3yByAdd
dTK6/gwrhSiedA+xaw2B92Ch4E7jgetV0higcGzw4sjd0LVepnHnDynHauCZlQPpC7z5eBBJ+Goq
6p1VhXurwARKIJcl/UWHGbr2OSOFpTOGnTYOx3FCCTz77Wz6ava9OA/m8VQ7qARZf5Uqj4km/ajn
Ui8+B+IOzILnkHSswKSaxBBIFvKxIecraQxImcmTQyBNJd/DvvkqyPvuOOyNQqIyo4Hu4hwrWylI
vIh/89Bdqa3geGeLR4YzcKpN0f62XCql/eYO424YlhiB9qezHMatfb9qydwZi2xNROBNb2r0BNER
/vsNIQL5G5myVlv15GBj9LAWU/RtFbEZk9ooVwmFnvyJlTumvMNNay8dysEapRhTYHiLGEhr3hk+
Z6gCK6KVG/M+1H5N59CU36LCVpGrN8dNBq/lO0YL4c+ZC/m13bJL8lsyMuvxYlnWGguXF0cfoXtQ
63eBKVS6H51hQba/gejaTAjalannXfmp4NHO2n5i3IBKOTbcY9tRx7GL4WhqxlsskDHOBAJP1ENc
4RKKu5O/d636YgKbCVkxORkE+Vpsyrm/xoG0lvDjE7guiLJUok6IG+tDMQnyBcOGOgV/3HjEDjOs
WrsgKRelvRMaqPhl8tBo8SliLSTdaU9O2z510rsip483N1kzXtCAbMkShZ1jbfFacGFDjTWzHSsQ
ylpzk3P+6HL4ZbV+obn1MyfZm3r9FSfNpjNYC+ZhR4DFmmBilxhlrdVWgxKuWSYQTcdPXOs+gD5i
rpDuzQdXe2xbmCP9r0je0oKxhsmncp656+4a95fZMsEqGNl6cM2U0lUNfh5omouEsXLwrlqPdtiu
0lCiqxe4BPvv0IovI7jEal7WPuLgtszGtZc47M9RMO4S7Q5H9woNExTFBKW/uyu6dNOMph+ExJbN
LFLZ+gxUSKx4PGIc13zcmUWzLCiWQFDloOrzUUd+martramD+9zk9bpub2XtHiGTV7Wfuc0uT6JV
nX5mRfc6LouyVr0wAQGkOl7iTByElleOyTlzT4P4aAINM+wESJ/8HLVm3oTjP+kQn7ckmn9LUiQ7
rO5m9wj8wdNkuc/zhCJY3i1/PEYulgZwWfNZTdudoma+Hip+AouKNQ0xW0jeBFpGfV5hxd7quYr5
mTF/O6I8VGmjKJcKl2xYEu4l0+Jwqi4s7+4VlKoNtDmSbC/ce0zCyk0pLimDrsT9zEkc7EjoQ4BH
bVCTS4aDnXJWOO2hDt1t4Sh+XEYPtgLExWRFBGTy2gpcHcpwnhoEWgAFmL35TTj7LPevpnEu+Ndg
SXkPn4HBrWlv17XIUCXzeDknJ7e9nNyjlmq16qDa6YSxqxvVLD01Drb6SGfHsK0dX8cWwZtKCHhl
ng0qhrzi9CH91o2cVcUQfaizF2d4S5pXoXUHS+kPLKk3ZBQGDNuGe6fBLJMU8TbnQzeqNZOs8drC
Q3dCENFad+yArJEi7GUy9nP4V92sgMdCyz9SW+DEZgl0N8JKrg4B5Bh25ESulmulbiiNxH6s4FaV
UMszgths6YNCfl9CMAPkiGaYbwqn3E6zXBXlgKCSJMdZObNUIa8FQb7Q9jDmVrlkddrdw7IFWblY
A8IlQtTeajRonRWHKKuq7RxDmMrMjEWXhXGEgcDIGUP6MeROZdMr6iFUo/VUsTlsyA60nQUisQmC
cqc2+ec4Qsee50teJ49sgp5RgWxR71EWGCrhCg61LYUypEmnFpSFSrMi0siGhFloydPQtvQjCwjY
1T1Z11e1paYd7GIXGGKNRoNIBZvrYYbVzcixX8Z1I2cEWAVkC0g5x2raVap5YM0OJX1cZzovzD/r
vjjPz7lq7Uhp3ocOMVV1/pAWrL+YqC/P1bkBd8JT/qUtQ9CqWiEewXP2UATJ1nJhRafLFd/zcgTo
wXvzJgwIpXNxGQRwP/OOPhMquKln9l5qtNEq/a2fSJ1yqm1lsRcmH2vDWHw7pNlOy65Jz62ZOyuZ
YzLO8OtHxg9JEXe69asFzqoZnVXYAKJLoqPVj/d6vXPlbeL5gwtKT6LuuphxRhsfTUiT4I/9Ecpb
GU0rs71l0WcmniySa1D8bKL23bHhHJITb2UqI2Gq4uCWj9a+EuPaZP6iC6LBlPy+GR7KJFgP5XsR
nCc9PWSj6/fJA7hLTPnutq2XPMTwGNE8a+6wdrK7jlERBo07twtWllOvA7fdEYhwcyeKKe1DGnAG
cMNkxrVLf0bjvcUPpKX9HbrqzdzRjVK25Fa1Vo3gwTIPpXBA6hu+ip1MN5o1q0JPhI7fx3x2R7Fz
0pCQa4wcOUVZWL83hfwlZBgDBOhBmu868jWr22aNOCzifq2vNjLp12aakKSlnxYjXB3bh1aDdhhP
yJuxrqUfem9v1OBzBCnItnlT0ZuhD/Fc1bq5bbpra+e1iS+gFI558lpO2o+Zqme2rze7OyYixpSi
yfVk/dTWsPBdCnpj9Nt6/QoLFkGkxicX/qNVMTLDzcBdxBhhVOdzgQZkl6MRp0hH6jhfde1TsxF4
q+496cYISY7/f7rb/gvKs/nf7sBWP+1H8+eJ8F/1gMsX/WOICxlI6KgkIBRiuUZe+LdJrvkXJH9C
FRDRnP/L3nksSY5c2/ZXaHeOMsAdcMAHdxI6IiO1zgmsUkFrja+/C0U22c02o1m/Ie0NuytFZAjA
zz57r812wYHQ9BuVzfzhKZfKDcdi2eVg/fvn+sv9wT/g21PaFpbkq/5Se/zfsWt/EHIVBCi066WF
xHVIYv9RyIXNWpBRpvyX3Yb3Pid9zJmAOBcnwdLG6zukN31fUPrt+GWxryecAWsFcn5pEsakQ/kA
t7u8gfmQ5UaQrMlgOGcnLTWTMdWJXQOZrc1YQ0AecQs8qlXFTleqwHbRn2r5TUFQ9RhRkcY5sa6t
cT2WoqLTLxPzczzogQOO48XbHtvLNqjL5o3LCSHHuAo/wtLL8L845nOM1eUQ1TgTI2zB3B0M5Gbc
HjG0HzU/Fm6A2Eol4BlZHQZ94IzHqlHqxZR2+CwxNoJeteriwuZhPBKOsgnktUn2WpP0vWdf2m1A
dw5wfvOlM7bkvlPjTUYMGVPKSo0pOZuzBMkjbfFsSbo9kPC7C0FyhtVTMghoLH49c0CngRgRFATt
EcswkoVuv4YqbJ/M0Ag1PQ14A1s/Ml8y7gLEZ+QMPEmps9+1JSh/177XU4KSM4LdvnIZmpstdunh
KaKb4mCWnY9HexoPgJbk2q6KD50BRUICEBfUWcTRtmB5jk2KOOyFol4XOLaJxiSFyM+wd1kvmYMX
buseIi23AY2nDQcdDc3g5c4Bm093G8tSb2s7EFs8ZUtVvdhzzCWykwDOAs25KtnkbTjDMG0FLFEp
Ztl11dIL2Y+MZWpYGubyoxkFzkelk/zB9znLlZ34WQUOEo1vXAqVb1TMFERW7DYyMWeHvImpGlHO
VepjiuuIslhBfaWHZSYV1XSgJ/cGwBZtCsl4qBr3Krf78E7L5CjSEHtVK9EG9EzWOsDxJG+mPH6N
mv7bNagMqcMg2eWVmB/AKhU3RpCGe4//t7U5khO8wWXF1MZf1Blwdld2XqWIvZm3D/G+f0s7k9zO
izE/kJBTG2kEzkvSteNIn5rszp4HBRv6sLubBsUBV3Ze9xi40juRAJivYUuhGNrUtNz0Mvff09wX
qyR3r6MpmC4sXyADxUWKxNXfmwkluDXBem7PPeZygbNGZxXnx5xHTYtvUqniyaoHehIQ2UhxwTVU
3z3YsH3RvuUVft++dp6Lgux8QJRx5eiWKj9KXrZimTgSZCfDn61Tabjzh5MIk/koCe2NGsHCrcDM
WneiLMufRdIaG9vNCe150y2Xt73HKX8TW4WNvkcH88C7D5oia/RQF5Tfyn4ARbvMpaDe+Ies3i+I
9r0to4NyxoYalAge7Pxm52FI/QISmw7Q+ufe49Rr19foA/kWKIvgUWiLybEMP2GkdjzquCoeY7DA
hMRtclZeZ7GiGLwoOlXQEY91ndcPXstRAnI0AlhR0qc820n6UeVG/MEIgafFNrJxB2deNmsEmgef
uPxd4giAUjqDFNMoUNerudbr0BA9+byCvQOlPBTESlTIysjvfZkO+2yMrkI/e28pVCl6kZ5bEGf4
IVnVhmBuEGwly+NWnH3MoeyN+3oTiDm7q806QhEwkADTkgo+/ebY5SkLWL9MXuCsKet8nbSd7BNO
GWsoR+qErQasXTGdWld2GG2TfmUX+uT1Ayl5qDBrrrxgfeNxPnoNQZYsZIDtheIcVcAMbtrwdSYs
fVtq5naQdxO4YlNtZeZiy8vQJDCC2Q85kY993ATUlVFKixv3MozDFpUmjw6lnV4NiaBezntOnRb/
mL80yWwL1e2MjvO1qmlqZMGi27T6GiTV58r/jOwLbCJYTE1w7rTeDJR1rMIp2tJyc7LbbEOg4Z4m
i0vHNbboRZzVA4qLMDlb0QeFbEws37VRv6XlQF9q5D56aQk/a0SWPTRUqlWp2FiY0gwvPmJOPOA0
v9Xz5eRURxnHe6t0+W3Elbz2oNtsm1KcCf+guBiL+cIvsbOzKEqz7Kpvwoc2rB5cXx5HPoVKiWOF
hziQLUVV/RGE2LR2HH3N9Rl7XXhMykqdChkuKPHHCCwdpVE3pXc3sBCkSPZ26OZ+6xjy2uWKhD9+
P9vxKbbrY9GnG2tKnspe3c7Nje2B1sgr+5KIWMmfVL9nFKauDHPaRSCFeYOspDRuGciYz23x3vfi
1cmjO1DYIzpheMKbin01TLE5W6Y6tsq9wmUD8KD3GOlugHofM8TRxnaAVRv9NekYblLqCGAH0LIl
T2lA8rlpSJVO0sZySJEuFalT0z/DF9o1Lm9mwsSRke6Cnlh1zTOVSVgSaEJuYN0Eldjj4AN2x+V2
M5SggKpmaFlgsoDp6zS/pU/9zQHLXo4kwiv4I+sRJ0fq2BZOWuecU5J3NNPsNSgz9roJb+2qoweg
O0b0+0K4ZyRRyF3ci56p7aU8Kgo/8GMQ7UmMbcb7GRTykXQu73c6bo18PyUKJka2p2CC+mhj2Occ
nvGX7gr16UiWZIj1pavSQ5dNVxLFM8F0WzOXxtHJcZ1j4nRIlIDENrRr8Rs3vXkt7HIfdfOGFgrK
+4pNYSI5dUG0SnNrFwXsM3OTToipNLFVS7zwUXiEiHWfmfa+qGlE7aYifYJEcesa/pPTk1LPKFMm
ls0iPDLXRqPOvGz1pVNQNEzuYgWY6W3uW3lGIRV7M7WTXc/ZjV2asZucxN6q0WnXeJo7YuDB02jb
6GZDbaxFk1Y+yYO0BPZBiPojH2tgdZam7b7nyzuE6STZUy/qHkVf0cHtWDnR6YoYSUQg0S1NqAuF
/eiVvnXdKSdp97JTzaWbTerNhy0WEJ1lAAtYLfOlSaVfSqrgDllfYkAFgMvyu9DOGwt+70KrnE27
56TOBl85czS2rEskUdbdaV/mr0FFgSsUblVDw40ATvDB2UV5NwH/jJH2A9eDd4lOusgq3ra2JMZ1
LAfOK9OYYe8bV7js/ojQsT0A4PLVTYt279Q6fIepNt5YfjamWImm+TkSk/tSZMtWKE8HM2JNE/TX
auSHyyJQGDO9IhiAX3jRyTWdNWRB+4J+onBluVN9jaGLoRtAy7NnzCAf4t7ixmVF71El6u8UA+gx
77vpFLqjc1OrNDxGNgWirJgIrAc592hXV5AoK8KFc3DgFDc8dEnrHlPyqdfxgjOlOA2qcQLhFNiN
wdGWc2mz84a52WWe6vBMDuHBoVF1bQyDd00hc3I2hjm91V0xxceg5EhFcHjsvl1ZZBdlo+QrcR//
xSKb8fT/Nhn+N3olfz/mEVNglMNJ+B/MPj+7PxKC//k9v02Gzg/XZuJyLI/hy/tl5PltMnTJg3mm
pbinOJrM778mQ3yUAtWKpJhl4X/8ZaT8ByzL/KEdnBWmaUqcPo6wYHn/RjS/+fvIBwwdvHrwVfzj
v/8G/+OmiPBP/O//8M3/5vHxlh9vWY5wKcHUemGF/d7jEyYQFdrAajaFE8TXRsSaTkXLwYcdoN4D
MQ7uPSI8a+qs4AP0w7QPndl7rDzDfhuVv8Wf/BolaXcIC0n7VBOA+A0pt1NuZJ2Q0fEk8BTU361H
oWShZXzVpKq6GFo/2JmiUVve3jhhOPYfWwSRBxjeG605T+QIzNmUxni16XQ0nUFvcjMpX+O0DJ7H
AtOzRYkw9V37mETntQUO/0CGluWjpXI0oX4og7UhamvfkahAQGX16liFfIGSRf2vJKbwomqBxQP0
J0wRAEFnW2flvRgHJrBhyHaUZrILnin6Ez1SYjyUHI8ywlh7pzUi8KGdq7YBmN2MdpkheMU2393q
3Al2Y6nBIqVa9vQp2oTMq3H03hszFmege95XVQ581pOc425hFOzMvKmpL0KiapQM923xbkIOYWJK
/ZJuwaJ8ajt6LdZjnWdfsHs1aBwjmd5icL6wXwphX9p1L76MvDDvocCLS98jjuPL0TwHMkluU4pw
PoxZzsRvjSzB0eVXVIRxk2xOrCA6qtFzSTOBiRmNeNHY7Ftfpe+9r2FNzIZ+Ms3F31VnWSNWBsCH
o5GoDEdnpLwXPUy627CjGW+bcKINxBUXLodWiq7H6UAj+/xGzXeyBdCZV7vaS7W777lOfvoaK1Ek
pxtT9oSkvXwYfW5jCfxj36xnEE6Onb7LCpQjQCsT2nEjs10WV+LcRElxKtPOpHfb9NPD5EfDFfXh
8wv3jOS2zPwqXdc9fRKuGOmPLmE5QTGZbeLDNRkq2np6iz0IeJv8ywgd/3qy8ILhRnXoTmIWqaoH
uxgZ2rCtUW3tmU909NgPiYr8256aoFdzsIwDjtX5lXWFfwbJ6e66tkVYTqjG3GdJUnJ1pi+mr2z3
giybf2oZZxFUol1ER4tM2Q/24U+CnOFDMlzkjj5aAxn7MChAcZrgHHKad1hw4RK+UqW6ssvoNXNd
ua1jTBx96V0NATaT2dkwlXyNHoWQJveOtpnvatGTqhNksOMbZ5g5z2LVdSh/IaoAKzRQt4PTrIp4
4efnULv9wAcM2V0P4FLLssIEHG3NsoYNoh4QuVf4Dc2bcZTO599nzvB25KeabTS8j6EYqecgVl9/
jSWrS9EuU5NN7Adnbu+dO5irMXfMHI4R9AFsELBzjWEjxvRcWpiSozCkaM+7iLpXt/kwmf0LRXSt
9+7K2WWx7D44WACpoBpPIHIL9mg2BLjPAGEdjy51ghz7WGUb0SuUYrrczSs/TZOTSuDDsiZe2ckQ
HkXcc9z0++BgjzAHrKVosk78GSmarpUWSljkY9dqlAsOMGX3nxCzOUcB/p/SpNQyibLHSlC1TNCC
NANgkQ2AcmwZUpI2U2DV8puoTyUpKqzfgRTvRU91TeAzXU891C0t8PCqugV6XbW4cn36wrnO0YvT
p7S2OF66Uc586Fj04jDGE9IlrJVR6uFeM8o66iqIWQThu2BXjQuydDKsBGjFeSgxvSTP6VCmp3aS
E1o2LUPsffg8W3CUTMDi6Uh3G4vQFobpKqsqDrpuE5/5QJWXPuuZaeiBbWsOjX59nC12ni1pdz/n
9JwkecMqXnynUfXkEhuZJtgMgIMw1PkFcx8GsZjdxIVhoJNxiFoVhX7D9n+T1HJvGLzslYsXkUoq
TCrJo1DI2Un0ov32hQamDfzpl9RzplXjdociA3+qmoRU0KifcsrO3KnP12lW2ThSOg9m4CBuQjt6
89TgAIKO2X7Ow4OpxHiiJvSnXVE2BbQ0CKx0R8z3zgQIuNhoyqm+p/78VGthkOCaYGM1O+mGI410
oJb8QK+cdr4J+/QQklfsh+zSz5kwl8GJ4ND1aIqN72jsEQl3ItdIsLJkmmPiu5wGznrOBVdn7Jjx
BTVkqzG+9wy9MdRlaLOjCE9NbbP2IOD0YIxXosVxVfYAuEfxNDb92uCUmCXZ0lXGU99o4HOR7/br
gOWFR2TUyAEAd4Y3bExvGA9tYrvPEHx/rZADLDGt0R1rIPGJtTUCbEuIbscyZmhww68eLATv1UCu
ERnuShleTVF+Y83qxQo7fxdE4VcwcV8arJCVNV1VHs9YPOefbtdfuEKec61f6Gk+1U16EWcl4y/2
0rqtHpTdH62AJHko8n5Xaeri7DYVSISziZ+SQ8TM2GVCMJQ1riav0+G69qC4F8mu5TlpdXlLZerZ
7fNnZi+KPb3+FkFcAPv4yGJjHzgh4UD/2VZxvy0GaGNWuKx6SPi9UTyAxSrZTr4dPwgz7jcu1FvG
RUQW0UTRTttpdCLE7WAkGg622XNdSZ3HfPBhoHXRRhVDscOWzVwU2qQhdQ7wEPcJ1T5glskg8VGA
yqAjQnN+NkGlboOdFw/zIZPhT5b5t3EQYzBjM+/ZOHhnTarbYJy/4lP+0FuvwmYHJyXeYWGk1Rl0
UrmrKDBdC8qHuPCyvCpnxFxlQxllz7Rl53gMudsBK8JE5iyNaE6XwDyb1CGNzPjZcsPgbDYRAGoL
tcJDTv6GsTie+2FJEyI+2PuqLsEvavkCk5jEa6zHozbnYj9EcTFwb6q8a7BEmOUwDETOsefM9Jln
g2vtaBoSn11ExpMurklfhZnwAf9bdAfXk2dsk7hPSHf6FWYQCz0sc8WGOtxgSdnNJdYF/CNZUPNA
ZJbDJAXBOh5SKsWPuI6iSzHHycoJSm8v2ry9noIEZ64I6RPQkXNniYyuyFaJuyqLKYkGS3DBadK/
oQSBlak55gvya6Jg19W4yYwS6XZqx+G51pY/sAsAlgjNUsm9bdXXgR0UrFBzLFSh2R7M2Tjnk020
lT3quS3s8mgCXVv1GQZMsjXOTTMF4yFvpmGTZ1P8XbbV29CFBDW4M24Go59/LkB94Jox9MMU/c9V
w25iv4iOrvc0FWTrDPU3yIL3tDW/lUWDsPBu8cnHe9doPtqZlrjOzaed44aHaiz3jtNEeyktG5v0
4J4Al1hbxIqLdIqiV6tm4g+o77oRLtcfmrcoYqcOjBK+HPcvK/hSRHTfjaJf6qz8feK3z3HiX8wB
jsC+1FcRyD7QgLik7C61v0klDkdzMB4Hmz65yOeYAopCb33F5dno/G+G/hSs3VdBZI+t8UDzFF79
ENXALAy2oYtD1Zu4e4bjdtLigYT4fmrkqvXTL7joR2TulAB35mzdCQJhQh4A64mt8HoI6K9AovLY
D0G0VZjxaJRXPh63NtQt3JMy32Wte+WCIwc+l10mwIL3lSE4I8TVuiEmxkNcRpIQ6GJOW2GUWoeZ
d+oGLI++nqZ+PjvZ0oHeTNOdoTqT5nHSNgKfrcTRDHd0kpeRM447J9DPvdefVYYTKfOxESbuxrP9
fUZnJRv26GSkzgWFkPe8ylvf9M5JDG8VncTbhu3yITDnxzmHDCnEKad4wm7w4ZqLABqSjTwoPv9r
jlS8cDQfhcR14Nj7jyCCIMnM9lUa0VVkYA/CQUeVyjoEwTUk+jas5KffsnEYt2aPYYSdAln/je9P
8QtLp/QURy8m62g0jOe44xJBVDRZNCF7izqTsRXOrRVEHkozmm7LTPfAXMmlpZyg9ejO2BAhiy7H
SpUfImLJESMV2mBvkyF+oxHs7LK3B1Jx2WflcbLj6aKOTEaJfryrO/eCZjGO++9I2bC+XD95MCWY
A4JijkWWlMeEp5DiaTF05cY0B7KqqeZAys6nAgkZ5sPeCa5jzCcVu3IDt5CILVytaXeVuiTOMIKO
Nt4soF8LBYhwM72umBd2XNWiDeWsW9AMB8vvdlU3PAIFfeXdDZjPOIOpW5V0aQ7pUG3LqaqvwKJf
Jhj1jTLeMkWv/MQ9WnO6bcNm20I97O3+ERpIs52lcj9zK4kutdVDTXOrc+LITUELvYu5l60JNS5m
hf4p+id/JKI3JmKbKWxKg381MT2hfa3hle2KvBwPU48o6NHPFKgGx2HGQQHkHXHxLZgRCKfqUvTI
+7n9rILpmt5J3ECSFZnfo9yldGbbseqOlhweK1nekVXc9XWmL6cuKSEehNshG0E2prZHom5BiGGP
NdnDgA8h2NDTUa6pomYViQ3UCQHDU2YJs8jwLV4Q/7pVE5QI7xpz1zGpuj334/C+48x6O7QYf4Nw
QRnmsfsBcwlaFauaie5M3Iy6YvmEtR1b5K2RarYxlEZ0Q35Z+SFYLGvaqIkrw6zxE8vmjuIg5yoo
Hxppv/VYy5zC2lKcVRxLQ28TCW26LSkG5enYkkY29qYB2EQZLeetUfKRBaOgD25fyDvaH3sy55K5
MIBpui4hNxgrmaKmbJrALA+TUv0xaazOXOcGev7JGnr3riZQT0IIOewuEmawzrXboG06ZHlY8RBH
xDp7P4wFBDyI0WyLTDQKbsjGkS20i4PZB+ypDK/6xijNhgkoHC65wg71RxhF7+BZNqbjoi+XFj03
VmMEa/pQscvD314NjefhxMXxJgN7PAYqsFBeC/+RHAaRPGnMIE/t01+X4/4bmfZ/lOKI+Zj/MXd3
VdTt198+v/72q1Uv//z6g2VD2//4Ab/pcuIHxV0ki5W3aF/y944N+QNAvS0Q60i0Y4/6ly6nfwjN
6VNLT3p8N/Vd/3RsqB9L5Bkdz9YUbnFTdv6KLGfbS+v2Hxwbngcjnwgg4iHlXd6/yXK52ffYQ8pp
Qx8Lham+NgF7dhWUnNBZmMG6zupDnabnvgWxN4lMvvD5C1ajssrDoEZ6csu2eKvqNKP1p5zPVl0F
V0Lh2wvLXDyTJWZMpwxan51xmFYgiDaQHBmpy8as8fqTEsbh1IBaqbG+he9JkZsPY1HVGBjMPHNY
QtH/ugqGrEMAqTsCKCWhWiN2tnZPgqQcmOUCcWNFht2Rs1Hsd9i0sVLqF3wkpdnmWgbdRMomskt8
uW2QweALzIc6Jj2LryPgloKTob8uSVjfQsgw82tANe7aAgWFqtFDa0mLPGFKcjocrXVDEsUxw+RN
qKZ7Yf/n3YIXt9YFgCRWpkW6maXVnMLQHHZRb9XPMwLGAubQxMCogtlyp6Y63A0H44E/K8OJIisM
kH75ihKkdlE6of/5U4G2oWwozni3VtGwDEwD/FagLARlQDDsJfWxr7WCG1R1VvqT6igQoVI3Z/4h
WrPRb6/rCQt0izK1qyuErhgc8pYsCrMILyryydhW28ZBphoNoFpZKWnX4lg9EKiAWrIBQPvJ/O7t
paF5gWl9p2ILn0TsBg91Jh/jyqBoIIOh45o7v6+B/YUHd1bX1jCflMcTa5glXeTaS/Pyqo760dtz
C4cc4uBU3kYlJcHpOM4EfqJn5o/bIeXtQrnDAYVv55bKufU5o+4TSQc2dPHxyjC7YzILdzvX5bGr
aeRpexOzPCsTaKkzic2uZMSnbGQD72M3gio9a9M/2fNcMe7ZWyvOX4Lq1g6N1x74uZIlLgDah25C
8AHsKI1Xb7QuQsxPmH7ZenoTuzK/P9lZ8G0l8UWK6nCfYQm2NHUJrvuMWTykyV0HT9IZ1HPbBqIk
k63ve0uTlx5RMmUHbTcFLR6HQ8kZxlsatABq1kyPBgjvSBU5vzpn0sN4jpOLg21kvISzpCbSF+lt
BH95NShTvCiAkLUBU6tPZ+SY8moOUaft8UBrFw+428Av6bgHU0bGzWAl5ylY15KhvKyn8R5N+squ
1UM0qRPr0J0W740DZ9wKKczx3Y80rw+GMlZ2ld94QfSIXQOTStyDMqGb79x59iXr46uepWkGHzed
k50K8oOaegQP+OmXdeGahxzZELggH5ydr8FlGWNb3MM/ay8p8T5jfLnUtY2Yld/1SEZzHm7wfeXL
OeelsXC1aFGem5gPdVcCCqMH4Qno830bhs3ONIz3tCq4K8v2JghZFTp2dhMSCpLzVxaLywBH095R
FefMCu8OTkkcTYYEarUdFp+TM/UJtWpBwuMa8J8/pr/MUaCA55eukaQkfpmnaPBpn1Tgtq9YX7uj
0MOM1WoQE0G6WIHwEVaFHWtenFnm4tFKZ697kqgdt4PhGrsexkm9ahZfF4I52MyO6fGkFt+XxP2w
qRYvmFlN2Wv/yyAmF6+YOwNmhTLk/mwSKz+bXR0+V1kBpmrxmOG3K6i6wnc2KMzCusmrxyYD7NnF
nJGxqE0OV61VTtsXbug6XbeO0jvAz+ZztHjb4KmGH8nidzMqnG+4UhqqI3RzNGD8kOgk8vQ8/LLL
Gc4ITWDyqTKmHmEMXrPOFd/il80ubXJx6bb6QUIl3pS/bHhjDOh+VUYG8S9HOT+N4tteTHtwNp1z
+svJF5dSvVZhTmY4aCAKsKdf0PXCV3tlquHn7GPLmbvCy8FJKfkd23auV4YAHNHmSfwaawu1WIzd
NSc5/wW/nXyFnZNdzMsyMvy1l+SAjss967R6m8EeDeum7nEc1IpPUt32P1OWYNCDll8/mDPJJggK
dbkJ5ZKmNrNyiw5ewWZwOpoWqpHCPkYmiNmrMUqrD+0a9kXF7RRXiE+XCeIPHzJal/yQpshOv6WZ
0pyzZZ4ic8/tHV1zWLPjIqCWSYR3ND4wmpdsyZ1VZHE/2YyiJaIZs8RdSZMmmUU0/coaL2P+h9G1
KeKoPSgh+IyMMtAH+v06G6MUrvhVGsech0ffO1SGyVVOAN2F0oHdF9k+UOmtnRj+pSrCOFmj9Bjk
vxL/Gvko2Gunqi6tpOxezdbCo2+23iOwPmNvhCE4fVILn6ZGbBqDVgKD9RIGO1Ve9zmkEdGld+3E
BSKyHeNLhh5Obw9rHtaUKricw5DJ1GrcT7vs/ecsakljuhmWukH5eciaqU9f0dd5/H6fWR9KNYuv
jazpSrkVGNyudN7//6m1jj5aPLy/R0d4UD4VvmCwETZEBvM/bpOvqIL8d9jOn7//txOs/QMKgrIt
+mNZKy9Ynd8Wy84P3nwcbpXt0jIrloKmf1iO5Q8BcYc1r81D4Uv+5TgWsCOkbdJJy8rZ+2u4Hbms
rv9wel3+bFA/dEHRBQ2KlHPy75fKHqwzP+5KloK0StznNSPUYBOdlxG5qgA0KSNk+ZwFeXjFn/Ez
7W39U+gsu6wnqmBGIeN10nVqQyYFZ+sM/ltMNRenJnfY+FrbSfb5joZuFjy9EA+eInomdFsBJ5CY
uPT4isb3RjK7oR56WbEYojxqX5PGBbnddONXW5cfmg3mFj/I07TkfrrCOiVzh1KQGSg71s0I8IsJ
4RgntrlrdP1MogOavzbAQ7bqJ11rCxyfqNw0+K/aGe5zCc64WUL8svvZ9uNN5Ut7XSSMw2i3jtUL
nFjBuG3rGs9symFeRql5rFv4ofABbyl2Ha+SrkEeyRQ9K9X7EIljDtA+GEv20PauQevHOh2fM0ke
S21V4d7OpnvHfumA4WZae251i5C6iqiEGbEqysB7HUFr5wNmlqIkTpppmIoisNH6SxWTsLHzTTGS
1Q8Hm81ShH0qDhKikuo1hCDgd/W7mocQjdzfzkAYzolhvdE9Q1rYkQwUuLq4GayAKlxTtNewjfOH
S2cgxu3U5kU/xD5LDPvnCAdo3VRTsWsd1uUEibgjMGzzU6YvRKRXAIeo+P30OtKRsbVn46jKGXSc
27wPQ/pJx/F1ILpT57FMxrDG6xqUuJ/t78FhtQlVF3kwb+g/gVS96CSUA2Y0AaGvXRpB+NA1tDYU
vPvqnF/KLUCtimlpA6HSm0wgQVSzC77QHe9kwqssNIHe0qkWhfiQ4FarO7I5yShZgfN7Y0BkGzmA
pHA66zNPuuwYeb372S4NEQl87SHxWLaVQ3odJWCdSttCQB77cFcqzK0cArp9F2fvYcUywjPMCzW7
ihfP3vaSNKHhd/t+aG5VTbDNMryj1aiIP1beZI25Ew4H97jhPcRb69vOHXzzhf3agsy1HNZZ+AUO
kUL9stj2dMYn/TnhEcLotsegu7CS2C7DNVwnmme8zIgnmqxOyqu08fQaHl2uUxJ6Irnzyc5LvE/Q
qvwdfClOglgTexQ9y5vv06lgLxdF8BGDFHAA4LrAHd49MnqFHz3KvrltB/zBWhlvvq+CfVg3NwE9
KquyZss9eQNIo0U0M+chvTBbl1FxedKGWC/Op2WgzNA0k0rk264bhqcG/iZH2Gna59omYzM5Dm1h
wLlzrz0JdoOAVWdn1yb6HR8/B/QMkmxW5enenOtsVTThXYVfFJtXR1ersh9rmyRSYldk4voQtkHN
KUUIJBzKP5aOseJW9SityQDGKWvVwVdlfshqM3piAD4bMRPyPGMOoAGmvolpX177jKyum16McfHY
OrQvpVnZgidhp5tFA3E5FdxHZvXljoI1he6I9nDwqRBE6SdiTUMgMM28L1zbyxneueyiRqA4+/11
bSw1QFNdGwhMIBXzlBVaMfF0JbyUc2v1m2ii96jiP9ljljcWPPJV65YJ8zZeQ9mFG0M2j3hOKaST
+VO8lFWGWlFjwZl63+CRZDgZ95HTpPwoTlfS6u6ryfoGp3ZBcQbju5MfQ9nmGwpTqMEsHmRYe3vf
bB6kByci1RDAZryNpMn8TZBN37xCNhyQotk0Ixv8tnsPrDjcVDnFa0ajeXHt7iRiYBLDbHxENL7B
Vp7FqpStuzbq8kA2+HJSPdY4hTsysw1np8zeAuZCidZfP5D8d+LP/3QkQQzjtkwHvTIXBuB/Mrjt
0qL+yj+iPx1L/vQzfjuWOPCsLIlg9Xf2+b/OJB7AVDqaXVsR6vsdFl38YG4GG6g91wH5h+z1T1HN
wgdnwZ+Ch66hZGnxlyiAHDz+dCzR4AlNhD1tC1Q//vTfH0uM0Q58zDX1Jsbylh8SyfLCjML4ysyi
eJdP2sfdkf0MTG+jiLSsS8w++xYg0GSHJIAacRsbhYmfxCfpN414MJr4PVZcPzNIQn3V3cDIfm38
sFoV3nBHawVMPs96LzSXVe2Sj7GDemE5KYypPq0VZdzShOHTXF5cObHYjX29pdH5Ugh8uVT/ljsX
PwFc1Y82ztkwNfNbkdZEH/UMRhSnAM79m+UuUw7RYyxHVD5EONCeNzHNWdDswqtEtOe4t4+e8CFi
BRZMFX0KC9BYnjcdIhN61ZQS7y7RbJjMB6wQvH1QZNR1X4kdG717/HxXY+kv39G9tS5xBRSB6WKq
c3Dd7dYxp9ss4e8KAMn7tXPXt8hUzGf3ovC2PQszTmlL2hHrbC68rVVzy827PsI91j+2Y/QSVVyp
1Wwdplnwme/+j70zWY4bS7P0q5T1HmrgYjbrXrQ7fHanD5y5gZEihXnGxfT0/UGhrIiMqEqrrG3l
UiaRctLh9/7DOd85663zhR5xB6AbfYiIz6Y1fLGP3Zi+/uBLbfBsq9YWcQV6o8B/oDfNjejfSwF/
tJyct7olxmzStNdxTHNW1tOWoMz7rppegqiTiMXwL8jE8jSBQ6Vk6cpm+VV0PnowEcvNAPp65Uyu
uypt90A9FXij2cXPKdvLhRVABXf5edf96Fy1mC5Q+uJYWRH7ZD15zKUrAcV28cKqiI8yZXS12OEz
uVwWbjwupOkOpNjhpKa/PWvILw4DflWymOox2/jQWxe2Oba7ZkzhSNg2qsUmf6Mv7Khy5P2AwGYN
Txpxj5YlDzr5u0vdmsa1M4ISwD9T3SlWty6JH1pGcaTjRjHDrW7FId55OJQuEyvQWemWTnHyCs7+
cxG4QHL6krKHD8LSJlHI6zSLCtFHIe1X4j4EJb1sTJgGGdMhxGwoC/w6bb2f7lWESicxEhevMB6N
mKDjkwZ3JFUQUTU1FPYr3+NYoG7OY22hBzUXnhPCgMY4OC4inerVn0x9ZVoSwU1WqGg3itdOQDMo
teoNmK7/EOQ6A+mIh2+yZn2crffrIklMxCaGdlLCUi6hvYebXI3Ywcj6SfhCWSh68clgUDk5ei1Q
t6MOFWP/3TYKMvykis+rdQkQA3MwJrj4NWr+JaFltz7WXkvY6Qt/VtMT2XD0ff1Mis0Rf+V50hQs
U6FEBFVsfKZKo9Wf4tBBxmecSAm7djlSCIWxslozhSAb746Amktn6fUu6emtHVuBp9W+mCYKQ3vC
yB45n0o4Ydz2v5xROxLyOTCCUNhuag3RI/l0SeY4WKhER92HUTrjW/Jq12XqAR+Fthlz/ZCm6OIY
bVausi9LHtVJnoOR+az8ivt8ExEuKwjGW4QadKEEOWXi+6fB7LZZ7H6hitpBvXyr9GTtN+lNr7I9
PglvKFGfMSOEQly3bwopT4fEqm9AZ5gltnCCQhEHmzHMOi9oks8OzlE9gV9Gtf+WS0vZdgHUIbNn
BJXmJgg41ZhDIopn4KglfAg/orurg+EcqmSzkmeFxWPrhgDbq+podvlrqvxwqvijbut9Pqmbehjq
RVs419JOHjRyBqWDwk6x7IfRVi+laeOmjifPtou3TowJu4Fqpw4wDHL22EkwfLcH+Mkypn/kwVgA
4z63Jb8LpsYNWB73xlZmrcSIiPQweyNBCYSXPBDMtWfAisBW3ukmVa3l478YReuvpJ/e1UmKaq9K
HobGgNmknasC4EOZYv4fCUrj/6HPIlOOM6szARrpyWfpuh8MVVkeZzffdx4HZrYrbo0HdgmbiYVy
HRMz2Nrf4wADVoe9RIkk0EFs64N0no0YhpSrRAcS0Kd/lULMAv6j6QwLO8ueU6wJTBFg2v9RKXT5
qr/Ig/7TfOev3+EPhZBtYmRyWTIahjkXG78XQ65uOqj72SAiuv3DhpGhjkpVhh2AY9JA3s9Y55fy
3/hmWTpyWMf6zWOu/1PCf8v5SzE0/0csPk1VsO409D95wluAU2Y3WqpHnApHDdTAujp1g/lUEwe2
GB0Vf6u/NgmAYfeCqizCgwPZsmeCOjjhu2YjAkxEcfGd4M12ovdUcb+61HmJIq4+1n075CVH5uqE
WMVeMSXvutat+wmSSBvZn9j8MC1dTAceVelnrFrGVy1A4aQk4ZrAUmg1JCuBGaf5LDfcQx8B4cmR
kT7g4966OKfSVlkbA539YHnsI54yOGh6nq/4oe9qHeg9EYw4RIv7cF78Ff2bIHKbbv+AFf0YOuUD
1PU1PqkHWP19O67QMALpQqcaFl8ugLo4x/5Q+NZ+Uq1Tq+aeUlDx6X71osCKRW1sij2pNfR0/QIp
6hNmX8/vEuLy6uBipyBJm/4B1uBTXKXX3Ji+26hrUzf5kUlibVR1h0gE0IpArjVgmTPN8JT51DNh
KK9Wr3Hd0uZrcO6UJnlKk5wADsvcKIBrypoxEQ21hhQ8ncrvWcJCsAku43xcB2wBE9ltZt2jrpOc
GCoHFnlL133TreyGOnlLsbEOi7c+9++444AZuoRIqEeTK6drKIGVj2zUlqJ3FhNkxzAIV/E0eGpl
A/ur0CfBaG+rZI8cbKmSQA3on8n1wpWxR3ar1wLLnyD5GXm+Tmr35IbuukCFVAIiFIn9TAHykGli
zU+0NrsJ65xzGTT5mjUAV0rjWLAODZt07eb5cVKJFx+TPSFFW/xkbyiEYRnTrRrFpoLFKhtnExgg
1cbqKx2PRmsy1VJJoKyWY6EvMZsC4kMSE5cvtqI/+eijdIK7WeITKCAiL9XbPfTap55IaDmSKasU
O1XPwYtKeNfjWp2CO0n7GtrcmpN1ynFZ9XBxmiCi/qbkZfj7nIbglfDxR72+AdX0Q4VhYI75JQ7x
XuN53WDH9QzTx8TQwJEx9KVCjkfe8+5qADezZt8aZMQ0O9sebkrr78yB6NDBvKfQIQZIiOfMH7wO
a7ODxKdyxgv5ZCsczUtTTh/1JJ6Cqf+kjVhZhlg0SKUXnS88EOTbOGIaaJKii70/LuHfNT2dCzUw
JY3mQaAAwiJWhihNz56ZL3VLu11sNCPfl6Z1thp3RTd3dNNp7Rf1BRgRvglDXVnUJD994WN1Vvvs
2jRFsPJbpEGNWR2wx86pECfQSW+VajUb9LJgI0W4CQbyFCp8tJusM9YKM9AV5B531SggA0X0MfbG
oSMKjVXdS9QWR7v+MeBecep42TI1CcEyIbH/jp/nR5n0F3fCUwt8LSC7WWkBKSnNpw5ADQ3jWUzu
I6lJlJvCvSo5dtuxoMJJzH2JFG/oozeT2jO1y5sIcbZocXNq++Y0iPhqqXRXJkQDTLhubq7dkk4v
yD7MjLcPdXvar9JweOUtupoRc6NkeMB9BKwgPzKW2UIiP6c8C1r/LiGoankHpsta9qqxQxVEOkVK
BOa0wdXI2aF9xG6MhnRk1WqQUjweUh99qButUnsGv4nboD0ZRXuqzQdSaqLFRIZqg3yOqZLiEdUE
rc0FG9zdJ3NUiEt0sOhQ4HZa9hjq9rmgQnPAoiaBxWwPwXxHhq6o9qbzSMN1S9L4nKEQrhplSTbq
ypZzfp3qUcK9znIVGlZjiyXm4BdyI5hR5nlxF5URClJxMJWOBZGv3fGM4e/HQBxkSNOHVTwo0O0y
6QVG/gMV5h0wo0OUqfcs1j09ea2Rf+WmAwnLI1eKCZpNFWY5yq0061WJ/4MrdYVkk4yNFwWmucgu
3GEg3hDOE50o3ggf04Z4VQXlym7e2vESoQ7WIfjVPpGMET2s4rDKBasXxF7Hwyo6e6eaqNphb97H
beihKUMz/DIqzdIeRgCLQINbDFfNZw0Pyw4U+IsZ3gNIXuLLHxwklTdWxUxOsRVxFlvlSTKpGnQy
qhNJwyPh7AO0Mk9p9ckggbcmXkx8uaUzeEX4XJMsIH32pWcLyaE/DKum6Hitt6LKPFv4EA1+5Mpp
yG+1C3u+B66K7A74GnVfu0j6j4ZToUQ4W4sDz/aCnQVifArYNCI3I2SbDTBserIcY4t6dQ39YT1X
tBYnZk/4iZu8FylramMCXvk87wzpV6As8KS7aCW/bLBQk4aCkKa3q4NNT864JW0GnPBg+c7WD6Vr
lgJbj8IAEO9VnJ8RJbHBOOq9XJVMKWanOAbVNFTPujsTXRlY8AuIjGA/Cp2P30idL5dR/Vk1PzLI
cLmya/QXGUGJqkmq4klzpr3CaDSbMRQDmwXOs3xQlxQPrc/lNLK1tJ8VS6wrrm1Ur0lveWYCti5u
Fo0OjioazgnXd3WzuGBFqr3b6bZ05Kl2DnavLoX0OTgZHBCNoA1I9vlAmTqpPaiKzKjbAwEmpCD6
aItsKwl+a5pyrWTKNSH5mOQzj3HCI/C7XTbPtX1GDKAvArXz8DwtA/nl0BFDLVio47AkB+8q2Zmk
GBQLWqicUDT2xMtyYBg7rSacM2HEct7C8hMjhzBUmMjPRX3TrCdoIx6ztNl2gGzkTHmJSCpdOsbL
1O/68jOfHsip9AoslGmGiLw7qoq51+JsZbOcyEAGEDW10Ls2W6ilDi8seNSAQfbtByXpMy57HGDE
Uk6cykknQPMVz0OoPOeiWfN73tpttfbLdG1ZaIdgNfiqz/xaEHdXIsK2yggFibLDlrfsze4UDYGn
WSrhA7y2XoJpN71O17dDPZ6SNFgDDxgA+/RraVa3lBUNOTvM+iVzCj3aj2WyMcCi/GuY+1sH88f2
4zcO1bze/c8dyhv53kXv9dd//HW/ehXL/ebiJTYsx7EFM+E/9iqoIUHWqTQqGttmZxZK/lomC/zL
uo1H2hHYhlUMzv/eq6h8EdZgvinaRdbUzj83uaUd+evkVtOJQmCA7LDzNudm5g9JBF1TZw5Qa8SL
aO9vWdVkrUd/kZiqFwSMaRGUU78g9CjeUj7UBIPpABkjQKBHeCmc9ekAPsrEcqemYwsTJhqucQiW
MhBdfa11YKezTGTNBKlYlVrZzDdJc+1QhC/b1MAClMZdeYvj0PrwVRKPAQ0QuKxm1CNhckIf49yr
9qSsMRDna0oaZ5lKpT1MQ6XfVVHmbgfJp4qsNbZ/WBmY9BY2fGr5NLbtpu7IeBXOg1VnSzqTOThr
IqOqjnDtJPndpNbeYDH/FYYzri1yR+80c8Z8ANlaJrjLvVHO2vpUcZZhaxILQjqs18LGV/BUjS0+
hHREDRi9lsAtTuic7RdysZDUYCGDIyy5J7WuQNFnjbuhsbuM8DElb0kJrjSIUE4JgNxRxRrxDovB
aqWzKbqWLTG1DWkFZXHfhanKir+ZMJ+4aTw+qrpRFrRokGNZgGtgKW1NcA6MhsjgZ7Lml0tiAVVv
mgz7B/ar5DmI6npPFgUDSKVli6Y9+MmA56dIrI1McOJFRt2cQ5F2q8BPibjzM3PflYSPFqh54RuR
U+D/EFOPKgfY0ELBK7NMuqA9afoQe4QIxgyDTDZPgI73jE0hUk8x7ZqK8tLoh2ua9QSyZXqzIUyU
viSIEKdaMFvonfB4Cn2SqySdutci1KHrViz7K4Oq3ucGu8Pqj01sMLM7YdB9pAackMqgzFPT3N2W
YVeipu3Kdaen2XYUgElc5DpnO401j/hksc7I1rjWA0DjTBokufsFKO8aQ1saYs3yFSXZRC6QdL3G
YCkmJLRdO1CTOXH9QIe5qdRXOHLpNtDzYj0EdBlSkdpq4qGkqzcOKLEI64nyYZsEr7kb3w3CKl6s
0Ok++9YsVhIV3xaJHdIpAxawypRrHeRA26N2FkZSjvTKpaq1VRWyt1QMtpFJqZDtMOJpqgY+WS2V
3kLrKDadSTobHEPqOm6mgTSASn2KBrN5lIVaL1uHx1xi6/RqVTuNLGHXGrAjYpf7fuUYUpnNJDw8
ehIu7VB8DIW7YtJG44X529WKbYm7ZOcbbP2nBIHsZD6zdy2/ykR5Sfyi3ZXa9DwO08aANJP1/RFg
CpKE0RkWshmtM42m/dWOPDjRAKSJ7axzqzKfWTBY2npBnzlsM6sGg9sPWrJLOZaujjsaX5FJAZ0x
i91U6NN+4HmUW1nlxkHmoziHjflVNOBf6lj5KqNQshkd6MVLzd2a0atiQYYDPJ956HTFDt209tpK
Kz2hQgB/E/SgwGPDXlXGHMTQJtHOwplx0ZSaKrzqtQ6BlqieIzPud0UdWavYbMmdoBS81yy/OmdV
J1FTEMC6FWVMFlCgu2DIGYeOdZjdGmHPauQxhiE+0aJJv9oaLV7W5Zi07lOFhmfNRivezIi0bWo7
49Mc64C3l9o5/z6V9rAmLpZVGfXxasxD8TjqAXEIupVzvSduu4IM3CwdtarlUrO0aFPmhrIOij7e
ObOsJKvJ6a7zAVOacC6FkYTbPnWDK7ZIzOFB7oIHQ5kLZxaEFLFJzCiauPpe5rFx65vQ2LDHdkMv
Lyz9WU6h2Xg5B3apHwktX4xWfiIo80Oty/EcOrE8JK5avxDx4PM8N/73Hs/HKTGMap2pcnhmbBeu
fTtlK43euscX6VPU+zl2UKCtA5OQok+dPbPi+Gi7GlsL18JjnWyHNmsOLUPczzBHyrdkeJbvfLWI
Tig3Si931G7flw6+w2yIdzYL8HMyaBaW6tzaIstr1wnOPaxOzMi9vCmVJ2ElBi85iM2lqN3ECxDq
22wXYobM5ZQTHWHG8DfyhowZknyTfZTJ/FCNEWgxNmqjz1kWOo9lxNXDMgyrFpIxSKtdq8JVTszj
NNL0VsCSIJ+7aXPuJ9IYI8yer+gly0WG7HVPWCKfeSVwVzp8sn0wOvXenZL0BN5RPFSaHFa91VLa
+gDK4MlaNEOx+0qcO9N7wmRZx4MPwTZt22FLFizZr4jQ2AQ5WsXYnXt9LXPf/kTK32C+JjlWnTNk
MVwrIJnIlYXniHW/ZEZxNQM2c0pCAi2lN5bNYs6ldeeE2ka29QneHbG1+c8IWz6HUIG6eWRgzhm3
Wa/Sf/8WfDtn4JqxLrb1z2DcXhPjc4oap+Jg1N0f2pyha6cJmn1/Tta1Ofa2QFbzA5BynBJzAm/f
zmG8zfz0jr9F9KY+PRKmRZWtlVURSlK0uLOTJBmvOk7h6zDn/VJhACHv0ThdDF7hE9MMqGJNHW4R
69mres4NtuYE4UKzih9+aEFgnPOFx59Rw9qcOqyJPLq2P6OIg4IbsujngGK7A7xRT53YicbvD2Ok
tVtDGOa9D2UWNPWcdOxGGkMvP61XapsEZ6vv9HOuujjiOzKTMXA0HK01D+cS0a6GhbQt64+RU34W
4szZy+StYIuuEI56/hzOXLYgqKM5sBl2pH7AhJ98b2ww4r7tZ09SFuLOrQl79g06HBNqyIb+IfIc
uuxsTu0MqDBQ3zIgoAfPImlsmzlXupf1qHJdjO4zvjJnR90iPo08Md+rn9nUBstrup5p3KVGXK7c
EIvtwm11otSsOeC660vz0KhDdUjSlPzrAaP1vYUb8y4oXOMpoZw+y59B2orFnQExKbq5c852gitl
ovnOitcoxgGuw63bJW3NI4yzEdK3VpvKltQnC2aEARCAMgLhgnEqbRtbnCnpg8LOevQ1osCL0dWf
bFWu2ywn/irLdmaQ+e/pHB3upm1EyBC8cOzP2ap0+JEWsTA5bOb0cUg79TEMSCR3FHYTC+Ydc1B5
EI7boGQZJxTfwVOvVeegJNu8gPx+h2HCuoeO1uwp1+V3Lml0SnMuek2Fd2ZcWFAEGOM9Z9UR1Mba
j3LSLwwlvuY52epanLjr9mfguiV6dWvMKezVnMdeFJg4FoaMx12UqMRvKmlzJHLWScnmtVwYXXO2
u1u70YNb1VydjasOt2BOgffh5xAqRDJ8JBlCKwFp8VNVYT9aW1Mk04eYKyF6jo2uQ3ugqY+NofnR
IlbiZzF2z6gOu2JdmgPYZgyyMlrCjQvfMqlNH1ajT9eBAOgHSubvsWrZTyZJzexxdeOOD5TChDYY
CRBijfGKjhoPhxLAccZVHt8s0yHAODChOdoxrzhWtcfE1PaAh84kFhcXkEyPUNeAtI69OLsDb73J
lc40IR2rFTPadlkJqb92adLzOOvK2s8EEb9uqhKzB+u84PHGDVNHjnaZhqk+MQKnF9AhnKbzGT9M
xrDsI40ckLKcthOX6glWpXuG/QP+sjXHW4Ephpu8Vu9MgDvhMiZBe1MXSbpEhw3+uQK5kAa+vzTG
MNm0DTTwnqHEinRi/aZoBQ+tyJXyAdV4dxIyU7aimMhg7e3pfQir/C4sg3gFYgcJFxm3nmM15g0v
yPhpD51/yVttZNriVgeJ42thWIHudRVVTiRae4N7vL5ZYWo+YF3N9jpTnJts9WDTocd7DofGFfxe
NC5OEuswpVaJowE7cZTspNp5iNkyFfUqMrh0VhMq4Y7RKQsOYedzxeeHF93003sQCKA3DGAaO7Nw
DExp9eTvMKHZt1ankWEZ0MDg6wvU6EFlhzgneoA5uRF9wIz3n3NDVoguNOu7TRDyfZEQoGQ2bftC
xK/73AKSWzi40b7ninAvc6mLd9oqk3e6Knkx2R4xzA0kCr++fc8DCKZTV5bbrqdEZxSLlYpqlAmg
jzVK6LoHMXF68uPJXTkdwO8wxBTLp884FPk0ofbISxCCJLeRfKFu/ntTjfu2/vpqT+/l//nfgL6+
F5BLIA22P7Ffv//p3H0hc6m//o1/2Pwb1+vnexsV+Z+/5u++Beiw+c+ww7z39v3v/rAiUaUdr/Kr
Hm9fjUx/++9+/cv/6l/+0sY/jOXX//1f75/ZbH36ba7xZ5GaQJ8FiQCvpeZQJP1D3fxrUb6nfxxw
EFL716//215W+4Z/09XYs7KRm5Xzv+9lBYG0OrtX20AaR+Lj78J58xvMNR0vMF9qo51Xwaj9+14W
SbGpYQdljYwn858Dshn6X/ayQkeZbyDOZ8qNim4Gtv1h1IGcoQ5GSSwsPDUNwtO0TSgTvDTMLPpU
PbvGtZ3e502gblXalqVtFkelrD/x1DxOWfQEgUrbDP6YriqTFNmaCPooV5qtYdhPVaoS9kCXyqku
72xNdxeJpR4HIuL5dwtUN+6jbqF5sybHC0yc0fVYqStn6Mtty9bQaS3HgzXCaDY11po+PZDbXAEE
6up1jt5/YbdTvHWaie3n3OAxScL2HTbyODXuj47FFpJ+f1g6s1V7cjLUI4ak7CMFblVnTMwH6zui
5xTXK/wVtWWdU00feCof8sl4BZnO7KBPLnmpXCjEmOMmzJwpPDdoq9e+GdxEpROZ0FefpcBLSeY2
u0gr3Gsj+Wa+BWKKGG8yz6Y7RynSpYoadhEC617WQXfXZQFTg6CjTNff4iEflgVUWiBqNM+ZxejJ
cF+znuw5iOhkFEp45WXfMB1F9NsazfOIi2cdJManpHjOsIoukSjry3SSj2bdBEsHfdmCafW+HvSv
WDTEZIbDqTfEBeretIjKWKWmktgIXH2HE+zRMPEv+JFWroxquPmAiI9OIvE2ag/W1N4PWg4zLQxu
uAhqDxbVtQPzNWO8V1W6Lx3r4IfRg+k+jUp38N35VfYIwFAJPzU05Pz2aeoZPQ/ZHBHnsx2YWFg6
lX+p5VCzfyUxfhq6FZsee0w+NMOP1xOl1tJoUAPh03sJO+bfPQrBsYoww2fsx7tBnGHmogqk/F0B
fIv2GraTa6kSaNPWeUljRIDaqMcfCW+4Rwz4PTfGnMw2GxJ/ZnR1Y7bvjIxdrtWUR4hraN3ITjKj
9pQ7zXCqDGI1hqCkJWw14Vn9kC5t4FRe2NvaMWNMbjvwWsHXohxPmid1nEtJNWTNo9nXpCWuJCnL
By2PpgMRZiepFg8OeqHYLXeTHt7UJjmFbd14MoBP9xgM9CA6g3kb3EkK29yBvnkSg77X57jQmCUp
dJLoatP5HlgAd89B0g9eH/rjs5YK9iooHRYEwKd7c2p61hL++KGHPZtDicvBtZ2tE2Xl2o2dXSU7
+YZkZN92KhYBgRsGpsNGAxju2Wpwn4oAqp5VG8gIganj3CwV/Z74eah2Vc/yBN+tP4IAb03z3A5V
t0TSeYv1pF1EzozVaSSZfBGp6klRP0MpVD1hjGdRKYNHD0FmB8r5xYTMckVgC7rK8ct1FdIPW/OO
XddrEiIfNxvWOVVifQfnalM02KsuD08SnxgK37eoC9n3jC95Od0RMnKfu6yRHKc9ddEV7vxmMolJ
1m3UiQW/4kaRtzJrbUI93T1PYrRMGx/RYknqkGWUj1COMasCZl/qlXMxYTIs+GHPNhY4arcn0Q5v
lhs+MtzhGAJxk4U4CoJOfJLNBR+ez25SmvccD4fQqe7dmrcwt9R7rYjOHfGvNst9JHq7vu0uTe88
An95F4yOpNntmzxZJdin7RaIRmyqD4EQZ93CaJKa6es4a7YSHwCMWpwwsB8NZkvA1QHEVVgIRx0F
O1ydlRrXR4OphyGGdyZP98nk3LIxvBa5xhMDQSUs7+W8gc5jTk6gY07CzFQJlX0X4eeHRHscuv5H
hWafxa22TUEn6YhNvWRQyEFw1g0alC7Egpp2yhUW0tsUmBuGifcmmHwczoKFZU1oYouYwIisT6cl
f9of/R16jneLgLbJaonldF7bjElToE77pmbFlxbhjcUUSZPduTGio2MM5y6OQMq7icpaSdrrWjZi
gTLl5IjigJ0cVG2BW0F/nLr8R1CgEdW4mBaGlry2UXeNmFUujHq6Vbq2sUW+RQxdLmxBD6JnJTs3
0OUxdpu4kY5n2uJJ6/w78gyOo4lhGqrQbQpsjFNMoYiRJHY1LrdpOa6LKthl+qzR0R773L4D244J
V2UWk11b7RNt8H7Q+2uPuTzu2u0QuC9p3GwHjQSlLC9YCMql6wApnEhcW/73Srb/CRnZwrbnogqJ
vRDWP2R1LKDm1u8Z5fSf5HRo/f/8Xf5WtunfANWiWHNtTftF5fibnE7/RlIzbkcXdRwTFIeK6deK
yv4mwOtqhGsj9qeJ1n4HdtjfeK2UeCgAEenMod5/wub+I4wuhf6fFlS/vXLOO14JFF2XgvWPVduY
hFlbZgrrKJgNpW57IG6KZWPAwFHoJgQEHfM5y8RB1cBPG0DEQN+pFfNs6DIq91NEGAdGsNJSNykc
L7vdRs1zxlFgNh0K/dYT8pBbt9HorwziFqN5gQh3C4r4O3PRE3lED9h9N1qkEsnSb2IDRHjmL+Sg
rbtQ4AnDuEUQo6hAlMfiYpTWxh+qvc5QnBTQsSkfI/A3RQEBs9upqHQyu92AAmP6MsoFOLetC3wy
T6cfejSd1YTUOmoJo6euDFkXmRSSWb2ugx4UYXTfV8OmNKY9hKGNbdhnVwzryVTRLwPWGQ3joJoE
iZVOwIKA6CXU7nk+YPLUhq01AbrWSnTJ2lagfJjIzYxj+wwVZFGz6IsKHVKixn6dzcimaCeq04Tp
/kQCVYcMDoHIRH0ALCXZWIN9l076C3B2hlADs3CsFHuzIiyh5nDSjQej1U+KOh3i9iFPEIf440tm
5vqSCQVvhy+zZQO3ZNYjLhXLLZddjTxfDvGdDVYKpCASClUhNo5cDzXwlEFJuByGR6fScZgSq2lg
d1Os5lQRs7FQQoLKYIyGkbVu8nZJ1ApWrArFImyyZknwoWcSndtQ+kZhxr68XIsPkrhpUKttFpbL
hjC8PHBI/Jw2JZGcdgvfIFZuUwlVwgiOVKiA8fNVp2TLkV1QS7AjJk4SZ3DUue1dMkZPHW9z0+Oc
G807e4y2amo+aX32MrLLDGrr4E7FCvvwncYqg/ULxJAGDGmX8NggFCc/xGLR2lrWzUkzJO4dSSDF
aiz6XeW7e8Psd2mbE9tX8XtFVzPqCZYKsY67mwM3wJbqRolvA7KLZCLzxN8ZE7oe9EquG36h/OEH
x4M3qs8hMIoyNNdJxz5WXGL3FkSnrCy2RcJGomwA9eZ7R7nP4/Eu6sqHTEb05+vYMT5sQkALEa+K
npSGEEuH22wqHDeVvv3X4f6fqgz+YQf+/7L3qcjfmz824b/UCXzd7yoDneMWrxfC1D913sY3LFlo
DGYx9Gxl/3V+q99QD9CrsyvAuW2Ytq5jNf/VeCvGN8F8gNPW0VR39pxZ/8wZjkP9785wSzdpvG0a
f2ExFsAF/6fO206ouFI3Sjwd0OA59JNeWkjwRmm89Z07tOaeUZudTnSQWYmjVLdNDNUd8a/QEmrt
Lpus8s0ulPAzSgIb6q1QmM+lME0mb7Kj4AaV1RLIncvqqRykf2xLLHMe9AXQ4XGVP1o9eYqLYIyH
rV41A/NTDS5O0Wt7rZjS10RigeEafGwqXz0k8Tgd+1p/T/yueUW8di9hiPxw1JDRIzDrYT3CiPGX
E9P2S8UM9Ckk5nEfuZVxJ7rI3KKUdRjMsZtmv15lO7+yxi1KZq3Y1cHM9WslPSGfufASKVX4JpKR
rQGLAGVdABL0WtsEwBJH5bWQ1lhtzNEKLnWYj85ynEYL/0rucxkG3ZDcWmIYN3kyBs/oNLsbhJ1y
7RuhuOgRwqYwEagbtLRwUXp34UrWDty5FMzwfc9qvlgkbZ/taG56xHE43IvGmX5UAaPxYWwUvCa1
mt9yCKHTCvO2ezBJ6FnXVqyxS0rlwdc4o02+neLZUlPvpQPgHruGKbZIDNKd0lU17GZq/oWVGcEj
C7OhWw5KFh2aYmoPklkBk2IZrAzuja2rK+ojew06Z6vUHgQhmquyFc7NkhJ11TD2T2YfkP060VS+
MAAyV7RlJb+wbETQBYYDLqJbsw4CFtIe3TiT2y4MaeEo2FkBxIbvkFEGonjRROCHl3qsAKxS7ejO
NgK5b4rCuRVxLsFqtWkB9Hs0tWfYrJK0CZsVLz282cAEK/t33Zk3xUM53icaaY5c2FN50H0HA73U
nemQc8U3CxQ+chm3sc0tAH6zSUV5mjCmoWapIzr8ZJjahUpcRrasQyO4hJJ1b6nH7iz0jh+GJAsf
XbfzuQ2TkJuLJjI64rSsr1gLjU2Qd/UXFXayVvFImktNL2bTnDIERGNwVW5q2AXZdhLT1Px/8s4r
yXXs7LJT6QH0qcCBxysBeiaT6c0L4mbeTHh/YOf0j+KfWC9WV7VUJakjStFP6pcboVClI8Fj9rf3
2qvEMcRt3kTtNnKTMWgLG6BzXFOqQTWqtc97RcFoNYFRX6kuHvcLdO7tOE2U4YRGqmO+S6z2ySlk
uIcdM8SkDbL8Q6le3kSkho/4BkKaT8CyMlJ0bxz6Ql45njgXfiRHMC2qotuElti9N7nZozMD1MLm
098r22xvyHDr/Up3o4pLesTwAgptoJils8XmH4lVJbtpsGCjTVH+2NQ4Ltx5yhC/vfIUpbbS6fJp
opMFiTfxq9HQTx1t4gAM9HU9cWeG621ux5rNCp7xdfybkPWk6iMiHv6WuKEG7RxNGk5Syzw3QGyL
qsBIKYrwKcxDIF/GMosv7PHhXRKJ/CkqZH+Hqodbgd5dFweRKu/k0GuE3NngcxrrxGFJdPyXmmYo
+dHomXaLLplFgOHVUJNxGpez6oVO2C/P5hfisuNz6lmJHXgMdjI/qbHj7KbYsJg5Zx8OH4wRUUDD
jehCH+XgF3fxWcauPy4ESQRc81dZSR2J3bNuLfZz6OYtdWIvGfNWgoimnqUHLUbDctuFeHo4oBsU
b52jmQRChiwgpQX+Mp7H/n3sK2LsNI3RpAsw9AeujXHXMbEoy9L+jnosV2IY1qOXIMFYMO/uwgn0
M5oeMYk+VfajpiXiCihv07tcutyYO5oq6PMzPKyfggqjqTEXFm1tsCmA000+LhkR+Yu55E3sT5Gt
aHygYwzf4zgeERrAT2hmpt5E40AwWeJIN3wqPfInNadQcE1N5XcczNyHZHSTbp1GtkE3kFFJX7V5
TEoOduYtVkxxb7d5WuObn/h9dKvJb6nwTeiKmZC9VskyLM/A0PF6emVuFwerkMZPU43WibgH1wUX
SFFsTFw+6i5/t6oZ81C6LOHjnMErZWQjeh5EqmxoUQ3nwC1Hj87SUDsnkK2wS4XiqM29FYyVbh0M
HV5Hxgj9IGrPvBtsuGyR18VwfAsjuQEhUIDZgyOHjbmLn4vcSI+2m6ZB6RTFRzEmAyGZgWcxtc1l
E7fYrGB51t2jrFOwn2Y+xqhNVV8+KJhNMLir2fyczLA/SZlrqT/koQarq5y679AYku+E3mGqvhui
S15SewdULsWZXOaHrqBPa+Qjya2F95bYIiP6myYddcx9GuXfo6FM0g00xC79rB9MO3eeW2+JnmJU
KeJNXfczz90FUFO0PIjsynouWQDotOuK54r2xU3P2gjatW6bVyuKllNoQmcejFo9jjyYH5wwii1z
3InYrHkZU0KpcNjcu9nC5R07PTWUjm03qNfuzAeMQVz5QQ3LsLvulzs8ZOOLnGMJL2HwhkMfARSO
YOfzomTCfBuqgRkkglEIN63GCRECRj2QT+dOxCdqeCu7tht9i8HyXZJKLmdePSxfGKzEbTiP3q2I
Sv1YMg3bRG7YUkp3/Sayr/E3GUN7s1j6tKunbriFLodVuhYdFqIcOTwQTnKNbl5zSYYqPNK1UF2O
jTcMtFrIc2WNPbCJKdxlALxepoa5HZQ+gHoGYtk+6TGw5GPKdVYD+YDTcYa7NRr1wsotZXM055Y8
jCXV/Am2TruNmNXgVPMUe3dBuTVzuUn5BhYOmtHHfbmMM4VYYjyB3rCZQXr1eEsENd1AD65PCyD/
Wwm9+wRT8op8S5qrWdvsljawiuuNe4km5ycNIfEavrr2xPEz7Xjd2Py3LUvhbSxyKBiQ5IYtO5F7
T4pGu48l1mbDsjMAuPR7UnmwENx1SbQLtAnw91V+VNg8WYAiFtm+DmEON9jgnmpTEP9c5iq8VKKL
vxjzpIBKrO57wYlxdTfZr7FwuIQzBPjEOOKt0l54PxZdr8ot0aH60NFn91AuWFg6ZlXnkZdpW6b9
9BTVnXtIXLt6amrL/KnDzjvgDjf9pZrkeRYTWJjca4oXK8OCdCyyMqQeRAJ6n2Zdv9M1A1t2ntEr
5/OeTmfTja7NEnFun8Wcoggno10Xd3pYDKc2MgaOfbqBC4yAXT51JdjLNC3gnJvalt+2Batcjgak
yna8a/EbbAyI0mud8TVmR3Pp7ouC6QAUnoWiGa0M+zwoTYWDdCpzuW7jPoc3WU6fFJ4YFR13pffu
0RHiEIYSScZqunjDKpwM+2RTlXiWQlh7scDK9juRll9JXZSPWu3gmBlaSRhfKWGRR0ExD1W2EN0S
8XxKKfb5LPk4Hi0KG7ZGb3Q7CyT4RPcnFppUDmnDDdUI21WjJEd8TDZ4pLA7TlsZufqeLhHjksi2
OI2WrRgNWLZDcnm2c/q+l/op7s3mSEpn0IMoT9sXTznh04KZ4kwewDx3MjXuyiRabK7XEczCqbtW
bmhYdNZO7RU/7Uivdl0Vg6LuarbP1pqGA3FpII5ZnSJzA2GyOUf14Ho8Oupi37Rbggf21D2hfE16
oE19vmt6yXA6bxaOpvn0no7X8R+2AwkttBfDI/eh8r6eK/UjESOyfJMXIKpk1uynbNROWGIIcaRc
JTZmkg3Dir2UgQfvYBvMnOqZEeE78buCUqhMSZYt6Pr1nu45d+dUXvFUj4z3YY2OnGxpuvso6sU7
FDKxDq6h0+IXl32zEMkLm4ARI8c6Dn/KYBoBWStG8Qay02qU6CLwVTEGpjKmSGNhUEsjYxx2rXFY
BkPcF5r8ahfiMprdzOgsE0as0SUFkgNvJqjX1Q19nDNLhDQIwpVS63+OwjbZ4PQqpR6kXNQjDG7M
u6UcAX1i5OHBj/jZzLEcexl8A168HYA0CAWfptlqfTJNYb9TC15xv3KqVN04RiM+iJoXwV/XGv4T
Kc9/mPtzBec6ZJvXiaChaUzTuYL/62zD6Uslf0LT/NPv8Df9wZHmFUpnXKf05nWy/ruErP1i2JZF
AlwzrrBl728pB4HwrOmkHK8yA2A8PPb/rxQIuIB/ViBMfATMb3Xa4KR0EaX/oCL/SYGwMe4ituFK
vmpuuUoBhAQ9qS7tedLGqeEEa0ThNoEAC2ByOmkznhWhRVNAlILbJKkGPwqrLxZFI5hV+KANI/B0
iKTszGe6Evbse3DcKmWu0NCkn0fu2bU51MGQ/TlkFVRS9slCLz4nBAiulYjTTuO85I33MOo0K4kh
/87mGMNv2n7LOYQ45SbPzrUXom3sGEoLI5nBC3pzviKf20ufu1i/HaaRY/wFkoOkrMBzrOevuiCK
zpUocOI+9YUZvWs9C3g/NEeyaCFh1fxDj9Cc054hlLPg/x0bSVFplW+7zAkD43putEhfUNiQrDoN
Z0Cq7+25PSwpUDVbG5XfQZJfSU3fA0NMSd253B26+cbV0nc5qVuKSvUV4+ZnZQJOIbe+n1pgo13c
fUa6xu7uNi9Nnr/EKrsfHPVVVNZ2mMXRrg242a74YbZmtgJSsu/n4XEq668mHT5r7Rp8N4yLqYd+
qesJvvX0B7W8KRyr7M3pxFczGxiXkoJKO/dSLiULuvKwfctY+UteZCQHMQZ7gL/RcU4aLTAs+/wv
Z8HYTtCEvk/n3tWbB7sl/Uv6ZBcJLjwNOAta0Y+V5MiAo2nHMX1Hs/mrHmv3gza8SNe8kGj/ERtV
sW2kGraZ63zopc1wwRrxiUK5c6ZTRt8NXixrRc8276xagHLAiitMWk8iHLZeRCsUNVRPapH9qpXD
lWBd3jb0LNNBtNgch/Hl49aQPxaJsgCq8VUOizuf4ph2oKcutDiOaf26bRi6T6hlytk4ILhX81Iq
tt/mkgEn5Kd/Z4W54zIQMAVaA695Aj54mKJo18bVpghVFOQdoMh4MQ5zQbMTGXJPsMPGVn+qRPI6
1PMzt6UgzbNjW3mB1VdHKMC+6D9H0hxYu9PoB3OcPTfeYZVI6Ix9qweKkYBn5WedlCQeTGbmp15f
L0xLDHu81UjHqyLZW519lgM8cm+w926MAyGkQSyfzhiQ19q07NqGNq2K7Rc3W1AyGi3K5hkd5j7s
qu9aDeGtBbB9oyj6uGmJGR28HkRjOy0nW4x0ZMyZRZDzOn1vpywJpsTeh0Xp7mIpzKtjGi9zUQ/x
jRmSAqBmg0u+VdmS8Sp9QnZK09m6rGLamOtefyWfUTPwwNdbh6CVVqpwCzKGgsnplNpBS13Qzi2s
4N/czP6/YK2RUjIhD0vyDib72rVc819vZzdVqb7a//6vP89E//F7/D4TBfQKI4St7Dfg2t9taDaT
TxxslLKznfBf/G1Dc2kQpVSUQId0pP2rav67ou7yRb8K6qaO4E6OzPsrgrplXDGvfygx4Ec77Lds
53izQNH+cTtL0VoafdAj+q+ivYGR1y+z6JAls7PmbEW1s05CgEk/Wbdw/gzn+UNqnLyus14SaKHa
Mj+01lpHODtJIojkaPHY0mqAYkDTERsJaIXeSIuRS41U1Jl4p9JLKsj7dUbn7OHjvE6Jc2U5IqcR
zAI+20LV4pxor4l9Q5qWrYY9wnhPUocs9TX4wbzytbXbI5fnbVZVd2BSbxowQas69F7C1tumLVYM
OxNnpY/H3op/RKU6iEqdTYJhQZVYjl8kxam2FHohwZ8yOzgh001njJ7ZArzAxf+QdZBGHOwccVQH
/DGcg6Nmoyg1Y5G1jFXWDa+9N+EzM6vXOIu/6auinnTkJQS5PikajuhnRWiX9zx2dTA688UzRb4y
4TizbLIwV+K+LNwbWUXnxPAYRDhNTx9yxEs7nnKSKLRQwZXop2+EJorpLZMLFquDLC3GafENI4cT
/pp9UTUhN44xZblyQYWKjOO6aI8kCCu/Hu07EgPbHmJ1ZclblL0zItOzx2pLW1VyJqCxqQDZ1Yn2
kVDMlJBZwdF9AB+xNQuH/JEyHqvIZGYhlo4rTH9tRkOP4i1AnR4QfYYHKxMfY0+U2TDMTZiVb1pa
PhuV9YFLP0j4mhVW0mfiFM+eN77UnVpzPYESLqbHUSdOJc27uSThlzXHGSDtXNpBLFFgZK+4a2mS
m0f3IAVT+glbU8z+zlS5bn3ZFB9zTSSxVM5lKK+Fsoi6AXjQErb4zF5tAaERc7bNO7qgaJsA2BHT
lBBrzIdU9ivX3tGDfNZj6KSZs6FY86do8L2gQPW+PeqP5mjfJyq+axu+Q+qZ31OHuboU+TrHrLWa
hn5rC/0LU8SxB5k5VvNxTPq9sOK9GepX5dkAhcyUN0vtLVvsF7cXugk9JckeZuTWs+bRK+vkIpFO
gppPvq8p4w0B1K+vbOR+XkxkCXtvUOEVmKKutyUTBtIg9T0NE80laSSRxcqxN0thZmuOWRRMYQRc
WapjrD6rLVCwbVFd6XAlg4Uyq5wdk0DdV3jWQb/cpNZAJbk276h/OHWx89HG8bc5G2umP6fFhMrb
K12cDEoOPOoCoq4DzkBfAk0jnGO1efDHsKdTUU/BMricdl2P2yIuJQpmGR+hYfysWYNW2OTAEeEi
Mpd9FmMyt9vbOe33lNvDF+jiZp3r1UNYE5unSjCUGCLkqHM2bssPqzIeXZGcragcr/AyEiyU7VIP
MHw6WKBix6QNF/tGiXI/aMz5ZQ4yUsH7E/kzfnItSHExVqH3AbAIKLN6asL2bhlFAB741NTzWSzD
D4oHtjHtd6uc6Yoae7ma+vZS1XhZ42V+szKcfYpWd0270newiqS1dpflNZ9M0+QklMnHQrlb7AyM
Ux+h8Kwz3AzpMcTsDqOk7fzQnODVLy9SlnemHu/nJdyYTdExEm9OaJb4oG7cTpd+ErXLdtIYJREt
LZr0TZXTZmyTHexMqkmUSIGc5c8V5L8l5w0JJYEg4M9+ipC0yqZ4S6v5yOyIXJkKQaKk5c5tyr0A
w1Cbu6WbnuVyiLziR1Vre1rboEz16b1wwhvGg+9Gj/UQrLDgZGQfc+fRE/m7kZT2JoaEtIz6wOHF
4ncQBM4WZ6IjpeUiES2vg+ascQ/chhQwRI16diJoFp0ZBrGiuq00mVxya8CDoGlf2GvSlVDzh1Xz
UVmUubcTWqr67LaGhO/DT+fEqz8QZzUB4rfH2tK+yC5yU7Ax32VLxSUFvTYqNGM7phD3BSlzF+1b
smy7mb6DgPDk0GToR22B3we4RR3az2ZuecEAZXKssjsAeRs+tZ7fSticle4xdOH9plGkWzkt9QnK
IvtYsef1FC6wxT1JswInqB5nPiJtHN4TS4EDXTQbs8slyUQTyTP9VJl9XFRx6pBl/dqBIbVQ1KFV
Bn1cFfAiz3KDzODJ71pc0Hp6My4kXwZC19SeL6hHyzpRZrNCsyQU5cYr1Nw3mBkmNxj8onACAuJb
jKI0rMxdG55bDUJHl5T0TnaPbY1ByPGAQc/t+KSHgm8trW1hTd0NqKRruHYQ+7apjh0sDhKhlbHW
LEYtFvG3QBTjSUQav3wy3SwLt60ocXB1UG35pJoofuHx45pq4QaZBfqi5Vb3i6rfGaG1p6w28sCA
3Vw0fgsoVPptI74Vla5M8M/dACjdjSjxbECC4qvq74hCWsxVFmPbqfrYMj3fjCXQ8qJwbZhVYepX
VX6zVKEB/4JBYhImr1lc3lhF8uFYAgilQ2xPj85L3h/o86sOpQUpzGxs+ElpGBRFchc2cGu8Scak
4vnQ15N9m6rhbrK7L0NWX44Y82dHr42vWC2zz0t1SLN2D8xTrNJpeKNLaJfE5kcYhwTmki48Cct5
qMyqDEzwzNrAG/HXFaX/zEP4P7pQ/u+Q44f+858BMq5f9PtJ2/zFMgw4xfD8fk+G/C4dWb84V0eL
a2oWcobzd20LUvvlevS+YjB0DXi7xvn3N+8KJ22cJoQ88AticXF056+ctCFr/PmkzR2Dw7aFERKi
oa3/SThqJqfrHBulpRgxF5T01/iZnCi2TsbZX4Sx+AVGjk1kD41PsgqhXPaMUNGS/Ekfb6m39PYY
O1w6wpPncHZ2piq+ZdObvmFg/0Zad3fatcoaeMK3WmKQOYUdBkNpG+vUo2xYU627D8cKZQIf4kM5
FXpgtkIAZR0g99QkNC2gCAGOZzW+ain8zW5aXjhIITvFPw3W95lhfZ5qF6B6flnn6tSwZLgorvBb
qSwYq+eG7IA/sz5vLNwFL5VJ2SgGGgSQtcMYdjCbXW+qZwKL9ADjSdwtdUeqwBwEhCbHe+/cLjC9
1zmXW0b8J3LD8dpNv7QR1QarwHbMGc2lzQZYTdNXbOLAB+VB9OS64vjDTEP8CHbOWm3BX7bz4pBY
5+vJvtNeOcqi48O2O3YO5J6QqQHeCSQE1H6bsoSyBushsWmv3Prqdvey+yRz12anLoar+BOqZB+T
isHU2DZr2pZvDIFTg42b6ZEW7xrFJBdJXOPsY8abphpeI0WYwIydx7yAnTsUHBZ5FvlHh/xhdwsa
kbmdUNjDtAXc5VDiNfBwRJb30pbjbUgi1I+Y2wc6GQhTZT/SmjN7P2FaqPmnj5l0dz3zcPViuhkB
xZfwWs0pGmu7qCvS2FbRmWocwUa4GLtwYHphOn1JZshEgMqQBYsuwrd621ena5FWl0+Kp6P7rvUP
z5veMW5jWm9ttJ8+/h5KRetHjHkeOre+0Qtp+WbzrezqYYHpco3lQ5iOMOp468S6SJXR9OWSKx95
i2Mvr7/MGLzx9Z7IvrGr4r6i/JMNP3a/s4pt1gSOtBJVN+zEALs3rmhKd8b8Pm6aJye7MdJdtLS7
khoyi7sO4LTbVl08Fw21zqwjJhiSMHxeamqQ1wBvHgBU+7PcOOxZq8z1AH+M51EP7zXKuA90R4KS
mObDbEw2Ot09yuS1r3lt1dprUeQUjC05QJJWYZPI1L3UnX1rjYduBCioAYztuJHijE3epQg/KOMk
M3UF+qscAJ2D0VG8lWizVuVsSDtUK/IJpEKN6GLh9vG1bn6ycMB4xryH5jGuEPt+EojHZpl+om1+
RmyhRHTyYeVJHjEs+vQ+1P0WePYTUMZkuyB6kn+chW8NkSBk5pkUmQ69v+DPwCsy0UMANtnHY73s
XEgVQcFQnK2PnvK0QQNO8/iOCrRbIx2Z0ZM84uokONZTSEe+ZD1m3JL08WB40QsUgdxP4JQsTFPJ
VPF6VlwZCZPZ9WmI+nCvgEluefV8kkf+0vC095dK4tya87uKio5ATdlhgdLWSLGby3FaQ2EGrtVh
hCUxWtZmf0kSzdtIGlTwgURb1dofkeXeIcfucPRt2sW57fTxRIEKxLWayXUJrj0BI9qSR15nMHPW
dJvNaLKEpBKIvZwm9XTftcPZsqKT6IpzVkbPLUiNHfHnQxdybaxUdxcPaewjqnMnA7bPqZT5HSVx
JzvJf4xJqK0dfYGjZg1EgTwwoDmP1FCehbmsdae9tEzIT8pbDvooShRF6BrghArf4Dg+zeqo9+5B
zS3qfHZVuVWGUzcnL2Fp1U/q4ZDKVeMFoEF/sJpDuzFQO6chv2iQ4FyGWriy8w2xi1e7S96aWgwb
l/qI1eQ178TO5yAZOIl7KYfqUcXYjaP+MlBW8pE2XNTrqZK0p0wzyPT4USciPl1ZjW2f7g09a3bZ
lD1AVTzQbngmUvrqCcBKlu4EYGee8w7CDAxIv+aIlob1kWqKWwrrq12omU+23ePwdpZy2zIRQEHK
D3nngDvmyYuN5L2vDC7pNpqJZT2ju38mof04pOwzqZQPmqjgrs4NC3eNg7IRfoqany3a3ZCkLJjZ
O2aU62A3A9MuEK2n3jxYdhVypVPNqhLDDuwRzoCkuitwDGSFx/mf4olU246GveWoDEezYJgimTxM
3SNPjLPSxOwbEwRViyCVPh0XBxy9qb1YU/vhJEpS/Zg8i6qkAsVjXCsLRhpat8vFcF4qXryC/jLw
jVbgxjM5pcJ8yq1sA/skRHphkiuAFNrOqp6BJZU7Ykl36WRalNKNIcdt8wkMyZvHguJVvOVu/mEa
+Olz7VvTIGqYMjk0A5kA3civzbXdpra1g2i1GRHnSjUkhq+jKrPi4c1zM99hbRmy93Ck26wqN73u
mD55cYIFcn5KZik2WsEc3s7oZ1YOiYCG3QLfp7GJE87bLBYO9w/UJhMSF44AYLstGUS4eysPgpJf
uErua/6IRdMPeZay1eC1ys6MSIC/GB2uB70QF1cApOCR0qb1RI09/KgwyPLwsYnJmRnqS0PFAhac
bs2+yB5MWYX7ue/qa1NMtY8VDYz0XcmtW2Zh0NVjs60kfxG/XP9cDxHcwpGeZ9NOX0cDLpHQca9C
ktninAPWXbG05v2M5d4Z+5WsPZohumvUr9LWnQefoXBajHLdgLtHAcVkxtTSeBko0pz32nVEY9Qd
9ATH+hEWUFmk5t6NE1WjmTQoZMnxJWRN+hOxS671EIcpEJ8R12mGy82LmQJYKUWLWgg1NU4XGIuW
d0nHpdxR6WrwOC3oelkH+NiNPZz5dbgpaEq5T0wDb5+2iRiP3SWxfu6mZL3MhkeBcULFurrRNEIE
aDx5S+5pSMaNmTNPrCz9TCGnuOGu1G7knIu1dOubbuAWHTMuYDqk+apgLaTqM96awzAFMAoCkGHD
PrWTj7QVfK47AIAn/A08A8NdQ2p6VSbpsZYcVwxyDyUxejtmt2C63xNo6Lb2+G5h10kZGRJEXRdO
+oXr6wdEkUvpAVtzZvt43XLbBg5UmJfkWQb4xQzGuqY8LNRGrEDQcAFGXgbq1G9V0oKXTX5GqENe
E4w2pyEnK3/qYjAwI/S30iuwzoQX3WYi6GJK28etC/Z0XFdFBrF2UBQT4OkOM44gXjpvKbEmMtOl
m26Eb8CUf6254UeYTuuSLodbtkBOO1Ro6KmFT3jQLjF8rjUVii3CH+ldffwkzfrmRiMst/auqse9
AKK6HenIIHR3Exo1PhkZB2Pavxl1c29U5h0e9Ic61qqVA1M+bnsI03Ff7F2bfzR3vu2LYoOt8AQN
4lkfE4gNZTBkxk1X2MdOLndtZ77CKCtXY9ERUOwIdUOocEAVrHjQINu0t1Y7bUCzXWiiyjdFN1zg
nulBOjY3Mdvm2sWu1CTRU9/wlIEPYy8Y8KrkGFDeoko3rpW2p1ojsDyHxzbhIJ05XIGzLts2Bm7c
sKzfBxtCM4yya9dagj2EZGpBFtMxv8JlefOigbBpA51Ts8WEugS0OhL4kZhf77t8uLVDOrV4Geea
gGWk4ufMG3dRO5Oy9IodjjvuJy6Dt257vTUAA+mfMaqwA8ZZAh+Ee05SzVUQSdRYHXIuBxfHL5Pq
xbTHJgBExUHZoHpICZ0YNTLXrzhQOj0C2WQ3rQP9f6ydS5V136biSjFyDBla7lZTjyzXiQ3smJel
4fEjB5niN2l2UU+bfVsi5g3euGHIEHiQMZtq2mi4Ls0WClpRYKHnhzk73cM94tXPpHGdVdKkYuNA
a7VtkqSiOtPQeJnonO+snEPKO/yKG4xdJCuhT2exjbFtoktBhvdZeWvDnZhL7Y4RP77RIuWoOJWX
0cYQkD9onr7hA/XdNqQwFZnNhvJi/J1WRInJSza8eHoEL13FpyGp8UQZb07JHSzmefXq+9lbboUd
+kOmnuKkDYNk4bUuraIkG5x+dFn4ZEikSpABjdlvpox6sriJVvUCGgAgxga/TbTmahRtndj4dIl+
NVlJif2QfLE3wLoqvUNW8WZRFAtXKSfnjIZziZb0lhBbReSCVymvZHaMsASudA4Em8gbEbENa2NE
pFzxYVOR3FobNs9t2DTWbp7aDsHf2RCH/Wk3h0FQrpbrxtFl1sS6ntK+m+v48/TxOXfz/qbRKW+W
KLxeapxTxfVV6sZOUNOzqSgN9ZuRSrnG4MpKF01rjyeDB9V37WHe9X1iYI6IB5/G+HhFThhGux7f
xRhEXQWDHFJ7vo68kGfYynf6Ut8pB8K1kxxSr7wZdGcOWMMr07vkLaR1R49vQULTIXqNd/Qcsla2
gQstp52NerQhvZ9lQeTgbDhME2brUaSU4o0V9rWarmebJNn3ZOfyy6pG+GZT1dKoBjSMmjSnGkxu
QswkoCcz0Wk5WR7aHhvyWLCfm4wQBg9D4+BAGqQN5aGeeJyBo1m7Vlo3QEH3qbr4oG34/JUSDGIX
HrDL38Ih534UJvPKnNAKqgLotKHjP1zSy2JxaG3hLQ7Rz+taYCRcZ5Ih2yLXETQjacertddyyNC9
K7cM2sZVVBRsOenZiMShkvPebt7sMT7prXPMPXxxAymSyha+pnubvgsBcRXLRRTywp0lYyQmJuIE
AiY61ktiFQW2OHSGvy6j/Scas/5RRLPQw/719Pr043/Amk3/1JDxv0Ng16/8XUmTv0jwrR5mfRow
/mjCAjXLPBvXlw6+5WqB+j85MKn/wv9hOrBmpY6xT+cb/qakIbIRAfst+Uut2F9I8UqLgfkfB9a2
rruuiw9cZ2j9a5L471O8EcEjk7MvbUWTe5wbz578wmjoCO+WiXqntu9bba3QfAlD9cURM0rzGc0d
dvta0KkUWJOhf8OEYpWYsJeUa3sMLSZYaTqcemmlGCEpZT9YI+d6lkfDUzzIyj2KtB4SKMopSLlh
qXHMjlGmvLWFj/4blljLVAR+3rpKFIH33BThRaPFmyupnItnvJC9vCQYdbOIXOfYNt8c0VW3zskh
iY1QgzGnuBoL7YBjfjA2NlmnlCs4hI7YKvDED51XQjJxSEIFEqGBlipgi5KeZ3vpgWHm+fKEn2bZ
VzMdYBuK4j13ZfHS7GPHbeBbQoV8ccMcnxYZcWX6RTQUdF9VVgMI3J6A0FuZCgZTTZ8kPKctp41G
rbMrnW5Fmm18jRMygOu5n+ZXm77RAwkClmGRNYRJkV+1b11p42uaMQD207yhNjEe0wn8LXbw5I47
Aqk8ur40uKq5nLFOF2FWBLoRxdfxnftFJiJn2ofzihUIbEy80u2yO4xNxAVUQKGDNkJQ1/MVdCoY
2qi5b3NdN1gQ3b4P2KIW7WbCPsQgbEDMWleOCLXDoHJ7OhQIQ5wQsUExAuUCwnmmC7NLXkqcaG3G
/n6obBgNdMb3oQh6SPvTqQMUNn60s1v1x0EvqmhVLKV9qtorni6uE1qiCyOipzstrooXZSz5aRaK
YFwjdc7jTC5z36tytw2giPXi0KVm+8z+ZzIhg32Ak15r9CCDE/GoRkaCa7q+GGp1TG1BYmkqROzq
I1qxu8yr2zXTDIW4Esfj91JU8/vcZiGXY1vncE19p/NKr2kOKXgxpi+60FXGY91UT1ptMcU0sDg1
PtxHNhB4XEhvdWtaw2bogdn6SzIn18u2xViomS3qMHJNTh+Nmya7/9nHrc25Og4B6RKjX3mOSF/N
zrSqf2Olvg48Hv4D8Vn/uFrrrG3/erX2f3Q/yn+KBb9+3W9rNVhwepEAs1kYUj0Lg/XfDLO4YnH2
GBpVKZDo/37qYf+ChddhhbdZd640CExPv63VBHbx1lLnyFdRWm3LvwRdICH8p+WaK58GJEuj1Foa
KP1/ooInvcuVCp5MYCn52XAvwwLTtheUTwvSIqUkTDFFZL/Zc2KCjUvSEyZN86hHVfMtomSSgTsQ
EQr0SThkXJV2XNKy+1/snUly5Ua6pbdS9uaQweFwODB4Nbg9yXvJy57BCSzIYKDve+ymFlCreBur
D6GUFAo1Zaph1hukmVKKYAu4/80539nZme2eDNT9OU0v+ChkIpE4ZIAO5pVftkedhu3RRKq5JbHI
MRcRwvg6g40cV8gVLeYfKNLvU7voOCOj/jFoCMPdj2HDOt9glElB1PvAlZPW309mb9wZbCiI7CDf
Y8LT13rXSd3LjI1v54HIpNTh9O5YOE5qtFmljoZNodjMzsOE7TfdueFYdFs/irsnO4lthjE6/jqG
bNcDXczXejRjRjUOmYalwTh9k8f9WG+BWCkGf45+cdqw2GcTM/9KjmfoBI8pXxBDTiY7uxzpobNq
QxlXazUV6uQinNn2fU9YQCOHsr+YeHrCbRsY3aIhgIUAHQYdBKGZgs41AptwcrCOHfhG0rPV5PO7
LQmak2noA61RsJyjvs9JlGiS5mFG/PFRKJ9WT8wz9WMEzozgPYt0XYDHHVuExHHeRAZpj28hYZuP
p1G/tEOZ3ztZaT8MWISh+tY1aWns9JoDRWEbPaJHkj7jVat8TqvmeZy94DJHzEEMtSw7RuCxpmdk
P0YcuXSDA5wFcYiB09DWuZNMV/0wza+hbSQH3/bTyzAQmqlnVp8S3eNBHKuKSloKB3mP535ihNFQ
AE/wpe2WOLqmP4LFopGlASzWpuxdJlwpQjUbP/x9mbK/goxWbJzYAaesSN5ErGA+2SAZ97A2q+c4
CjWtg5Fnj8T/yO2cTdjYirZfm0i+HsIIIBO0oNk4kELeLts2pTfogzNSN2KD6c/sV4DeUuGsJ1/x
aNjLoAnfFyydct6CzyWS1D+YOWZzD/x5JEu9LzjRzzCrnVslchBvacik0YOXy1ygG3MkbUiaeqO3
n0GZnftx2BMl3m4Lr1JI8NIi3kkCpPcLWPaiNbPmro0L5xRjCee3MlQ8QKLZiUG2zUpZVXUt3Uy8
jYwQ+y3udjqrpJ5I/ylJdEHZFL6ENGf7yo3yoztV7V3ZFQBrI0J9FpOQg7tOBMNubqx5D2i624YB
MKVVH0mSKIK23PRcVhfh1LLih4pfQGiF7SoDnW1lZWU7W3lorexMbiPZQnkF3X7ZlZm7B/Mpzzh7
JGFUymLUPnrqI8RQeRogkYLsn5t3isB56/VkcQieRK+znqyIgGhRWSlUV6+ipGusbkeSCBGXmpFF
pNh+RQvmDz+Lk4l0J9Ppyxg01CNmWeNWloe+yz5PmW6uYFxl9yn14Ru89fRcm1z3tS6v85jTEWF+
WCoOGLuHWdclvDtkEAUBQ1MNBw1XDmEwajZme61mOYQYpb0yuxtrP7krslHeg+CerqK6tW9q1B1N
PwprU1c9bxgIKnXq2xn7WAT0eg2dML8KbLsn4GZQTxSPOO2w159D16iuqAHSh9LSQCRVr4Frqeoz
fuGeKlG7AGmj+lQG6cB5Z9NCxu3grguRi52by6WHNYDDsSz/po9xDonba4pDn8DD2OphQ5V2itsJ
E84DAd7FHTywgMREr1uDsXU/CwckMTuJbNuPWHgm9RhHHy6Cyut2qMenAOSuf7BK1lersgiwtqt5
atnype6xQpyxFXV1IHzVOVo9xj9aTWq3i07n03U1NjWqH2WKcBtQmKHf72TXbHNmqmlX+Qw6QI1c
CqfN36asKTcw3xSLFasaFcoo/j1zRUexdlbBa9DOzccoWg8ntNvpk5V54Zqylwz7KB4eSgAmd4zJ
fL4qGn9vY8D93msXMlfvtkWwttJ4bvazhOFuMi79mmlzwfixI9mnYwhgJu4qJGSRacMfmHOXanfe
tdJ4wt4QVrBiIalmLA4xPfsfAB7G21CwnliFoXMX15k/rxMJhoj5S/vB3E9Eh6xOKIunifk3VEgA
1KJxO4A9k92/Cm47Uh74/WeixcFvAmsD9j5fEagOVEg9NaJ+DBP3XBnJeYgq93II6/1iK9TB16DU
L7PgO5tEk1yh9+PE1C6P7WAGb76nSL+dyk9oMgicqOOBDBnPeKVDIlMH/hABEFX/34DVXwGrf6wQ
JeXSX1eIq2L6/P5f/+vP/9pvzbyHTHzJwCQKZkG6/FYg2ktujLSQoFPxYZ/6TYAOeUvZeHeRrJiK
WG+HivPXAhEXFokxS93I0EaDaPkH/Txl6o8FIpUoRkBqVBz2iGP4+r7v52NJKOTS8qH2tfqXmu4J
1ZlhPjU6GKEWVVCjTL8QV8m3Jz/iHWiZc3OZ++SBTNbkE5y7vC3tBIN7P+EQiqJn3eywpfBmKcD3
MWu6jmDjyuLdc5fXkAonqFdieTkBfFVX8tsbS4oh6uF62gRJgfGSxc2+yv0BB4pVB96xWN57GupD
5QykuWBowm3IyUDOgT4NPx8XzXJyLGdItZwm4TzrdtOmwaRWipYUYMly9uDIzN+i5TxSWnM0zcSk
ddSXzdYOAuiKvmEy9ouw3pPrVEzTNR06B51VwGm/MJbzL5T1IXLTcVs4nXsMPaqnVbWcmNh1OTzt
uXL8w2ja45O3nK5J9FEsh60q1xNLpS1gDnjpy4lcLkfzz4d0Fpd3Fljnh2I5w3vIj9WaJjjcmKTL
SNQygXNIvx39IEg33rfroFxuBuSLo0tsC/eFSFV/54aqOkXLbTIVdX/hLjdMs9w1dLD9x7DcP6lR
1FfcJ8Y5lWF1tB39FEBNQ6y03F3KSZ2AZbAcAUq24U04Ju1ltpSxqhnaU9GXPS1tiQcmdHDTAdRt
GP2Ki1B6MeIctINLZhfqBrp1o3twIsP6rNlRsdjnHwnXyLpun7SltZMEY8VrPlYF0Mae7S9I+Pzt
jCmvoqIs1Vdt9/ahk1SYiHLYgT8Plt0dpx4t0CboDJiPQLCxZpGAxsoCVUc/x97RRRjKApWn/Zms
NoMBdhBcd3NR7MGCWhd5ZOSvVFDDdq7JXc1D397EZd49FKMWZx8uSX1wjMXTX3UVgt62AsvdhxXL
AaezIYhU9UBOSi1N9KVVdkau0LfrEmfw58g2s2u3TdppXSOo2IdO43yMXtI1BLTxnDJG79U+dmSz
TfLevYJHs2xJ4jS9KzgN7vu2d64qESuW1VkBYq5ELcQUoapJGnLz6egDz0ZgtMwl+E79zTRX9s1o
obXverN4ZBRVXSJnDrmt6LN2BrUtOplkkJ9mXJU40Eb+bY60gJ2ZM99ENg8F21Ge97G0iUsql0w+
SBHlMY2wP6QK2dEKWli1QYNP3ItsYTJTQ2OyV37yMElXbrMxfAvK1ughqhKgpMoYYKiH6TfK3fF+
msfwOo2ZrPdZMt9XSZPO3GEW+uyJgRdFoY0JUhD23Q4M/p00mG8aJYZNUJWXfRFX4FuJMsq0y5Al
MAgaWUUqn/ZmBPSFdUu0nZj9yHnc1k4135sglrAuhueROdfItX0kqjKgHiVbZe043a00O0oIE1ED
w3pjW9fCm7cZzXOyGliPk7qArOoj6RyF3hzSErphs53AwgJTISW1blvAU8hzg6xKX/woIBm2DZ+Z
gJnnyMYoOYHrO9UhkpiVac0hDjgjuGptiy36NICuIkAqf2ehFzzFvYuOdR5F/O6H5TyzycvVtfDD
ZxvRxksu2/hBOURmrErMTWj8jfpCuvXg74t4Qk6DbPeVgifZawyWb57fs3RpDIpkwQr6TEVCfGQ9
FP19mhgh2wLLOSaWVi9WP/XNTqmhbNZUN+QDsUQA0osDgHCiqsseTGOeYMtiel1XpsCVPi9F517F
bPMSfy4v8cwt2FPHxB6k4/JSAq7gq8RLlDLnPAi7DBPoq5Hx1oQd+/DeR8RTVOkSah+DOO2AIPF7
nPvpqMxuJiAq84t7ECIlPpOup761C9c6GDRn127n+Jc2AT5M4QhOdFZFPU0j7igoS93YjPcKDTie
10WgYTOwwLsUY3tkzcVADoBTM6+cCv7LGoxq86CGKX3MKZGKtQHxZGIV5WHRwBHk8KLkJq+LW+Jp
cNgPM352oWNjEUn2E9ulrZnGi77DVoRNkX3MrohlTjchYkdSB5dD4WZN+JnIrh+29kC6qkU2oOcm
bg4kxMVQWLtgZczYxBrD2ingnCiMDJKCxLlgJiwDmSC2O9ccd64bk2ODvyInqzg4+Tx4Oy6faZ3F
DEo0ttOsq/QbjyGLqtr3x2PgO/aBqTHpK6Ke31wjLx97M2HDU2rMVja/lD1xAtbRjNv5qUzN5lrn
MRMcu6HZ4p7u153Kg1fmrQ39RGWSV5JxCgqdJ/euHw2gt7MCMQj+2SGc261l1XDPunihFLbzxYDo
CUpsGWHE9oLhIZCU4Ju2r0HxhGyO1wm2TkheybEOyfBm/+enz5BqnEMEeexuphJ5ZjuMElTmRn+O
nYZUZSvE4Rzmln+00lreMZF1n5vEqOw1S399KTiLv2STo26MMU4QIyUDiEWGNbfjmHVcCtiv90Yb
Z/dRPYKuLbsYY1fCb3jI5/Q+i0RwHNj1nwzYnKhrOta7U+GdyzqYrkYeUpaSwawvOWLnUxKPHR5t
B6JTOxnOtSKTN1nhZSk2YZ7ILW2x82qUTotsc+jvM69iku51XvkWQ+bYJe2YwbUQ9UO5sLx6bC2I
KOx+P+SuTxKp612AqUre3c5IsWGzsF67KvBD/MWkO4yuwDueaz2fQTCxQjE9pLAIHr5yR7aXbpK2
BwtZjZtr/8Z2++Qp7up+6S6QzEmzhyxTe7T9TO9D/6sxLeq9aQq2dTLV97Wj8veEZJdtDqNyVzCx
1+ueAM1FYFwjwhFgmZKxU/dm1UDED6PIByxHOh5hWsAzI+Uh4U+8zxKZ9dtcTQFe7TwCwdRQ4ZAz
SBApAz371kcyRvRaCxDzn+8Y//+ZXAv2fn/dl5wRTTH0KP7YmCx/75fGRP60jIQF6zwpbJvR9W+N
if5JEITn0WUozeboO9qk+GlpRjTtCoNr22Wn+GtjYpg/KT6KzfAaCoT7bTX4DzoTXAA/diYCL4HQ
LMqwAHiYAH7oTBqTdGney4X+mBvJZd8vgx8wZNK+S0p3pNYUfvvuOI4KEAVEYI08yyTEt7QJE3Yw
HZ8LiaohGSsYPWMUbkM0Xl9iWRvIvlJ/YKBbUa7zLVW3yAi619KyGBuG+PnVmpfSxMY2ITdiDsYM
sPdaZxe04IbcsBAXEUypl7ioKHOZ+Ijr3CBwR+UivSeYbt5KTOgMdmW9TTJGeUxGAqZbWUZYZJPW
p5bRx5XNqO8rXVGAYj2Z/S2nS/2O2za+j0DwXApqPxLc4ppvBu0rr2JJwdt2zUHprv3a8RZdW/Sd
ayMnh83P5XSnyHzjyFm4fJuyF1h7ZgjtoyEa57KNW+aTaC7B/7ZUEMy47CZ7IkmhOnVNPeOOZGGL
32lw39tgsIP1aEPIZRzbenvRFVZ5IDxLM0nBd/Q8sVvcurOTHpQrjOMQJflLBRjrk89iQW6YzxjM
JobuckZRsiuroXGJ64ZBYXaReR4qpnrKa/HYJXbIzVtmUXqWdo9Yp0p0c69MFn8xURw7an2QNqXs
PnUdEu8J3f+zqvvsxkan/Gyyl4Dy1YXyU5p0+RMra4ThsVuEh1GW97Ks860/h2jtSSVYVBi5oCcr
WFhUmc2we/Zc5A461SNC8bq+Z/mBMw58o6GMj7gerRHNTJN8AVdw6kL9hUJV3UYQ0EjkINuHMGi8
Shc5wb73GurUofXyKwuW1+VU+29dG3XXQkdo4TNPkl1oephAHW9Y90Mab8dsxC0N97EAKPK5nXqg
o+1UXVDUlAekWJVc9domnJs4pl2dOlA+sOpddxgY9gqD7FffmZ1hPUWLRjUYiJxGbntqnd7dS4I0
94wnh/dIIVdvGMzv+7TOD55PTt6AR/q+xhu9n8JF2gVOLnh2pDHcWI4RId4t/EcuFfOCZHO8zQLl
31RX7Gkh0VlroXRCVFQesLWnd4oJNSVygPGX09RfS0aMGBO0MW06omIIR3F9LAx2LcbHsEfSlvkl
HvfIUdNF4emG9YEZEADuG3dNaBQkH2HwuJubQjG9bTT5fAzGFQWlDOstS91h28oKeGsIpWTtRt0y
AqarNtBPiqk444vcCoErllX0wfAr4lZS/sA5CYcMVwR0635smoukl9ZWLATLJq/5uIFxI1X+0bVo
sCyT5VMXPjUMDVrSSHVL2gXc1DvOColIV64NkKPbLEleMnBG6HX6ZzsvrtjtXFYq/8puqCTV25x2
o4VUOetI3hhVCBtLjvpsBQR+xonxFNhJel9wvD2EBnVAIlOUT+X8mtXBeGEN7sYM3U/0KteJJITb
KKd3LIYXrWjwiEbJ9Bq4Ax5lbmJc3FQj5YWc43KXBW39ItpGwmEJiQAfm41RFKdstohpqEcWZYn3
kjBILjobYlNX7FSSHT2IpHsZTuYxH3KC1Vv2X3XqbbsJHCbDrQ6gE68zexdQv7XzbnvNc94gzyCX
CnWm6+f9++h0w3nO0+qYqJA9fxEDLwRT4i5b+3YanrhPGOca28FuoW7xJO2qHo3fpFGRZiLeokEz
DmFDKFwp3MVXinvZ1/dxrXBU8Z+QkGTboFPXEe50HjP6ycB4Yu6ebjhxsH40SLuYOxVZizdqqO2T
IZvhDtCO3piJOR8Vw4aDP8D0MijzV2Yq5l2af2WrTsEZ+e9BRzI7QKtPgww/unw2HlwJ2Q16yx1M
1mRf+8J+HJo+Zyfm8zWFY/dm93q+L2mEGHyF/ZOv40UZjuIB9njgbLpakYerMuwdDW7YpyyfesIe
7Kz8bEw9hxDuqumra7fu9ZiM3knivIUWis4Hh3pIMK6dohJPmMntkkR472TTQW6ZIcUQVqqWM4hB
PrMJbYhxBTbSXeJrjXbrRsLZG0OTXPo0QVc1Kor+2Jtjw/NijP2t9oLoZgagST8bfDAOJ3e1cAfj
Ph0XAF7hFjcBLotj7IuHwI3p1FOME5LExPVQFe5tHYTZTV6HxisDyqagN06cfsXh1b+AW8OlEUbz
ZTXi7GVzZmZvHcTdJX5QB3cDS7lzkJhkFvpEvWvGRWzH/OTg5jAbg9AjBYj5mb6GT1Ptw3JMruTA
BZHQ0/Wb0C/Nu7ww9CWwzfjIu9o/RqnfKsIna/HgNoS4Ta3Bi9pgumpWZeKWb31luccAYtm7C9ft
2Io5sYlQYURXDgrmP9XMIW8GXmEooqyUGW15m8oY7CXNlWwa/DtoYURiuu2KsZF7m0C2z2l8m/bO
SQg8moPbMs/jQ2jxqwEJ2JJJhJGkv3KbRH2CRIRIsClFOWJ+jXmc58zPuBJHpmwE0ZBfnIfcbauW
9M8H4uXsa5a0JCMBWj6qjjksK5+UjsWsl+xd3h+DLFjhprdWU5ct0M0gdvckxuHWLfQY3HSTtBFZ
o1vcYTJmzyeC/BaRUAAEJ9KEOxsDKwxn9u5SEkLzNUDdhVmXL5qXqo6tfQFr6QyuxTtlzlzvcKdg
0lUivsx0H2JCjMpiWiWYfD9NtBe7/y7kN/9KcPu+IAcRgPP1b+t4sv7+63/3n+s//Wu/lfHapjxG
2UGaPPkfFOS/2G6dn4hws5nve0TEOfzDb2JB8yfXhNcG5E3YEKzUb6EfDjn3/HHTFIhT8OSa4h/t
F36o4TWmN8ZNPCxaLSEiiyn3u6S2AgysbckkZV1cwJRu0/KiFqDPekQGP2+mfs7aO//MzPkfeZed
iyhvm//8D/FHZSLfEelyqCCl4tMtqJ3vPhdxk1kVhXm2xQ5IydlCe7VIZ2XQzZjFZfa0HhL2YX4R
DVe2RtlSFPj63G52VkbM4C0DohEiwWb1sLglAjMip0zU1nPkt9PP7epffrE/9jb8RMALSdu0YP5I
+WOCnZfyTrVTkW3zuAFYUtagtQCnb75r+/7kR/Jnn4UPbrHaIR7clcvu57ufiGlHsPg1mJSW7SBT
Y9CVtpNd/P0n4Sn6QRDKoweIEIc2sTbO8ih9/0n6oig5UvkkQfDSBJ/SnDG5F1zp6PD3n+fPvhnP
di0edSkQVC1fx3ffzGQI9vpAcbdmEM33dufqUzkFxv/DLwaMoSdQZwEy9H74kSWsoya2LjhOYVWo
DlwY8s35Z67AX/72kXf98COTS9AOyz9eMhB6y3//7lsRVT4klA+4eGYQPI2EpNR7T9SMl3//I/vT
z2MB61vSgFCi/bDb840i1NbQptvRnVaIRVdxxPBMrf7+s3zTkP2OYeXwob/7ND84630dxE3f8WmM
wCpfhNM3lxOz6VYHOGYFCxCsFdmE5AJgLerGHpL6338FpE/8+BPV0mKRilZDWZY29XI2fPcTlT6i
Lu42e8OCaFFv5AIwqVNJ+oKkGzrT2JEmULYbimloqQ3SSpQ1E/y2fVczhr5a0htuM8b5z6TjEuqe
ZmZ96YoezAsTkskhzNFSYs0gvrRXQ1cxxkWSS0TCxG4JJ73VDASgTaU5IBsoWCiKpED+KYfZOotp
LlhsjKOrtwQ01GSKh7SLYeyUF7RsAFSLWnzyhsKsQP/qDmsHBp3qMoSuOK4FNUyyqquqe2saAdFe
OqNDNcehFK7Z5HjmGl+EvjXEpEd43kb7ye8jmpzYQ029crm9AcSPNbLR0h4lYXmJLjDRDk4e7axK
5oceVWGynmnzbCbe2l2+Kfz0W5uFRbaZdDRmu1k47iMptCFyiyboH5Ki2vp+qYcNB0x42XFBGRvT
S/vjbI463ED5aM4ZtQofLJYQa5ucYfF61rE6s17t3xCZC8w2xexdyzYJC44/Asngv4BuYVnTFl/T
cKKedQH6mfiEllGIrrL0RK7b/LlqGyx1CzP7U1tBg9/QtwpS94iUQ1BYa7vewNsxviBQQ6gdqmIk
ud6vhhsznOvi1PeET/CMMslmuIRGqQnjctobaYchWfuEYa/ZmRtAyrwU5tk4jMGHTCLii+rGmc1d
1s/qARyMKdZzGTM0mUsFtM0l75IAcpnfodEomd72UfdOtKdWpBPC1gEKNJxk3TE6x7rM7kfkJcIq
NbMlXxHXwGYtihfDuTFbXr9xvMJkj2dBogTrZqN8852QcNHKccSFLvllrEFqIFdOja55wAvsPeT8
ruyLYpTDQ2Z5GfPiIJ9eDF4aYkMIfpsvsamY794Us2GNzLo4EoXa2RsAUxAj3GGwkuspreovlKkA
IWLf8vFWli0fSfHAnkgRsXL2eoOW61DijIRqmvTNYRA8tekQZOB8UoTuK7OobcDgE3OjVQeVlaRS
oJAXg03o9Vo0Vv8pK9sIk1xlpjf8Yc4FKlqTBtDhXS2Jrs9XMT8uxNpdes/9CRJ0snnAFkgp7vAs
CmDv9HRdX/O5Nl79hbO8FkMzv0ZujmkKaHlNbDQDDQx2CQ/fZcW6yr6UwMaNBQ/AvAt5ORrwSdKd
b1JGFJjRoyHd96KVTPTnuPmaoe71WMxYgaJaEBwJbA1e5sahAI5z+FHrMfD5bDIhfgUhU1i8+t7k
0uMVHTLAwKtZR8nY3ZpRh2AQVmx2HZCS8+Kw/n8mx9x48i0GkhelYjmAez5mPF4pQ+6tGuLWphk0
NrWxVDMbTBpQHMf+3OKyqCynvnADjwG+M0zAU9MsTRNUc6V1Sn2V3RcuVsY1o6KmOtRLnPu6wk43
b8JI5jeT9NJXfw5KxjMpHoYEkSQCB5hUdzgyEGHYUPE/keEhO/oUaZ2jcaQjMSOR3jpRh786Hgfv
7GIDKLdOVQDissJqfPH7DoVlzrbB2ip4EmioyiS6UW5PocXcSid7WUvzCjQqA6la2OG944TVCdGE
iZfN75xDITLzaz4K9frtivhXFPO/aqGf8+h+zXf+4f/+z39HDxIX4ce32OmLL//5HwrBiiTmSQuT
/1H2m9Tbf70nWH2u68/5++e3jzr7iD//Xz/Sby2HAgJt8ftCafhzmOAvLYe9pFGZv7mNuId/yxlU
4HeQQTGspvfQ37ccXA8WJBIPUxNzoH8E+oEr9IdagHLXVnQ2Fg0O5Kzf1wJz5BMa4RO8brgZcDQt
N1UwbrVVXZbxiw5vfUPftom9zen7Wzk+tKmFzDWjDI+sbcf6lUTCy1rD6mnS6zEvTsksrliwoh4q
YL6SN+uNw662g5ui8XdahFcNIhN3YJcmps8UCue06ps11v27iAqEXkcygVOgFklmNXlj/aRcO1My
rHTYXvWlPExCPHqM+WY2iYHbItzp12W1uGDGK2JhD0zkTmk53kRzceb2t5FhtN0ihgDXTt6UFgxa
2nK8gp525QX5prMCZ1W50xNF28dsZ+vKUes2rdnxd5tkDnn39a6d1b6MhovGDg3ENG4b7LuoxCoT
k9NEKfUinZLRQ9zcKVGfrEE/8L4eVGYUt4HgVgzNtN+04aj4SM4TPsO3eeCq7tv2rHNBlF8ZvLhh
v+kLShz6VGCI8DiaJLwjuPpZzcVl4AwvUts3g/CPjougqCIA0qrV56wIUTqAmWfLjrc5eBDVcGKZ
smtb1hKmgGEUiSN5QhZ0meCqNv1gn7dOtjEr/wsCEPKeTHQi5jQcimL6JJPgxirTAyOdK87yy6hS
G714i/tqeIMlhNGTOfAqmuwTu/5b9EaPUcHFlVo9tvGK3jU9hrFxo5yZIEIbqgGo1q66LlWythHs
D8N070WVQ94CCQ+qvEyakFRGRyF3S3HSRvOdSCNEoRWhupqfL7bVSTAodMpdG9SA/8Slo6sbQPmP
dOQnM8i32GEPrIOu586+8+byUMpgUxH9vBqITdtkDdqzqDq0Bfi/okLl5cqSb5rY2VFSc4VRAaEJ
jFNk3Qx6yrYorPZzzkSqH+AAGOGTV7LSQvB/m8Uhwt2IPMe+u5tw0emmgrJBqmOuPuq2uhJJ82mq
g+1souhHqK+udGDVLnPYZPTvefSf+OXeRIW4ww1CjdZeo+Monl1MXsidNNgaSb3pVu0rOPSccJI+
3ACd4kKY4kfmt8E+qpM7Py4YMycBt20Rvc2OwDzHj7tzYTgg6JsZFM8JUdWYEeyogWC+SFagHypu
eni4Qnn3IiveRWGewqDZ+mlFcGLDl9B58pWMkPIwKTs8T/3EInEgpKLw80uDk5VS3y9vS6RyjGsH
iwAR098ZWQPiryCDMUI2salm6y7KM/Kfl2hJDwX96zc2Q1CoS5Ko2jWg3AMM6uka8hMSF6+Jt4Z2
EIE14WOEWohiwXQ3Eg3f1neypzobx6PhMxBkuZHze3UZkKTKOLOaR1mk/O4iMnNvixDSeW4wHNph
vkS+VTAma3RBF4mJ9R2TWrSyjIFFaBT6ciV0nR+VXXxYMYKXteYMvJpGE1tGy8tAlFz7XOH9QWof
1k9Gi/yPx7PThyE02ru+T07OOA+Ar32c1iA1ugFooEYkh3itLLoHKvBtK/DDxMOptgVV5+08LkpD
b4+WCPRAslfOtP/n1/a/J4Hvx4sbwy5uIrbc3ISMBGjV//rivouK8PN7+OON/ccP8cuNbf2ExwGE
C1t9h8TF70XI8iduXK7LbwpkHGK/XthC/ATIj1ue4tqT348I8RMzH5FA+9AMmlpZ/2hC+IchBQRw
6UiYgYiQF83z769ryMigxwjW2UIBTLyNaYzjZ8+Om+yyLRoW/jgxBDmNnXfT+zmJLe4cBM+4bBj3
47E0WbfkxSMWeMe6KJlQXSzdPlyKNvPfhVWRoesw/+Md0KzzR0p3clGBBvBKSkvfhB3wmVWMG2wz
Zk4eA4WLg3Mpuq47wCGhweHLq9y1bJomW/s+etFIjsaBELk03ehhar4iH4UpbaLDGl77THMfjc7A
lm6eVXZKxhbPi+2znNsQIZjz5XnFDZd/z163GzNexsTUj2msA3+jpnSaDwVvFMxb5Kw3bF1rhdI0
hujKyX0jhzqBO5vq1Pp5gvKPyuN/z/fsh6qWp++v36v15/TL7xNaeSP5G7+8Rgj2LVplDTUeyfw3
R+cvha/6ybMs3i4TKb318xv2r8IX+CWyf9Q0YKOZxaOI/VUyYzOFtxanv8vcHl+I84/Mnq5aKtvv
B3Euh4dty0XNg9uAWenvX6VokJllLwnbULwt/CoFWXOW6NduUGUPzDydg6H69zlMxoX8U0PPlu7G
Mpr5VussvOmcwD+4TL1RCVsXnWtDDsPoubWQqm/wAV60mRNsQghRW3CT7tYBOgWibyQdlP2/mSxS
YseGpNfDmRi6nD6SSOX1vMSHjbWx7p1WAKnIFMtTRMAycUEQktNcVenXNImw7sm53jcYztdRYTKS
MrBQaf1Uj8LfQX25HwidW7t2MH8SDuFZU+Ne14NH/Vm+JAuVilHGCCUvfxmTfsZp6H1ymvEY5v6V
KLpXnYpT2HInasmoCKUpwv+D3bUHN7XuKqvGEdmhnYwZfMym167o0Y+Uv6/d5OywQDzlBYYmg9A8
ZBiYvQRFXwVhRnZxtwUSWUA+c8EQ0ijrgCs6Mrd26D4z6EFIPmc7tKTIaRdHlc0SlcFWHx4RlW/S
kHxac+BCZaIdtpC+5wqt51gyDYRFzW/rDFF4SZlzd+MUHu0+/+LnqIkGh3xalW6dtt1oM7ROjDlK
JoDNgShz8hrj4SNu3fTCS4PsDEsr2qDeslayoVJ1QpLPOlHUCDZRxHOBb8oYcPLk47+IFj9DYU7h
OUjTJ/rMpyoCrOyZn8UIgsWJU7mqBhj6DA63nV+6u7Lor8ehyS8GNdBi1bcZ8aEHV+eXSZ6FW6AL
XwRkdqpuRoHm4B9r071pUDSslJ2YBz1yJoqI3BlPXyTpiCK5yuQuceSLDrLlD83nEeonI6u+PWjY
kHtluekXQbwaLH7/ocl1sW/q4aQHeclpnmOsS+Dq51eJGqNVP5rtfjCFPjqDfYACdcBoQD0V17vG
xotRI658ZAr7QpDvEgDru5sesBCweoAsmujK/8PemSRJjmRX8EQoAWAYtz57uMfkMccGEkMG5hkG
A+xaPAIvRkWymyw2KS1SW5IbSlOqMys7wx0w+1+fvr1LH+iHrJLlRMra1su1/4aMWZ3qaDTuSeXr
dSSRes2xGYLiTxaj3xDvfj/XZzzIxZEQULXmkPXq4aQ5VE1p7SoT8EuAQh+7YNQEQlDuG36Qf7RW
6ayFTkechH2/7mtPPzc9kcvJPGVz+a4WNCWJz9DB5DSW5N2Udtwe9HSTZNV7Xzsf5Mfecx/HRt3q
ekNiG6kUQ+JiEDehmb909PatFqfS1MXvyojPUYiXa/KNKyoDGXvW9WWO+ZjAUrzzrb1XXLU5ZILn
cHh3et66aQ2BEYECsZO3y1VgACtQZu7ELSdqgGir9r7d1v9VDxmFw3yy7MlB31GSl6zEITfoFs2a
Xm9Y05E2NKKf1u4/EyO7oX3PA+3Qb/yEh1Pr2DS9TyVz0L58j6X6YuXJ/Kuia4m4b0/Z4FsUXNvV
m+S7FzxlOJI2dYf3Gvc/yddqjbB0awgbMCKhQ2ZLxJHCnrC1Vpi57rIYtVFSbSdspnEQnzwJb4T9
vqGqU2F3n01w7Vg8jQZOw4hmKKv/LCr/YA2fhl1fI62oWueLw0G8rQqQ+WCU80ZHwuDSI/huDRXR
d4uC9by0MVxiB13RMPHk1hTHM7zcuJZ7r6CJDK801zzXRj5yyYGz+cmskbS6cX5VSm5snWu8N9QD
802IX8sYNaW0Pigd4KN2E1nZnSrFWmMiZ8iNap4x3Zvpd4ue376JZvBrf27OpYOtVH2KzDm6LYTK
lGDgTBV/I8Fp0PTlJCiknDJC9JkdJGNyos3zT1KocuVxEtv3ab3tRAIWqJALh9E50EQPjHhPIap3
NSJ6L+XcrqP2WkW5XKU8QRugfJ7SFEEgXuPKEPTJzhWSdBBBXuC7aqSBFLJ+LbOSSlpwukQ7fMjM
prqzqQtoBVPwXFesklI49Ho2NuTpuMvg9DhYFVXf2ouMlZ3302oyivs4RrgFpH8/pFBROmLngR78
W0SIM6zqgXMmr4gWp6HHpKDbEcaimo9saGHOHaVKA7q7ZJdH842piRmP3Y/XML+dSk1vRnGHxeZL
ZHG2KQoOkb6BRL7W9adIg0sLJr1niwN0lrR3DEv3MsG8Hgbyhr8lbmAhBRpGOpwcXmXAae1LFbNk
CLp2g5kWrxNESymZG9NATAqNKLJI72k8eZntZldlJoHZGQ0ae4t2E9PlxFTL1uekMK5FRCMzUTNz
7/SG4nPWM9iv2BuMUXeaTeRfXjzqfV2RskF5P266hnR2VUd4FvJiV7ftaxvyzmaO1u/yVL5rpyba
a/KHzluHHVB3tidxCEtWFCb0ap7ld5VngzX50SON7ReWCzw5esV2zy5e6iD5JnLlEreNXsFF6x1o
ZLF1ZP/pke6RtvGA9uvUgI6TjuFtxSclHuR9V8qdqV1svPJVIEAbHTVcFctzME6q58QbKazNUmNj
m9BaHM7rtRonnAtzcVP3dJq35DxWEfUxCOGaF5b29m4g+7LqUi97EJpnPLhotC+qutg4QJ77sfOz
nWGmr3Xp3pjpfA5lsWMZ8T1UQoCmacncnsy9g1ViNyVsEaggxVnDv8bw2T3ldLbO/Vwd6gY/T+Iy
BOAe9Zb3nAgcr/LWKjCYAeErQkFL+bNd5AfLlN2VaYwDdeFOtyPcPR/7aL4rXeS+qkU7NlbeXrYZ
n66G+FFqmrxCuqbZYGmzjwN9uSshqug8C8H9pe3eY3dRFVX1q+txB+k5560HE7ssT6AEuRhFX7D5
+j1GmEjIJ975dp1vSQAeAHK3QQwDPGbltuzTvZHZj6pPr+ifX5We4J0rxRfuPFCNqT9Q0662kRnY
Kzuk0SuZJcBQXXQbSCgcxX6LOprs4xr+6lLFLcWfvn6paJu+08N4h6iOjUE2/Wpm9qlRG1LZYlfP
PDI+CJUJfOIMiLQsDyoUj7MsmO7EnC5IeKXEHurzPKd3Weh/GZ2sH8vB1puRr9oWTS0rNLDAnch6
iGseXeu5GQl5W+YGHxOl4srFMMHMhpYU56g4J64GVTaf3uQcAON55rOm4QBM7sajJ3xFC2C1Nc3q
oiv9RNjjjvzXflbzxk3iUxnn6Zb41TcHCXnwBwVdTBFY0ohub8CYim66WyTOdHIAV5py4K9IJsmK
jSEoI7vZAuvXrk4nufPrCaQVfxxt1mpr2CkHkhAZM2rs+7B3+exGw0uVpdu2CW8iM33M9Lz3dXcs
aDRR1byJeo7woN5HE8JwJfhorobMI3Y52JcyQy8SqDpY5yMNgLFb3zoQiGsj9HfQevcBxhN6GWr7
unGhbMOpfE3HipxjynvZq9bclxXiP/52JuSRmz6d31ngDeeuQydnxhYd0+l8Jxp1xsZC5BX29iqS
dnLILTPiS8MBICwi5syCiJ/fta92idTaT1MmelZ0U7X5QXQseT2H92ukeWME8UAJ8kAFNK87o39L
/fY8296iyXzhM8DKWpfYaT3rVM7Rz2AWT4TxfpKOs+ToItegKXdTju6vOGA+OsTWdcNbZA1Nx/Gi
SU6SOeAtP2N/5U5htPXn9KYqY7S/ZIG2RoV3PHJZZ2r9oyx6njUAZUaZ8wo72YZS8mEN9fKdUmyL
geSDIaLiswx567vRz9gxUC986wv0VK4jvq+H2eNnZuE1a+tiG2XWg5NWm8hw9mlc+ntZGweZgOf5
E9/qTF86YPqVZVjuuq0sRnGEdXzpr/vlUNI1d1aS3kqTfmT6iN9/s+pEIsZdGk8Oom402xnwKabY
wt/yVhMboCXSPkb4VMzVxe3JelrJ2QepJoJ96qHlN55FE1YWXrVB8V7gPK6s7gE17XXdl48Nkb2V
ZdI/6RLlKltyYPCIt3R+MSrM2JJ69vTT9GQ+W+IKbUfBIfTPyRVYWwwboU4RW3hnxUed0akyivja
cdPLXFCc0kpm0zWhM2JHfrdJVEIgmXDjTVRz6bJQL9gF/saSESeHihS1SBd8kSMMV5VFzlV2kg+7
P3QA3MSgHLNoN63PZ98gILLOplS/6NmgZSdmQxKPl07+v/iAz93/wCVaJrqocIHr/tmcpJW/hv/J
fLD8ur9PS6w/bFcw3EBgwB2RvM2fyUSMCETQXRC45Z+xpvzbtMT+AyiKX8XUkZ5bny/1f0xLCBj5
JvIDukI80xfMWsK/VL5Hvd4/zktEwDgH2RZsHCvN8B/QtdLGfcPGINmMuDzkSy5nKogSZHQH+sXz
1zpXxh56pbnzm7mfdhISuTiixhe7bsxRCHS2PjbJwmyjuzPByUePZPiUhmLYzLmvbxRByAjnhxis
T5+6JLJvKme1kQ6dvg7BYPgdYexpRW5/aise77PYKJ66ojLYs7epyxG1rnf+NHBdAgwJyU+ix3PX
k4yTms0avUQbEoKCYEIKe7WN56p5UyqyjpSoJVfDxBXKIy1IPZLiOWPgv3vQ3mQ8+HYzcrSIki0X
jfJbcTm4ZxOZfM+xI++tKXCKleqM9orRbfnmTkN96HKuYhPzsrsYcplrPJz+Hpd+ttYONxG0Pi2Q
h9G/ANoXV33ThLA/cwDqju0H5arDRWCFua95qWczu1QqoIVzlM657/P6JcyU/VB5zbQ1ahluukCk
d+6AJGzTZxmtDI4RU69S5eG2rJLuENRTu8V8VB2Fw/9rDqhLyZNX9snrLPmplLQOHvHqu6EY/buJ
KOTtmJj0i1BK2GGTnY1VHud0AJSEeD77wksusy+9ezthXCa6lNbSojPepirtj0xIrDtVlGnGrql3
tj6M2UlX9UzCMouewrysdnEa9NtmiMieZ17x7nqZFW9L/BTce8tkxwB4OKOxGE5zLMfPSY3GCQWV
eJJV3zxqatQetC3qLW3bVHJPQ3OkUq+8DJ7fXAghmfshc2uaWJ03PB56V9FTcEqTIvxejtnky4o1
XsB2P/SRfg6LUGyMKSq3Rj8Hv0o+Hk9Z4JmUxzTNQduN2nilGj6ayhwuKMA8Tjwd3Q+Nk3+AptQ8
0w07vCPWrb5Y198WdUnpNyRI3zvq6E6BeHBaNpcVesqHWlreV6f89snVKnrJVZN+0paTPKrITHYZ
pxAS4ug695K9HxZxAK3LiOXiaKVMXrByiPI42CZWX8eNigfbj5I70HncWxHllzBDqBcoVi/6bVLY
3bavlsuPDtCLdzls18qxSJ0u3QsEcVPyDWi5sTO+jIOI985si4vggHvlJ4X7iG+qvST24O9Vq9xt
3VM6yDYzIH1itqd6sOZ9MI3RHUYS/Z2HsXvpFNCZ1zf+KW5iBP6OUd6wB9cfND3zwZOlcYCeGq+t
ymge6avn5Vmhc7nEU4k4vOfKKGbq/fI4itZh2xcnPSl7PeKjo2rG0fuB436yzt3OvKlkM2+J5s2X
aQySbSOs4Hb05vlakgM5jKk13YapOa0bi7qNUbiEzbWbXdOY210bvkJbgVJ1lyGiodGlMGkSKW3y
FH2pjF0WMPLoEDK9ZU0wrMlat1uPqzc9Y+B2sAS+fevVNUtkz33KfVHfEdy/IQt/lZvWU+pn5IUA
/NgoukF1q+wku8SJ5FGWRwrjxuyZb2ZJSrjrOwPzaisIMDD4WrOk9J9LL/1iRz89evz57ytp6U/S
lMn7oB2ZrlumcwE5Q49iBTGPL7mRvQyOFaUMCS3zKSeYwB+i7dIXjPr1oRDWcLbU7J0jKzF/8qVX
L2xC1eCJp3c67H1ZrDPsTQjdgojbAQkiwW8AE7q2QSYiuitFsCcxOjxGzUwyfmZyTz4J6OySc1/c
4PV2iHz7VbxvDPzpq3poFLtfZ74N4cxWiaXDV3vpaMQPwRG7iFI4NLzns8BZr8ZDOfs946jcK9dD
V/p0QjQ5aomksUbNxTDMX/ppZs7jJQbZyroLBZwBITyCasRtabdOeZ+uulJkT3zIgl2Wkj3hHsEG
V8ac0RiuG7MJuia7Q6+TGeFqJ5/m1hlfy9x3rkr+UiwakCcmT+PYfY3aYEfusCumkobbPknZMhzy
dVE5LkSGKwi1EBpVL17I94C7iFC4GRHQboepGtXaKPr6xuJodZ4pwKN0O8BJzs5tZoxTpqm89+Yg
rTd1Fps/tO+01Sqqu2o/6BCPffX74p7Fwdg8CKQSLkfT2SWvGc0Uhky9nK67WegbA58E34lejc+g
1/2HCStsJJB+B4x8XJd0RxNHbAdEVKvMeMUvNvHCmT2M9EFppzCoLpdtA00XAbvGJ+HVI3NFb9nR
rZ1iP5kZkdTprZXwdBO1K1Gca+AWY+INuqcsAtVJIMf2phZyZChRj+4njiKVn9DeSLkrC4Z4HOKb
+Ib0+9IkVVmsKyanZdLXcnj9bIsqMhG0s8DYuGTjyu2Ew3WNl7ZBOdin3pkWCT5foRsWLj3U3VCi
SOs8b1s4c/rEZTXbi9zF+BLxkVy0ZNG+9xHpGBlTNrvJnQeC2fUDlUEOvh4OKkwHmuapS8rglXDw
jEfIqsVrY8CkloHPqI78w95XA7yMxyVghcTOrNZ834qDMyUvVl7Y5zRxm0V0FL+g1GjetItsibL3
9CzTEnCnncZNL7l+ysFzj7lsiXoqyO7lCUMYeMmqNqnn3FRLfrWs5a9Q0P+rlmwrSYxpzeCKwGuQ
Fs7BXFKw0dB1jzGUyJkQ2LHJvgWJ4EPJhOghXGK09e9ErWbHcCr60XhVJo3hZUE6jJ6JJYpL/q3G
PdGHISbj37ehFj4mAnJeEr3NEu41ECZHa46P5ivT8fqKyRiBYOSRzBuWlDBXZQLDjhjoNlhSxK2o
85dhSRarJWO8KBT36ZI7dkxXfTZLFlknodvxtUmLu+x3WHmaPTymSYXo3ZKWc9FG1jOaspLxNC5y
EMev5FW+JKB5ESwUU9z2fHzS1L3iO25Q76qLA7xvRpXJZL6Y2iFVXRRZH1/N2azcVf87fp0sSexs
yWTbuYuvgS19ex0ume3+d3ybUnZpr/vfse7Ab42AVUhpL46LuKVf43cUnGD3fIlr8uFsZLz1EJMZ
BzEfqFInR9727vjj8/E5+8zzV+bvwHmyZM+nts4erN5tv/wlmZ5mBFd5U5BXn2yYoFj67fX4O87u
pznOJ8/dFkvOPcAntpuCEX9h/zNJy30rl1z8sCTkm6jwr7EaNfvUldlrDzJ/NHry9Cg/PIKo9gCI
ZctoTdGPl8Ej2TNdBL8j+Yg4xncCUO391FvGa+4PxX3r8FNJf4f5CzPOvn1627fZkvWvltQ/EnXy
/02TLyfnrPhoDSO4CpNY7R1hdw/wrO6hxatM1HSxCPBqhKNpfssFCIDDHVhzQKcMjC+z9dBJGWYQ
QNG3dpXx0qw8XT1m1GVf8l44t67UMW9SAgBLaawn7hMVpP3WnXXw4NBlcN/PGQYNh3HCUzV5GAGj
luPmJhDz8DaXMax0Zyl1QjdTGYjNWbn0toxZKBjIpQGLW74D+D98wgeto202NHlyW86CjgiCkf09
f/DsPil5pDAhp7d4xUQd3ZM391DiPsFEZk2Gktd8h6ErrJKUd+p33e+I/oJHeQRipd3R/5q0xVXs
2Hl2lSlOZv+efPnLnMHD/wnB9BK4+ie36KT++td/+TOf8O937+VX/f0O7f0BYsNFd8EOqK388x3a
/4MaAJN/5jtL+OZP9sBg6bxHIr9EzHBMu0ta5m/2QPEHkT8XY7VPQA4BFJGgv+DoEP6S3/uvxMGS
7DMDy+afEU75hxs0b7OaTsPGZpNVlsaemozAZGsm5DOXYy9ftQibHpjEcaLzu7y70BPku1cBkAHN
4nk1vQde526ERD3D2cusiM8y5L3mzxC/YpLCLVOVM0CjVkUx3yph0+Mbzo1hrFq39X451hRRFM3N
riUJz9T7qiPrznizCeKz2VWKomv+22LBIKxvR+roS1NxzzkiKYvXfiCwtNJNRYmJYcz+o21X0w9i
eA1h6aeczaGWmm/UogUtaVUyNUeixIQJq5yvN80cg/xS8TQSKOph9jmaeR6LBjWVtzEwiDx1Rpyo
NW4MJpWpIdr7MNZFux3jeWApVXoPAEs/3K8a85T07LPYE3G8WylVu98DAkQKclKkegdhiiXm7fKT
3aA7xrecsI/+cTzVToCvufmQkHduNpoxpFoHSx3DWvimJXhXkkrZVaIY7krDq+nlpIrphrtISvuY
XXpvfljxl5yFCfdpAJHoy1Z5cUVVWZOt8hr4n16+2vnW45B8tJMr3uc4YHkTaVnTeRYnxOmdIKDF
x2qU+SnLcSGNqZfjHBh286PhBmzI3FqfaffEyMa43n8wCBYx1PXC6X4a5/xVB5Z5a49qeoxiU7Zr
FvPNZwdYeevShypWOWJIzZEtDoAyCRU9y0BVnw6uVEXSy1V3PN+t71i7NIpWdjHfc2ORj3TRocL2
wWFOfkFGezuFif8141BUTLBJGF1cV7PuzzFpi5UZjPRmNRELzpVoWv/dGazxIzAztkYAExzXptBK
mejmGeH/MabEj6JMi7iR70t7fKCDsecobyJsQvRMV+RB5NngQXeExXSdZM483TdlxAE+C+vgXTWz
NR1FgOyR5WdXPwRDRLMmhN/8SgU0h9A86egdzfplZKqtwX1BY9mwYIc2YRjL1cLELNMn51bNvrWV
VB/QHYPmgt5anwzFvo1LEvx9ATu+ZpYQ22vFbppXf/7eRDU1nx4kt7PxROU/sC/UlzGUwd20/K/A
UWIioimQUsC8j9xW2H9hbvZSyi1DhHVvROHtV6r72OTUDMhelB/5L5THu19qzspXxb2dARHsLl/4
jpQcfTUhPSHFsuSIAzQZa2nWo8m8Y8RcHmZAqSYn5TdLRoykoyR34x0O7QzEwK4owikwj7EPWkIo
kzF6+6BsXGwbzo6xNlea0nazYE03ogXj0qh0UfBU72Vtp9beDqLwp4rSwd+Wmbafy84H9ed+6s47
BuJGusly/ntbmCr7i3/NJGkQDfm/quti65apclyt+zGakAGVXU1Pm0msn3tnzElm3XKHZ2+Ec6VY
EdFisI8m0nztAQ8VWEjAjYLp2LoOuxCxnF2SwbR791lzMco3BMhIFWR+7nwLgdMMCFz1NCCKqC5O
ou6bmKccGoKeZPKXOw+j2tTaYAs6pLjcVkOuXHAZSWF4WirJWj3LwOO5HTlPDMq8E8kcPjw4iHiA
Cqwl1KhTPhyz81CdICRQFdaGPQsPtKxJ5xthhfKDlgnNqiol9rE2WH9zKdCiOYQDP7BlKkp8K6rq
iTiSkbHmbWklk6eIuuVma6MjoBGxNVoKSod4XFWqFvax4/oGR7bc8HIoB8nwb1fSFfpQNNH46UQU
XqAfD56RnG1GXRRqA0o/PiGr5ScronHGCdtxL90gAa0y6AMr+2W3yHPYUnjerVXX9mMr+vJioxcp
aR9I7Cu7QTa4F7HUD71jzy0dB4V172RJ/Atbp+o2WnSNu4qrzH1il0BilEdOOz+xxwPdiTJa74pA
vYV8HG+GCtpL4s2h7SYBomIK8sqE0NirIfReBx/PeDNG6YbfNliGCCZXMS5o3waDb0A2m0vMit9C
3Zdmlf7YvaZp0x24spy5XBr5WkUhKCmPeM7ock4JO/I9tzd1yfzRQKMaHjuna59rvJpQXOwe17ka
1C9KUfRxTGZ32ti153yHdlHeMtMj9TUm+Xzr6KG/LjPLBCMJjewefIMPikCOQWIgECVrdi/HTocf
huxn372JSVOm6OvkhFA2uZF5nuwRS4VMmjL/R2clgFxOi/yj5grC6GaoQDW6ZZq8TiedWIfBlOMl
NywK7hQjnWWBlNrZPvV754F8BQwPQZH4djmlYubA5Ck3mVe7z7/PUH/phPl/IOgF6umi5mJZEvgC
cvSfcq3XHxWh2OJX/+fDJlKA//57/P3c6f4B/RxwiPQtawmPA2X/J+nq4Zvgvevxb0VfwFLlP0hX
i64bfk24/FrPcfhD/e3c6fzBlJw4vS88/hH9UX8p4+Uu/5J/OHe6CLIdm9/Uck3WN/zzP+W980ba
ms4DezM1I7xSSm9dfvYJPq4CXZ4bqjTCvNponypXyk4JTm5Av3m8uPSMOuuxrdbK8q7jDOSnxkTm
POeSXgCFF84Pj6gLX+uIVgTHRXqkblISly1VS9IzTgXzMsk5YKK7qdfZmgfvmjcnDwiOqt4zxiXE
LXKTImaOaeMO+GXueD04iIlmex1wy47pitZlvPfo+8lUj86nW4OZXlEluYuYCQacEEHyiEPOiJrZ
h+R6ZSGcDqvs3vBorRh/SVzMgYtDmA6XsSxA4vubsUWLxMZbkKR0nep+xD058IIPyKHWXN4x051r
NWx7C8tLlm0TfBh2pw5hl0ABkZiqNH1RpNRyb+1Qv66SVq9Cw3rOjGRlmPn16D3NNfF24S/c38GU
Jma9lEI7jkAMe0AxtxxlD2PAW7vjudZz+gnFuMPWc9ONxTHPgqsi9XeLjyLj0E9M9anpnG0ZZA8J
A5Mq/kEtxs+s5FE63Lu8JloHxNWj46rkDOfgwuOvLwoZPypxtEiZU5LCEA6qF1Mob+INrrAtY7Zj
UOIJDOOdKf33kdMqgqND1heE2ZzdKIzjlNZP5Nyv5j7dkZv/ZQ/zQXsX/uMNE6uLxyudJ9VpzNx1
487vfj8dSO+vS50ffFsSKB/xKVA5wpHD/66Rk4EJTXvO3TAeAEJtm+/KyAdWkmc2hjsQs62kVn6Q
7r4gdwRB2z93s3c7MM3K7Gln03lvzwFSwomzlo6vMcJdkjlEpGFsG8f8XDpIRiFOAyyuPRbX6ZBc
9wM8j9vsh8S8L1mwpbV9Ein6EvStT0onkDKCqlVnL61x3zi0+3RsUSLNsTE8aBBSysjOlW3RlUZV
FySLGZkne6AhdaB9O+N071NXQL1gopAD2/Gx5mvStN5tgleKbeq6EfPBV+FLlYR7g0lB2wIh5Nah
Nn5Ke7wPZneT1fPT1Ia3fRFv+KFtojg9Gmr4muHiWbO51DBIQFRXrsa8uDboi7PjYd/YNI3OP8Mi
EnPs3Zgu0wv6jtlu3ZIZfDOA+xy7v1SM1BljMIF9hu5ch6M60DJ2x7WGH1+3juW5Tzt6Q160ae0m
DMXotvnuw/sGyWOq270uH1xpr+rwll4y7JDpZqTYTHcnSYW842SnPnv3+PjzvFt7zBkV3F/EV5Gi
uV0/jDsj67gQAJPTFp0xkwyGWzGka2aZ1CI3xywozgyGVgMLwrmldFOnO4WVqieSagUvFPwEGeVl
LL9ilg4V53ol0n3QSEbIz25RwKIUAY4G67YPEKDDNq9phLzo0VkkYtlr6GfXVNGuhuC7Lj/nLHwI
IH4R7O0iVOhOe5PrV9lFOze1sEFGO5ZiP00MDivjctXY3Toa7G1bBEdMu5shaLjiwOa0w7k3jQNa
GXii5N0eszVoJsvH4FHEoCHGrlxOQSOtrGxngzxCbwfMX5fHaGJAPHO2d48lu+JEeIepWAjQdFwJ
tzlyL9xmlibDfkxjded3w7rv+IvmyMdRjkE9twAv3ynH2NZNuLEMsRv75o5z6kqUv8wMuAcsJzYZ
AS+qKivbperZUrdJBai1NLWOeyO572P6nPJjT/yurYeN18yHknEeNTR7emlhxR6VBw09vo0z7nDQ
miJ4UC6nX/zP2L7D8kFkGOQycYrMZx3w9Ok/zRDybhjOZI3KVdxHp8hmm9lRgd4SdQ8rcYORgseT
wh8YXOGvo3WG4j0VHWqCewOrOZTHxOP4SeoUS+G45VbNbX/Y9dL/VLDysTVtXaEPTdpuuVncBfXz
MEt442gX2f4hHiranYOzcB+Larxit3cjTaoHdLWxJod60mhjdAvtba293t3jJtm7hXdQTXifc/6s
M8zjtN1+yZo3n81vLzGBCF1tbfyjq6E3f5jS7+Ig3QrPYhDscFb3l2nhegjnnWnk2zllAVj3HDH9
kxe9YPH8dDN5bUV0o9ePdI9DDaRbhvk8+MtVmFvXKbe6IUvfBjt7ihU+cAwNZdLe4BLkLkmfbaiv
JIViWTDvk9k/eKystD1iaTKvrSC5WGG+o53RBRRXvB3brR7VrmbNXRctDzZYs+iZ/MjGoukwJK7L
OIfrMSUPkHwtcRM/s9l4Mlkt05P3WcTZsXUE+UZ9ZOK+xUnILKXFld1/GoxbJm6sAtmC9vutGBuq
AV/6BpN1Em//+gH1f3/UajkB/lP5wCXtP7olb/XnM+nfftWfTqFkrcjFMV/kLPn3E6j3B9M63jA2
hz/kZn+ih1wiiwH6gQDrGJsd/tOfTqCe53iYCTiEhhxBnb8y+IQ7+u8H0JBclxcsx1CfE+h/PYCG
jRNyN2P3m/nlnW6gvrk7elegCdeyMNENZN13PafFZg69ZBeP5AxSh9lS4UQvWQfdx9bhsyPkvnFb
4Ew3XTAg19uny4oyDGnYiNsDnvCGxHnBzXnC8Ji6ULhYAmcS0Yi9420W0CbGEGY7kMPfcKLnFbeg
cHDwMOX0Pq3cBZRTCzJnljPw3ILR1QtQZzugdTaMHZVTEus32J1YADwYhFtYBMyEC5yXLphexqti
47BwBxLnIMk7CToYrk8tfB8D4FUE8YcHyUKVmf2ERK/QE1Y0gotwDeqxxQgm0C9MP+GCEAI+Gisf
qpDaCOpOF9DQhjhsF/SwgUGkX/nad4eHkkFQyvt3glX0mA4PC7yoZ3q+oBmhHs8edKM7Fhdt+0+x
iCjyXgBIlsLeNl+gyATV+MotkZCwHdxnqckOdGEno2BiiANOGTm8m2wAS4Q3dwM/EqOBRVgIzNQn
homyZ+X25qXvaTVxee1CaxoSYH/BN20rPmYL0Gk33p5u6I0B6cmka2tDfmJdDG9s0QODpkKijtJf
XdbKzWj4P+mCjoZMPlYlNCl8z54P2bdkKsBfY7JrYU7TBT41wp5QGcQUBbU/YW2xMYJU9WQ4bsvf
8CoUa1ELMH4VeCsI4vrWsqmAXqDXdsFfJ6T2yQLEStv+pRZElmnRLl2g2QZ6toeitXs+kCZna2Ph
a3lF8PEEuW17aG0QXNrn3nyQXFRLmFthdL2a5+XM/MBZ+N0akNcD6A0Wspc82YeiYG8VIJRlPwz/
6ywkcLEwwcZCB2tMM1c6qoGhFnQYhLgnjb4aOxZ0jWUO5wHQONRAi/nCHuO3gbMFR5Y0wKQmTgL0
wK/1Qiwz3rav/YVidgN5H0f+ru5ICyqrvS0W4tlsB44pukF3q5yLXLho2h0mBr0B/VxA09SjTLsR
jHoywscArJqJ/54swGNaGDe8KrElKAQVgogWC2u1DC111aYkVKC1ueTCFwQjb2pI7nJhunvgbtNw
+GgsvHcQwIC7AOfbJmB06rf6LgIPjxs4cXshxtGHbr2yPThdSMg41d/FQpbzcDhNoOYByDm/890M
gp6L5gIgXFH6WxKOWzh1Z8nomwu73hbi0DRW88mDksUpgHud5bQq+EG/8sI256zv0dEDEL+EelD6
wMgzfSp3auHmNbUcW5o49SbuZf2Yg9fT+XHHVOlsLdx9vyS09MLiT0D5IitY7ULp1wU9Dv6kP2a7
embYz5t2YfoFvGhThB5xtuFOa63uqO546ayE1AKRAIdyZBYSpATA37/TaoRMXSIEYgkTyIhQYsUC
YqtIGnADEiuP7AFdCqz0o+k6zu1HCqr2iqQCQBgoMdmFhBBdsIQZatJTbNJhErT13iyBB+N39oHw
YuS610NChkXUJmOA2drmtj8u/fIvRUTpb0s2gN6CMmZFWno1rAn7hBHTSh5euT3XgrlHbZFw1dfP
vY0weixoEOwpdmGw1a1CfHMXR/0be+exJDl2f+dXYWiPDngTIS3+CWQifWV5s0GUhQcuvHkrhR6B
L6YPrZ7hdDNIaWbJ0Iqc6K7syqrEvT9zznfoKAb1Og2TvaxpboHU3cxjNlADZqNyyo7qlCIMocFd
DbKNmTvTfU0dthKSJkgu65CDxx8LZKMFKYeAPQKaDts5dk64rRkDhuMg8zRGp2xm2hDMxaXtawSg
PS2+MaX3slYDao6q2GMkqlyANyGErgfTaxRFfVnSntfGspDK7Kd8GlaNoneelpDVN6Fe6tMEw0xl
3VtV/4W/hnUKvWDY9Hf80N9ScFPzqL05+QSjTlbeTD17jczOF1VUeWhDSAR7r7AUaWm37pejKmcd
PgIsHj/anpvPlq7S8Yvt10oU4OJM/H/Dkj6EyD4a8+9a/w4RnO14s1wWRyQJiOUqoR8rXfdxCeN2
5d9BYr9Px2w6x1XYXVJy69eTXOAYCCxp5QyOsxHcb+tQSVh6ydTMlV48Vpp8j5j+KFD0bQhiltbU
djGLuzj0BGUucn+rdGu1QuaqlBtdcruSHKWaMxzZahv0zUEd0Bd28SC5xFuQuVSi0eJJOyXRx+DQ
0KH7xQpEnTmIdaY3LscFOeUdcUQD1huEdkMoeYHc75Qmuh7YKwoQ/BCxOBBT5Tzkp65b11K81ydj
l3QvI0nlJUZB241yytAYl6UXzHwi9VJ/HjDVYN6xvSixP2epad1KJJUfGF/JdDcwmM/ZjEn1TZln
IxfFDpFjP1+MFGsRZOS3nEqgjPXTbBn3mWntHV0gEGFHvHL0/sZBU7HRK+eg5chL7cdZKtYs3zYQ
7x4jnht2aFbPWVDuIoxMZTPQ3Ng7VRmfCkthjJBxsAmjPmTsaHnj1s0AipXJcAkFUS9iL6gIjAns
iAwcnFBerLLoZLi9VYJgB8Uarth000MT7wxFrNgi0v2KY9zGl4HcG1NOniICidlYPSkGYy3Bo0fC
1JOmD5uCriPHVsyD6/bQHUWGFTbtPWm6JhJxNcdnuBbPXWadJXZhml5ikwm6p2SodmMYfbZVeWnr
7EL8rj8r80RPoFheZSoX1WDSBEBF3XZy/QIi9jmX5ZckVt+SihQlg9zVKC8rzyq0W62Jon1cjId5
Sk34clyCBjGRq1RQ86VatVXVmHQ9ifSfkLaecAow19g/za82c0Omc3PwIY+X1hEMlhgwqOh/6lt+
CQC3T3V4yb5PGdOYUdTsYWVhZTPed73jVmbmCRWWk6cwg8jr/SzOwzgzROyYoiX7iPoMPrVnIZxF
N3upY/5posPW+O1Xoy1dAscvBEeGjnS2ukqH5EoY1p6Hm2u795Mq8ZpG3UzI5YyUNsom+Mv84Fxm
FDn6c8xgZFKv2LlsGOWxTdZ8JV3LEWJRHaFkkqymkbhZghqKKl+hKHEdQI3apIGtbKd9aU2bKip2
GMXRw4V7U0v8Lpt928BbX3e3GnClLGCh0/N5s5SjYmZ7zSI0lEXxbTLr+z6zr9qGPfwYJZeibC08
khlRGUY48IDBF6ojG2d7+JGpDrnQ5BSM7YgSoKKYLaRTOGiJpzIwWxHK9BFGfbTp9YC1m255/ZCg
mZzzk4qhdN0RTCcF+gtc9oAE6lS66FkJaV2i0u6ryFkPbO82f61J/E/UySzylp+QdYZsKrRlqq7q
sqPRaf1rzczp8+Mzg4pd/F9f4x89pG6pRMjQC1IW/aGLhMuhEMkpI9Rll4j09vc9hvlNw16yLCtg
fXzff/zeRYLUBv0BhgBWHaQPSzf/TBsJlvqXNhIZjizb0DXpFvGiaLhd/rjH4D60YnK7jGXsfR9a
NGcNMVtMsVIHUHzcBa+V/Vyb84Zki50RQaZC4CEq1VdK9dipG1IMzBV8Wd9piHSznllm+okO1gKT
iBP3F61mDN0kR8wNzEGIhJw7r066rUGodB7GL4rRXbRS3DKPOxNzs2sANbZBwcVkr/vJH+qzJsHB
p6Gtio8qyvBcvFMp74QI93J0JcboSPlDTCikXwBykTNvJWJzmemp1+RlLxb8Y2u9ErvsIrA7AMDc
2xKAqepoFQhtOfw7dg3S3NyYyrTRh6NlgGmrVxM7KFfvRo7z8jBTNynxGSHhfcFwlLccsp6YNgqh
WrFc+lYiMQErj+P8Xub51aRW26GGyUElH8WcZngJnsyg9u1iOI9Wh0gEqoLpaCe7ipkc9b7Zmjs8
FV7TM7kqTXqAAh+crYNWG92BsxGMA0QedjgWySxTvkH0s1eUdiekQ025jcPCLHHpcy9LioNTvrlG
lYnGwTrb+VvSJ+tZfSODkVx3teEgz68T5w2jrp/ZPaa4G1leLItu1h1DcWOyXI+ILtNxDTRWcy0j
drITPK/E+S2FTKm+IFHaqOI+RNoxz08qM66yzE5JftfPaAjJ5DSq+grNysII1NezliKpEVfxZPuU
oEz0HDSQJlTgfFznJSJ3Uwr8gsVF5yBe1bEht8opEPPRHp+4G91Mnu8t51D3NwiqHtDuoi58mKt6
m5T0EFQRA2HYTn7B3LHR6ncSKLyw124JSN5WLSPo/qVuhw2xA9cSBcAK5zZm5OzI8KJJ0gP2CnsS
V5ODEbiZt1g81vBgd1JXoFnNbh1JO43NRgubL6P4qLX4BKaUfQaikll89PJ8aOgY0HBtZiN7MnSU
HHy2O6nHryFcddqP6ArI6PYLSFNcWNKOFnxl9uTJsJE7qqaDkRIBgKNOKxU8fJkCFTTiay1OP3pM
nXlhn3I2G3CjmTmn05tcWeyqssZV9Oxe9O9B1u/NkTjBQGBYTEjbwJobW6+6adPNkTQNJ/kpRbe9
mrr6pFuSZzUSDQZCkuxQT7YXhjIphDOER9iLvXbjsIlz+KbNfvRhVvNg3WS5+WHqbA5K4bY906Vs
AIgBzyomE5wEqDnaVUXvpvWLqNX7IZkIiM19BDKnwtYPjn4xJfM1CoJ9Ze2E1fsjqyC0ItdkiN7m
WfhJtt7aJkUlD4ILFq51OH/oSvVghAZmiDY417q8DWL7yokIpkHAK2GdUM1uWaoAeh1DWvzkmI8P
01CBLehRtgCAdTKGrebz0GlwdVHHq5F5m+ZsIFuBV7jaQZkD/zGTtPUkBe29M4HHNuz1TD/g9DTl
OkmFRf+gV8MDGS1iRajTVZELrxnbkzP3Z2W2PbMyHyXsT7oioSZHQFdOj1EgefjofFOP1/3oPOlT
eyYvjFOmZHVIjdbFnYJ+h2/7r13af7tkr++fzX9fNAu/w2i/yyz/8V9X/WfddvXn306vovnbpis+
Xtu4LH79mp9eAp7tDxmE99q+/vQf6+8X6jWp8dPNZ9Nl7W+qzuVv/r/+4Y9r+W4Sn//jv71+5P8w
iP56ZXNZKRaiU9bvyEsRkf6bK/u/xGvdvn78/Selq2EAovv1NX67ss1v2LYWmJ1DQffHsS/WF/Yn
MinVC2GLb+qH8MD+JluLjxMFKmUmsRVMY38ID6xvFm5W6FqAOYlbsP8Uq05Xl/v4j3rX7981CFvb
UokHoGj5+b5WhaiMPKxZN7OCDp3ymsgjcBrtcNWDzUD2eICVfUymCdyqujM5yNzMIqrT6XYO/I6Y
E8kpDbo705d7ZQtlb6+R7LWKkG/jumMAoGd+K6brjIaIqF+/j8EelZr1EAZsydL4hAOE0KwbvWww
QSIDyNpVwZi56lh3x+p94ojbtlDXtEfY5YS2VljB51F7Qnl6TQPgI4W8FpwV+EHWOMtv6Ky3E08l
AzM8SLSPBLze4Xk7MYksJeNJr2Oe1vJaYUdG0MyeHZCnIpWPKnNf1PKWTIZrYxypOOjt6rC8c5YJ
TmKVX8Y0Mk8QNyOZTtI4X0DmHUodpKxQ1gA97p0hEFfMOtc9yz4pGq4W03iuQf/sJXVvsfMk6Nbc
9AjjAV6nx7wp3qZ0YoA7X48ZCKQiejToppPW2M29Qc9M7r1pNm/8TO5iqdlLZrS3837fOcETmqrH
FDVXxWWp1Np+QLwUxgq/poUVRcxYEfmhCp7AyH0HzhhwWBWEpxtxHOJCCEiydcB3jeNGGyyyqI+d
nd8L5c6ciAoPj0UHCr18J27IzzTAD8DaB53/P7NJHL+05JaD3k2n4tpM4wforW6pw08btqjYyAhY
GdBbE7PfDxoUYtx6YVlfh8mwQ+Z3ZPd4q8Hdn4eEJW3jZo4gbKw62yYRZsm2DFsvsuZVV0OfUvEK
Vf0m0nBdEuaJEWVXZ59zXN3Rf6/lQEJnWp3gnfkWAZ+mRt7vYmoz2RFToZHc5arS9RC1PipjN++u
47y5iPKQMJ9k5Hnqc5Mtw90g7XoZGfaV9CpEj67WcOfiS9J2AbNfwvIAm7hiRkcJWtZiCJzbjHGw
sbXs+2vpcaIdtNXzPN+NSgiLwAIiH/lDVNyjX0Q8TN30pLFtbMJ71QStgQwF0o9WfcDWgRDGUH8E
04jNZGLtX7maBLSpRY6bC6QEyg1kIiA/rP9TqPWEGytt7TH3A+gOyBUtTcSzV4J0LPWJ0oeQsAPJ
3TeGbGHPmy7z8FBW3VZLQJVzqWfFtGcuwRTT2FsjihqSqRJ01ZbMYDR90qOJ/Qy9eBRuMItfTbqx
LbKUyCl+hFCw5JI4cAaGKPX9hKsIWj/pBgxsDIec7aDTvnpYyStwyq+CEV/xVuSPURadANlvnWp+
igfh4YTcFGKEoq6vOjpqY4HfLPd/fhvMyP7OFoPRedkTJ5ZfxbafjgwmTIA5Sr032sqvAfQsYRF5
bd9OEHgjiGBBu9YzAP18EjW7QtmC1iE7GkHOVHriwxOz3ihGV5efcbKgNB1ddiQzLPwhC6FJ5cSd
v1jSXQXoJpHOmUCqMMqrSszPi8Ad04KPmXyr1uQUGDeOhZ+TQLxZZF5HASrp7wQQgBt7UOZkLWr7
lBR3+iuwAqTvN3W6qdHYcFc7+Ms+oum2m4/DXZcwOQT1gNW9OrdoASBvtHmzjpmidOygk37VzV4u
3/O1Mm8Bkzn7/HqtD7wsDhcPjqfbIZWG0o+IiP+tvkZmBgNqJaRS+OkpYtBhKnDWSuE3Jqc2nyxV
TZ+XgPvaYD+cmDU58s6jUcHr7eUPm1+iYNlgFfYWhzCJd0yBrbtI30cQb7rqKu6/4JGFwR1PpGdQ
nwiT0LWuzK+UeD4bvXKuAgvph8VfKvMTftxFGPkXZwn/eWXJH4cAbHxt06Em+NfDA/fv/4ul69tP
G+ffv+y34kP/9iNxlnQu/Zf6w1g4uYasKVA8vyN6f9QfzjddJ0qGTp5Un++A3T/UHzT9Ku29Q7rE
Qsv/U8gKxViEjT8XIDYSyiXPCe+JzSv+XIDIFCatXYiAkiJsbpBfdYlvQPIT7JEn9RAZM9yxqtBY
GpG8ODTrypima63AOeO2AWI51FamIXFp1s19Y2fhbhqnQXeVLsY9QXC49Q5tT3qK24qyBGYoJ2ks
+uiLvBgM+zNoCizrSdDqfkIKYOZFk1YdY1kZ5jVmd/mxJumC7baKP0UpWEX4Ahom3kFmedOORR3H
SVyrZbxzQlK3oFSH/DsEdrU3uVAjtHEmAGAmumN/kuESQd0vUpr5Bqv4s+108l61REyPbc0IOkq1
BOTodDFnbEiOnQ6dlBRP7lQk77mtJmiXmNMO3qC0gYo7MLA/rErtp5UIc7EwrFRd8bvcgP9rKmEY
uGlh51hmcxsdk93Txq7KRlKk1QTTfQESiPaBLV//0OVKlazrIWGHOdQWKMVpbDmhW7XWbs28hv5k
NpKkeVZptc9kgpik/+ntSEoIIXo3nRSRi2lqywYNaplWuXVjtydVWZxScpnkTK0nulJUOWzb+eI4
4u/VncUx1hasR7HCXluSbeQorirzoSUb+EUjl2VcUbcgx5TbmikszIQArHfaftSGYN6K6SRe10ob
kbdZEdM7jMaIlTbNnGM6GWR3yDJgWOpMlYhAI2eOjx5Kbz5h9CWdX0x5pewLQmGyPTouzBYZ3FH4
7dEYAVq3OoZPZCikyl6XZ87UMXM6Y20VfTZvqqpIH5EshpmHMD2jx1fjdEdWDMGQCiBMvj4ljcBV
U82tc/wT4Pscp10Ta2MTl5OHbArjINSG/ThVzYMIiyraiMHBF9IRRGPQAQ7oAGRgm2t46qiF4snU
uUbwaAaeNRfyBoMn25peimWU/6C+FCIKSsw8mgXicpfOSbwJoY8NftbjyHexVEHN8/5ai/ifP9c1
GbiSHg7Bhy4KoI/O6PNfH80XOte2/Jv7Wteff/+fPyWX01/+8yv9OK1N6xsjY9Q8hHCZCn0f/doP
lZBpf7MVBOqk3nFgL4PfH4c1010mzajU4aFjjeQPfrSKaN5lFVucDA5dUZZX+1OzXf2fjupFhmTQ
rNKaavSlv+SQ1Dg4LBWLmTeos7yuSsQrzONCFOBl0bqqqZ3bOX1PO8z5prCg8+CLYpGkUzpwI1ym
ig0fkqZHhXmVLOvPWcUQw5gLuCp2bu8sRZPuSqmxXuGiy2cj57O7Cvvu0WodKEV93h0nG72MXkVC
uI1UhschT+MdZkntGLAoOvD7c2DqJNpJEfl3fI78FJshkddmfJqHekF4cIi0Jp2h06c+2bC2CUVQ
L+QU1Z05eizUTVZKEI1APyxCoEH1EfmUazjVRJOqziAfA90R76llt36QqCqHJXImE4IQcWtJtK07
R0UA0qrdVg21Dn25k5pbhvbTc1Nq8BAsq59v26xCnhnEkVg7apSeohgRaE+uh4tfPqJwl8JtV5KR
GnPawqVIJJqGPFA/EfI2vtGX/bEIBRFHZrluYrDDE1Z2gME0YS3K7nWfWYg8mi5YYKCiQxCKEdGP
JRPLYlVX49HRi+m1jmWojXaW1SuF3CLcfoFGwyL3KLKgPaXXg9Ejvm9mVNwjEAbXCGZnlYeiuK1U
S94wOxAeK7b2UwsDuYVAZDCMHtLlym45tg9BKNp94MAusp15k6Jj20RkKq0adXiGa8N2dZTYCgTI
WvRecpa3nHqFysYQTWpNd4PGQS6Uaj3l0HmzQZW3s1YVR4twKNdKYzZtYZ74U4aYvamCADybutCi
e3aziNIwSJSVs1JInN/oimhPKKTkTdFKC7XRzAisJ59qLdMDraOOc7qTc2sZhYeLULRe57QxvBgs
XP7APKKaZ1ZrytMpG0TpYp2SvKZQjbe0KOW9URb1fW5nkkeRkzxkcVCd1blXvQre/wqT2LTOnOKF
dUjpQiGObwuj1Lc42Ss/LZ5Dx9lPWOa8yLRGX2obILDC0i+c228kN4fZU1lKZNS5TRpWwwtxfdci
bSNfpMFLJqwrBE+fpdKaa2LFL6UzY5FAAUPV7jzlszatmyjOkfNKd/WE6AXu6XRSIxlk8VAIL9WN
Kz1NGFzLdE6LxW6K7LssMeHNaOnBNtNX43tLUVe9h0bro1fVgN1mfk5ljJ1mi2aEXLDCFY2ao66r
O64w23SD0NqBdLDXWDD8Ug75gHCJx0jcu3Q/iNED5O3GDj9LvdVbl9lRtCVrGPqO1u8NpYh9QIHJ
HngLj2ON46QvrNYbtVwheSRzkFPUH1zXG4M5MF6//pC3FZFuaibOVc+7yCVdZzc8Dl5d15U7wJ72
hiyuPZEj3cfTA1DYqbC84FLZUO289Vr7mRhMqdWZNpMijAe5Ylczt2n7jl4FPU7MqFerUc4vFhEC
E6k7tA59vVO9plE5r8Wi4ZmViYj4tLuau07e5nZZPfLeaPJnjNgo35vV2GaHNiF0uTXrcGsJ7VYt
UeGxos7WVsRovSrq8bqLrQyVDtl/eTrAn5TXmGXfVZzinxga0eiFcotKIRcnBTMxEYjFYWA1uJnz
3nrRRIaSvQgUSmPS3jRiYTzdpK5pK1ZyDGPKvZBtAqBGFTJ5Zd6TaIkbQLWTbdrHwyPddUxGOIvy
DpjJSjgoUWo9uu3GatqbYaHy29SMN7uZNrAkhe/QIIPRj8pFmcKCTuSabxQyREOhjmAwp3Zf9NPL
6Mgka0fOe1cY0z5upQcR5D3bCnVd12ayjaV8AbgOyGe0pmGg2KeuHfOdpcVc+PpshW5aGil6q6x6
j3F1/f+hN9ugto7f21+G3jYiXzTNxncwocbF++/qGZIk4j92p4vZ7p++/LeWk3k3FQy1EmCGZcL9
88xbhvpgkuBK38kG+/cyRvsGbsEBgWgZDMTJl6AT/B3yoFrMukmUwJ1HCoT+p4beQPt/6Tn51vEZ
Ih+mlGIxKC9//gez3QjUJo1SffZG/QZprpvMH/iGSHKSN6MRbTrVWbeavsHi68+Gsmmifi1n04JL
XRVjBENZC7xECjeq8Vz09rZXPsBanIEiyCtuzF3QM+CKo0OdlC8yWy2sao/Qk17BiN+YsX1pBQK6
WsF61UPdar12GPw0K/AjMQg1+oNatTeQDt0eeYauTbukKTiyJAS24A6k6jZvMLvG4S2PxsaY0cNE
xQG/wakN7I0BCqsz7ENdBxfZCRkLN2ds8M5obStJfQwVZ11qaIkB3ZJb8Ygy1Y1lzo5y6A/KHG0b
6UKiw9rR8DQH0Rm3wlUbR+8Yu1lx1htko2ezavBttSzn7htCRovEWduDti6G6KgGzQOQ1mpVp0Cf
ZMxK0DSOIyYOoSxEBWCqItjhB4aXSoNkqkdLTy5KCso7dNxwwgxYz3T05heA/ntKN68q9Ms0jrs6
6W+GAXVUNXkFIvKcKTEkMGbQQvNDUPeMsJWr3hLrAP1vLvD/oO+bIvbtb5JmrTWA1xG46RpTEkBk
3p0JakBNjDXd+UuQxMcipZZjohWnwRm7/VOv9dtgLPysiz0cStjSXhR+GZKdbILeWquatNJgNEZq
sJuU+hwCBfbMBWKgdpjgumQPwC3K0n2Xjo6bCRuV3NxehiU8jn3LtT5Pnz3okNkSezOwt52W+i1L
R2pdjzvHg7bkGfbcrkJD3cKO3yoYnbR03vckRmM3uwcMRRcfT58Fe9xhDK/o3F/SzjljamTIYD+2
VX6WCdpad1LHWlj/UhnZR1WCcq6nD4+2bcZ+QpXMx0KL/Lwb3+Ih+FJCZRNb1pOQxyO5sxcTfoUi
J1c45ZkNqrqnlYPLT3Bd6kDvo2CbzvpmCKrntk18uqZ1oUv7irg8cvuQQJt+HgZ7NSBTgto3vmWe
dIhbiGax/Twl5n7KrnWxBTG5Q2aYMUm9TNa0UwNPEyTBFeMpzrLjNBB4Em1Bq6CIUzZyeZo49k2l
8Qfww8t1rHYG35xxiGpBZUFdLABSg1GH8oEOLw79AR0i9taDg1cervy+MkfcmQv0S92DFlysTvuw
SI8iaLxAZaW6yCQRSEbFsNWr4jRrWOFSy22JBzQJJtVUxctGyw/7mAcFJaEM78XsLpBBXTUXz6E8
+d2cuWXNk1Gad47TeHM97aW43uij9Qk88shU96AkxpWMfbzjBFkpUb2hpqhdIerLFILnkkZfxPLO
yrBpOWX8oGo16LfgIxVsQbLyUGFPjOXZlTPptXQQgAtr3yVQzXWx6bvhYsJnCE2BcLf3HOD8Y/QJ
IGWdDzUms8yP8AU5LEwauG15ZLtTeQe66Vzh3hv0k+kgeUvGW7YYDKeJcLDygx6+dUEHtcQfMRRr
Rrgdp9gvCAPu4tswWKsioE639oL3G8VHGZzKkDzNU+HnRXhFHQ4mBiWatUvS6LooXlMD2iAw8KRO
PKfq1pDLVkTGznbq19q2xa3f94QSj1fKGHldxCExXA3y5GUhhYy0URkFhsWq7NYGPmZVRHsVCU6F
aJnR8z5oPk1Ie3kU3duMYhyrPCJPX/TDvhmU/MzfSVHcRLQgcmkeRjnHFpH4f21A8p83rP6lnCDE
S+bWZwiBmsyE3PPvyon/ql+795/m1izQ//kFfpuKOCy9FbBQi1QNsvFyof/mnVK+4aZRTUbS/8fX
/48luvWNjsFAKIdlgdhUBiS/FxQUKLaO5V82mKWo2J3+lHufN/dLQcGEHZuWhR4PuBVSu1/c++iB
DRP8SOPpctyCzmh7dqnhrG6B3XzNFokIWkjO0DyVe4mrYYWaPFjVVmrvQzEQ6dIUR1WZyYRsyJTg
vl2uNRXJqcOABXYuYoFDPCb7VI/oZTSk/CT6vGS9djDC0tfkhUyppBeZu00LmWM3kH0tIX2Zpvqq
BdZu7Iw9sTwrQp137TKhJdfzrouaM75HqeL2HaWwdXU9uBbjcozx5bK2lXr2pPm2Lo5Sl56jsn1C
TI/gaNjk8+h1mQJLdrZucPdc0vpMs7SRq+wyDLOfJcPdKMn8my2ZRzLh7Jpy14TSjcHoa6XV+I+C
KjnASqbqNB/kKEMJpJKS1OFBcdt54kxgtOqVFkuzQkt3mCPZe3bZMcuy5yLDf6ZKkARZxQbCfMK5
JruItd9MOTjNFZdMx8Ufy/1VVhgEao2XXhsXzz8xqWaaPWal/tQU8KDQ4aUnLvR0NVnS51yWRATE
ZIwNgfoyhkxiM4TbXVuDw66Hi5YCpzaV4ajn2jlvUAyNdO1J3WJMD57E3Mpua4OHUWUczZy7opav
xMynAQEbKMO+BI8gVfcWgF+8rdqhtMJHSjjeYZ4/EvG7Cetl+h33mCpG1XSzxtlIU0oik/hItOk6
LfPXuIgfCNO9kYLoRCwV8B3ZuItU67Y1p+smNWi++uijS8ub1Jpu5CpBXtyq4pzlmr2ri/xZiWFE
dwE/V3XsEk+LWIszm6F6im8hJ0zUXtGbmYCTJgIGp/eorHkgmR2PHwlhwJ3VXmUwhdBi4vtgIAhd
nHLH6BPQLB1BIjhzx0y6k/pZMSuXat8Fo7xJsYG3RSPTTj9UWrxiA3EH/WgL2O8mhOJCsNNRk7t7
h2WDq2CzjQkPnqzoocaBPKvtNizje3NBVjD4uS0U0o3GNLpTqvyLDByU0epSiOXYBeBNMAklMmbS
rnIFB8DolcYnrOU9k1J/EsM9PAc3dBSWPqHhS5P9iCbMw+r1YGU45xT7Nut0Be6+yYhwRhQWAnMI
SPWxj7EtvRO3ftP3Fl7/YRGusWsIeJ4AZj1o4bjSyQjq5T1ruIztdLKO4yMj971cqBtub28o8gZk
ZcLMDcCYLuQ9qnWy2bDUD6K4UaNLK0vwLrVirwzaeZl4MuC7TmXr1m6SG4V6Ypy0L1EWn3yuyP4K
dLQDJl4GxblMMBCRgLmE+UgY3PMGBeO2bG3yQFB42zmI71Q7SfJ0sNGjZoNJNeBU+7Llowr6nLor
2JuRCeJA/SSeBVLk2FyqfKPqa0KEirF+RcG4mRXps7OJlm07r8hJbh4JKiCeqc2AZZf6HsuJ6sHc
ep2X51exd8Dpru2B56xCV0IQEzHxLNnPGhZGw8w3aeqg36/DfdSwK66IrkA2ShQNU9tdF6vPdYfB
LDdQGWS14k/5c6LPx5KP79hi1RoVP2sYItgHFiRHcFRIYbX+kagaP9TCjVJpn9jVcJXVGLqrvZV1
NgdqddtXwysLvJ2jvEYC5IFk+A6DZLO9mS3TM0Y+XlApGcfAQDDCmn1VY7B5IVZ7bq8KAu2cfmtN
+kXroMGLhA2gjE12icPus/hJI8x4KMoL09YNJoypqQ41G6MWLkJSZndZg/iERDbmNjfaEF9w9ACY
6jqLBokxb9g0x0qKPBqFF7NrG38KyCqzG8NYJ118yLuC7wlT7FVnU1zlgZwTWasfJRHdBYv/UIY0
2olHITOCyl5iIKnOPL9VDG4Z3LCqrAkbwfGoNzfScqqW/EhquURXlaO87ufyYRLadmrWsukUKJYD
NNDVjaSK6zypd041Is8FNWDat3b1JMXWqTG11+QNafOGwvvViGO3ztLzIIfgqaZLnAOpJupJXxU2
3OUUlVJqKqdBCh1iqL+jL55YQ1demveXrK+09WzJn/lUbbpGPw1aicPTXOyqkHAsRNmm3h4Qe6Ye
NtF605GVWBmu2Rm3QlucWKASCchuXTProagl4olJVsvek7/YWDlD/i6gF62da5xDLjTAU2GIjVZ+
pXb7leggdiPENXqL3kQf7w1nuCg69kQSD3kRtYRc1dStD7QEqfdC/68mqOagsFcizT6VvH0f+6K/
EFmGzxfWFo430frpXDEU1dd6XfOkxvjLsgrTfw03BecY8WOWus1U+MQReDZBvOUqHhLbt0w4rbqB
d7WYLYILh7XddmB/puTewpblJVrwzBawWlX68uTQZ2hLjkNU7wdoMfKClqtqynqcq71MGFsyr/FU
8ikoYwJWZuLx4gTz4dBIx75J3kcbp1BGP8CJ29ojS4cgY1TuMGkwLpWkXVd1f6VqDLWxKzclpIwm
nG6SqDwoaWrT6o3y8DGqAc/V9KRwm0xD+lyJKSYvbuC3UnCbwEAGx2Fw8WbWfrTK6Uory9CTGz3f
xDNC98rgLB3T6ylTP0WO6Zed6lUTGxWaYWdw835B+OQFDDRaHrkON7WCXbtO23OCraoTuO9k+wYM
YOSCMvxgNhkx4i4fpCgkv97IriI1Zr+aAH0jEXzf1yiqwmq6gZlwafJ5maAc00C5NitAGAu1XQGZ
bReYdmIxPYypOLKrPZWEY66ascAnJAVPTFwh0tb6vaUON82UPmiqOJBzjUmwNx+cAU1vb/5v9s5k
N3JrzdavUqg5E9zsOajBjT4UEer7CSEplezbzWaTj3an98Xux7TTlmU7DY/rAAcFnDopMYKK4P6b
tb51kdTYsaV0AbqwbQmYWmykZTJdCE25Enb+ItMZWuM8xG2/r5nTMg2ZziRJ8BQUlImTsWFPvoRh
eG7E7Vwp5Q92O9xmVX/dJPa9iOcvNZAJuLlrYB4PUVLxBTS/Rb25Kx3vOqycW0OzX3t7AJotXvOI
dtvze8WUoXjS1QB7LV+nXnaOSfGqx7+//k8j9DdzVTa3rGhd6LfMOedm4e/3xP+nyRnQfOqEPPxD
n37Dj9Gq/QU1sGXS2ejzTNT8kEGD/wcdr0GzYxl/lPNYXyCUEW8NWc3WYUZ4v3dC1hfGo64FWtdC
hQNx+9+siMGVfWqEfnnlghgaqJBU858oEnE1JJpRezpcTpPQXncT9dCpgn0OzTEmwx0JA7tg2osw
vB+C+IKE94WTBF9VDnS2KbJj2nqrWjWrAkmnxnKXuNRlRSFjTvqZlC17Hh7sZom200K82OjrYNTO
DCweDREn0KytSttaBj5EOS3JTVh7+A1iImpdyLlTyP4HRk6jQJsl15YB1iyERxESbgecoRWXprxQ
qFKdOFoBylimGSwmfrgpINMwIlGasZ1mMQ9f6iFCRwSlXg8JS/FXSn8Z429eWu3FLCHM9bVXNlus
hisLI43esjHyTLZh8HpqFyxnfGHH733AYyxQ+2gIT9wBoMDlWSSuB4TUWRbdhP1w1YPjqYxhH0Iz
EhyMjDGI7Du25uUA+xO+8NWEAKmi7kRLvp4on3OkQ1BPt4Zoye6CuDOpE5yLZcDmhJwBzEPJVunJ
qe0yZrbOhEKZDI8sxFrOXUS/WIbZrk2j1wp7Va/SQ5gPrNgQ0bTsC0NjRc7Z1nSnC4+/kKiZxrZc
A0+TYDszrGoW7/SCl/0YrGUnrsrWfq7Cg6zuOibt+ejg+G8uTRLNK1S6aAOAW0S7wbRnhNLaDphp
JSFm6TdmU5seuXmdxwxJm40rtznDbRWYe9Pc6TJZ1faFHeYrH5EtcI9T7B1d1sc6ozKk8+e5dZ5H
3UJMKR6zM2zYMA9AGBV4WGtjjb8ITxZ7c7OnfCBGpz+R9mjawXlf3NbZtYTiACJhUYcjg0ZnWfLM
dcPLMH1VLRvAG9Os19DQ19BlV3V0q2gVhv5RKyu23M6MYOYzsM/LkxqOLcmiDO2JtqyfW/OsFOlx
6NIN4RQBHVjWvfgqQ6iuEfPK4FiXp6bbZNFlD/ksGl7d4TixKPeZTveooGPB53i49xmV54lcNs49
69HVqD3n7nmo2r1dPboIm80xX0X+uUaCrZRsE2solfuak2dGpKrivdTfa+vr7CMGnNsSsGHBNoEH
FdjDwhhuiggDHdbXEP5ZsKhbGsB53wfyzS9fe/hLymqWg06LRApHFBBlijgg5hx0zHAppQ96jEIW
lVzQnWGwR7nmn7V8enGBqUrsFMrVJCcLBL1yXE9XenzJTGk9Vdc8F4Ea9hiKPWa65rKCeKypZ6q2
TaphGVPmJnNvU/fNd/H+9/muhZKQsVKnc5znwjUiBq+97MS9Pn4FgMr3/in2UCZnj8PUHFVTIs3d
SVq2ue2xSXPQi6cpDdYtWa3OEC0nC9lBUvF7r8gomDOkF9jJj4aEsxLfQ4y4SqL8EfsXoT031QSU
Qr6kSi3tyFyEFHpKjUuwvKuRcscOefaV/TZy+S1uGb5xsjLBiDaGObEtZmUqh1sAIKu0ZjMRtDDY
MBujJ+lWXR5/UxE1RJvxHozqukJhA+YeZfV4y8CXaW29F7V922BR1rpN2vdLS4IUmNL5o7mLUuNQ
CG1rtNnXknVTkzp0Maa9yZX7NkSoUsb8COP74BTTQ0zabNZE+PeLra7yVeuHe3D7S3J5Fw0AXri1
GzeFMVtByJg2Q/vYTOTkYO827GvXiHFMES+h3gk4WSY8ziyMSI6479S9U+p3xExSS7ZrEVu7rpt5
t69d2S2MQK0s4LDwKK9d1PeD5eCJTIHuoTjx+uM0dGszKZcmjoEo27CFuTEpzBf/KUr+uihBeWsg
3HUFsnrT9n5alFy+yPaPkjX0uX/6+R8lifuFoScTVhpCk3nrx5LE/WJ6JrNRE8eSPovTftv2ii+m
bVKSoFrDxOQJkxf067ZX/zIXMYyGbJclrW26/8qSjEDuc03y/aVbvnCpc/zvArmP217d1eB72IqT
WFPXFh5hlVMvzyeaDgYiI5Bn4UXh3cyDwoG5FqEV4NcbdnFsboIoeO9HUFaZl1xXtrwYcYzkHPak
+i2DskTE0SDXhfvQyjOi2Y5BHp/SrFl2czIWC7Zq5WvOZYq2qenDCC4ikbq1eVSB/gQb6N5t4286
uVFxIPEchtOlMZGOURpbq69Qa1SUGjz/tQTJkf1QliAbezoN5kvfNLL+FrVZ3Roe3+JoODe0Yc26
5UoN3kuY2We5elFEpXZex4slrNvCCd2EFAr4fVbVBB99OhAscln1BQF44qr2rHfCMk6g6WHks5Bz
dAMnR53swoFxIJgnUHymBOHZbd1sOov5rC169Zp59W05kVKL4ocEt1XhZfwO+BxJdxexafGKeKM3
8bGHlpMk3Toap23X3zbmePB148IicmtQOsFjkD+TelG5zlGk8ZWr59cVSzingMaU5P19qftroaYr
axQ7f2RvrfnhS1t3J2+AQuKW3aGY2tNQO98aD1aGMgTGm6ba+zBicw/3SCMBONB2EbMgqu5Ywk5w
HEVsD0B8LMp1Gu4DqkYYU1t94kibKEOl1S2SmUCrqBVyxz3AIr0F8U1JN1ERiNC5rFPz1bOMB0Mb
lyPb9cJe60lBqxaaM8JpYTXJpaaB/BETuUv5U8OzPjUYPXYvxThecFlmW1Fw2dU9BYuubaxe3lM8
JB4oB+w1j3rpf5XwGdoehW/ckd+ndU8Riue6JpUgzehh8UQ1rKn5sq3Qea8RPh0DPCS2yiCA+tp5
4BZAdVN9T8ti0n1qZ4ENdAd9+wMZRlunmliMB4vYUrfoxpgtaDmcFju4wzAbL7Q2utEyqL5lHW4D
zTh0tXHexJhUVQegi8SJOLlomu5WG8KVao2LiAPAZME8RgNotDi6t/r2Qa85jrPMWsf19aD3Gy/R
DjbBeUH01vr5VoT6ymSrG/E1tAENNynIwj498Gjhlafrvn/XVH2JFnQTYy7rIahZlOfmDBUV/QqA
0T5iBAZZ41AagC6iitIcqE4BVBzsoesP6wYqsB3l29YJIEqZ5WPteu+lyZ8KAXqd6VudKV+IC4H0
eoNIyveRxKx1An3VGg2c5hqksb6+AEm+dKZ2FXP3NUzlRM9dlxq+o6iHpFIBUtVftSHZsFs8iVqD
49gYSGRbhIHmOmXGSIhdwXvUcSTdxYimDKRzfnAztd2OoM1lzshOVwYxg8a5njTH1NOPpTPnRXTb
iPIQAudKDvXedqLrwMIZ5BAvFSri3LU5yONsIIw5q4Bu1cN+DgFB60KuoER11lUT0xKn+BrVWB+G
EpOnlm48wQIk1d9GogNaN3ru2mijEmyMHW4I1inw4/MMlid682lvd1qz6hMQULofbV1Z7BgRgj9y
yjObeyGLYi917WjVrMjViBdKXfeMtfo0XlGOfTUK993Uvmlac8fPMdFGoCdNxnts26tibw3WnrEP
e1iDTqKL2AWJ3ehNC0cyyAmjkxZ5N1ENPSFBdTHGzNDTQ1LYKxt33pDUK1MS3+FCAEV2My2rrNrH
EU9XZa908NnS0zZ6yGpjMq6wmCz0FIdCFxD2xoMuA51MbWoOJsr9ZO3H4jrTL+ouf9AQGDhpQgcC
rZmPdpj0iPBeGap0MxkpiJc6aufWeBun14GtuBNP8CiMo+b0tIjlukKxwcxmU2QIoa1+l7nZMbIw
77HN0/NjJr9WcXae5t0p6sY7s66PIx1lbdWvk0tBRDI2yRvFEunmm5YCmHBIURufqhHpjitpA6LN
gASg5zM7QZxtW9LQt2zAlrYdXcP0OrSlfrQj/UjZ+zVPp7nEVME27JJLp7a3giQuYRbWYhqTb2OM
yTaLVsno7BxcNI3VM6u2njvaAyu3bnMrXRkDU+qIIEOJ1RTP4dI2rxMoR8SLJG27yqyBUXkDeFwj
to7nv5qWQd8sc1Nd6r3HqWYfWtNZ1zgtyWx871vrqo8dWExf1WS8NGhua2SW27THsZLPmJ1ImLug
jG/hUK1twbrDc8SVG3IuTL3+LONs2w+mtYis8V2OxrPr0U+K9syL1DbMnUMXs04F/IoEYFvidVW1
VqCrAn4wiX1c0GY5Aw3qJE6djvZa6PVbDbmiK1x6yTlQojofZY7gEIMr97l01DG35V7wXqcMMkQl
l/UwLJOwP3P7nES74Pw/RepfF6lY3kzHZJ/vohTSxU8dFjDB/9///SRJ/PPP/64gwDwBAmcugckZ
mHWHvysIBE47FPhs7r+TWT8UqQgSmafxWkDroBP8WKTOVSVFqs+gi+QAhI7/anKmzz63jz44z6LF
NTgCZiUBZrhPmsTBU6EfOhqUm859aSa7OZcp3BGSZIcNJDSwmn3gX6aGILTkYXCgbovRrc4dmcrj
GJQDgqnmqzci7SIz6VxOyPFlb1dr0siBVpXmYQoDMGVRw3OOFHdlvIQtioPQgB56Z2axVbwjwbSQ
9HBSCXsSR82LqZ5YQuIIQB7Qm47B4xDeyTT3ajC4IesY/B92yy7dnXEyGsxQQWZOK9qLV6tNwqUr
QkiUmbirR7vcqcbE+zXMPmkZnoPTbNYRjnuV15eiBSXv9tYK2SZO6XaEtValN1bEthaFB8EDOk2+
4C0qtEbAaXbsI5y1HFfC1+8hceyNzl9SwOx9HXVZVstbXdF6T2l8owD3LKoYGnqWE/Hcex6BiYOp
wfkrHsLJu8UqFp21tT6RYh+POwfmBrpFD0laFlwFI4/8JNFSpIGs7bepLL1rM2J1QnAe4TFe8rU3
vZuizISClG4MTBebZrTGmY9SvDQFfb7Wn6xBo3wtb3Sp37XYtpdQSRmzy8c+bQju7OSZj6Oi89GR
Sly4kIQOrpmfRh/nFt09/6LxF+SgXJnsVDBqqA1bjPPByDe+5anlVOcnYmiPlRuEiz4Jj2OZbZUp
dh2oc4V7O4ZYKEChxwEYBJfwI1BhVCXNpgnTd7ZOEH2CbYpJ2MBx3TGWo/I714Ke/RK685xF1sKf
X2iCHnCIsoPouociiJbyfC5NK+1r6IzPw/c6u8W6nrFpYgmyBqt5njbm40Ayt5IW6Y7N3mNsyvSR
ity5c0bM9rWKNjEBaYlh7hyjO3hNwyK5vQKzuXOgMNVdeZQDKWH4nOYgBEyDGkxsDwMGECa+CQHT
LmO6JVLbW7Va8CoMJPRA9eBXxli9tSl+M2Xtr5KoulMJiLl2jvSESTDgaFykBG+BG/DUKvPFmTnG
02bMWji7YzaK5Rh3xQqb+RPJNWgndDdkSuLW+hGpEg7/tPB3wphdJlgdNtpUoPnwKUyc+tVq2MmM
puMscixDCFJQxGP/I1i4R+avZ9Xt6MW4rDXSHtegi5t1bIz51tZiVjOVV8WWuwykNWclVBJUxc7w
k5p7q+zW1mciOTPyfpSOf3SVqc5olJIjnew58tGH2KSC1EQzibs8k1O776owa251GR41ZV7UlbjW
w/4lDIvHAnGm69abwclvPb7KJdPtRhRng6R70RrvZM/RPqmzLjzvRkfBMbriCjjqQ++nECeDx6ay
n+wRB68ltqXrvzLgL1Y1/7Cqi/sumhoc+yRwNtpVSaAGePr+GEbtBf9lADqqHVFKyaXvsHUlQufC
sLUUFH8y+Gv8TP5to5W0LMX0rofiPUqxbbptre0jEdKAJDrCQvQRyEHYB4xJD9YyOjL5OsPUROY4
/IYUntEyjcStFmjsj23JDc+mHR8M0i6mbTCwWaur61KBKlQWzRl9+bXRaqdKG/ZRR8h1YNGo1BQZ
OQ9K6wq9+1Vo5NN+EiPzaHYGMDgYNLf5e2jwqXEncLAgKUo0UoZ+Bq0guQHx0219s9fw9AsmnQl7
jxRLzCL04w3RVgYMBBuW032akajWDOIM1u7J06aLKGhOaaA3O9TU17yhEMRlBDZiqMkcks1jX7Hg
rQKbcL586Ld5FISXUzZFBHIOxQ7NDTnEg+jpKhXYIlXswLPdJdB69cBm94cHw5DaiV56GQMvTDg7
NA2QqIeUR8vbK7vJy40u6kOR1M/Qwi79yLpU2XkSNvMexPqWavobZpBnGeb06TGxDj424WXJrVjE
ExNtvwZ1JBH1Rk35gFgM1xxbx+cgR+kRWR6qB5HcydZ+jRSY0AK42IH5qH9mxES8mUwWrtpetzfd
VF9HXv/m8qzejgWLfs/y8pVJroZdSxvqDIJ8NZV6fCZzqAgsev+zwfzhDPlYRpmsAylO/n5lef+S
Ze//BbYQd+snEeevP/tjMshGEmmi6bKw/JGs9GvR5YkvbE2AFM7VHjPDGYv0q53V/sIqkiAoBJqe
bc6W1t8mg+YX3TeAIjA11A3y65x/FfY521D+UHJBHIB4j43FYbsBUulTyRX2orJFDvqicr21SrdJ
AnenvrBEciatO0ckW2NsEWTHaN2hmqFl08go6sSBCI5zgf+qts5N9PQYXlZ22AFv3/dE1DQUIbl3
mogM+nCbL38pBv+r6PLLMi5a+T//bRh/KhJnVzCBpwbjUVsH3sA7+mBcAYgwaVk+gk21IXrClRXj
EzI+oH661uf3hjNw/bTLGFaJKLSuZIuNbFG4dvTVGXK4PJWmckL3OsqbFfsVTpY2lEKuncqRZEB1
noMJNIG5avQRWBGHTDR7kU9Wgh/RdVTO0MAsbuA5D0jmHQIJUTTJCMuBkVIPwaUHDwU1N9gxQOym
NY9CwLy2a0N5rlPWbBgpmYUYXXsmlMMTpBgH+DgTWphwReQ8rs7Wyox+M/WT/1KChzojABnKqp0r
gOFZNOkJ3FaDTWIX5+gye+VkLK7MkpVHolg0tTIYt+NkkqjDwgdFPLDe6Uk5Tg/QgLKSbQaliMau
OdeWydANM6NN6rtKsyq1cbrctxn+Ulks2go51dKzqonNiS16gt+6Wj+0k4nkJHElUDalBu1r69e2
u/O7bngiWr57wND3ZpPvh0W5kvY3N9KqgdQ8o2YuqAe9TXCLqB6y73GsXhriCOwcc/gGTcK91cYm
0DAp18S4ZsAoHuE+0K9bRRq8eVUuvmoSi+4C8Q7rbPT+HObprHkSUwMrX8GqrXHyBAx5qzlNFmV7
oM2tbuQu+46M7YsJ7H22sL4H0bICDR99tKInsk8IqjW+h9a6DlFWDEvUs8w66E2Ro2wCbues26Ro
kMRUke7cgDucw3BV3d3LYY7IFa2XatSPpX1ff0/Ci7+n4nUTAXl8CBHmxVNo3bBSJUFPKcQIy+x7
sl5ECOc1nzjy9uQ0Z+81fOZQi1HpMVeBdHurf0/qc+bQPnK/MQTMQX5QxqPz3qujw9RWzkkzcKAE
37P/UJGny7Ks80cEvRRgVJ+86jKMkmAztiZBOyIntAomhFDmytfHak1kur3J7Cwsz0TqZmAc2sJ5
DIbUP+WMLBAsTvWDLUkAXvdlEhwlUQDBouoCl9SscXKvPM+KAfjYmqEBFreAYjj9gBPCcaoae2fZ
mRsNklG10YxBkG/UO0W2NJpqEBh6I/+qZn0AI5RI+GOW19QGbVyhlDAGx71NfCe9MQxSsRnipUhP
CbgVd1Fuw1zWuOxNioABsZtTkmI0KRcre8T5nu4b9Gt0YEk2HBUPgviSUHd58otMMQK1is47ayRL
9cxvx3npapI45Qx+eD+GDsjifBr6J0ehexZTq/gKUCICGjRPQ+9PFktZEAFAk7I2XZuyYQpbiTqT
u5joy2OhYhP7v9dJlufAuKo1FlSXiT00kKfOC8iIlZ2iKUvqGlJIbGsjpi/eHJxI+vRqRZoFW3S3
F6AEJgxH56apideO8uI5Knv7DV76OP6yCgRZGL6Xf/F0FX/CG3Ac4Dr0XIQrDrCcT9oVWYKoU/TH
a2NbL4rV6T44I/ZqAQ/gOjl8/fmjfGb7/ens+Xix+Un/4UkeUnKmU8rF0hfvKpSL4Xp41677s/y2
aTfGzt7//Hqfj7o5Q0Yn0dq1cWbievhkUCjtlgwXO0W0h4xxQ9yFyWaaJ/7Qa9P7zy/1F2cULbbt
usLQoQoLfCAf31k9TSwP9MxcxcFDL8XeSVaue4OwL84u/DwlKGD18wtCHPrzvSRRWczeE9exPQqG
j1eM3crXrZB7Wa6zvf/GjFt7sC6rr+NdsyvLxQNIbQMpn1zEF9ruW7j5h8vPb+jj5OZ7GfHh8kyt
Pl7eJLVR5m0FQev8FXbvulkPq7tie9D+6UIzX+NnF/r8AYWB3PYwx9bjFfvyrVq4p6O5TBbf/uEN
zffrZ9f59NlsibltrIC6SDyal/IcIf11fFWqVXMRbuFB6BQHIPRX3s5++vmV//IP+aEg+1Te2EZe
aMFckPVyPZznd/hUoRac96f84ecXEn95Kz9cab4FH75+VCd4+i1uJbwKEkTKpf5CBiBG0kN7Hd/8
/GLz3/9Pt/PDtT59PqygakQ/v6vslkMiOJa3QNV+da3/7dPrn27dp89GKAC05RkX0W44yjbW3rlx
Hsmn+Kfn1j+9mU+fDWG4ReyHXCe+jwmGXLMeHFi5bEW0ng7IuK3HELhAtaAP1raTt5aH7zfzf30a
7scOjHEz02A+/H/fg51ewq/k3xZ/EI7+9nM/+i8s9Q6+0dlYN4sv+I0/Zt7E1+KkFz5zbwQaEEl+
a78EygyLfFr+d9cx53n8b+2X9wVxh+HoPNYtk8et/a94Qsbnj5LDe4RWD83WRJxhOZ9wQnXe9U1d
kMQ3BNTmWMsCkJQ9pZM2vohZDWntvY5BmG7emeG9LHCiAJNoqIjC5JCret22eKcqApOuyJrfOzHW
IdzPSQUYBAJJTS2iaO3czYcbffnLF/djFyZA7H76Qjs0n/Mqgf+wF/jepX14eFhha6OZFB5bMkuk
O+J2Bn3hCqU9F31CF+F5jU6RPUTwPfQadPQ2HvXh3dUb55lMHOg2PTzPGESs4zy6TV+LhZtYQbPt
HTttt0ZpNvkyAnh7m5Ivi2vCqHKoAyN9+42bDR7eLa3tx6XHyPVaBoLBcJ26mlgH88i7l4VOlVb0
HXlEreJZTVQrQ98BhY6EVkKa6Tj241XdT92bFZviQs/aBpdB6uZ7GfsF/NTIxqjrMU1dBBSDt5U9
s/QAckfTfqT2fQdCDxfEzIR9zhaWsNes5k+9GvuObZpfttEdN7DoEY2kFgoEN9EJgSzSmZHpYOla
CmNUt73EBbMgCi25lEoTYltkWbnRmtgCD5XaPFYoTmYPCrIQtaYWpHUc6gihTEfTOK2zVGm3bUfr
s4or0yczUfr6oxM1zX1b0EghpY19HOOGky0bFY5XY1XW+ioGB2sCBHVaDblrQXzY0KJwWIc5aEyE
LzLHkUBgh7/owaZr68lz4lctr/AMsOlur4xy8G/Z1U/PbRNa93mV28zuogqIQlKAZlk4qi8vY32s
n4qg82jOKq8GpFuWcpkkg+2RPT8E4FyDFuO+sgnvOaiogk/HFy9zt14uknoPtwE1nhFnAdRRvSyr
tUO4Vbjphwk5I1nPZBv5vgLR47cRPatrzSypSOtQGps5wb9wmUlUxeVVk1s/aVW+I6DK0JZiBCZD
MTT/Q1DPwI0Mg2oNCREjxUefqeFFaJcKkKwrqLFlQItrAQLAFgMOHxV33+vQoNq8MYG7D95T1ZKn
tqpYer84dZ6d6sLt5EpGg6UvUB4gDPWkX3yDdzUwk/d8SShmK0OUfeXkn/OadIN2PxteRzexL5vC
aOhDCvJd8KhZNKsey6LLUVfEI6eN15G+4COZdAh2O/ODyh0wrJHFJMP+1iQ71qeTKfw7BZ6HYx0y
PwE6GT6XNQg9j1yvoGXHxTabrUpu9qgXwEDGGz91wSKVlkKA4qqGWYbbDrJbmE7Ost3vYyn3Bn/z
p4Clm+ILFbhX+OUJTG5kr2//4QHzuaCcH4zAN5l/zcmOTKb+WJzELaDf0EJbiv7SRUUWk9/HkGmn
9u54YV376JbWP7/k/Bs/liifr/ipRDGyIJ0Ma0yBN/AkZgK0qL8G8T89OD8XXfNVsEMwc4Phwmb1
0/tC7MdXPkawajw3sBvlRreXPHiA1lbFGsd+8cu87D+1woe4Gc581tbc6b+vFc7huH1CEP72Uz8q
BeeLZ3IC0/3+MnLlyPtRKvhfeO4wddVdBJTspX8vFYwvrKr5H3SOLJev6Vyy/KbhnPf4bM7pOBGb
fh/w/iD4/3rGAv//2+qWa/zh8wlICMn+bPPHUePg3f/jNwLUCaLoEe7XqE0hDgrGPqkXt7sPt+Uv
TvbvL/jP1+G755m6DjX2+5L+w8mul0OagpRtVzIOMIJWISTZOWkJ7qZkoENwXd+rYC28SbuWSa4x
xDKc2ZDiOzgrRq2t75s0Yafhm9GI9ywKTc5fZnMYU1JO1QVyKnhAbQ5zB99FX15phV4Fy9oiR2Sp
5OQeqClSktPgteEqG2vUShbod28ZupM66o1gJxihgXlyQwizmTFGLwboMHRrie/C/3Cb8AZHNCIt
iID+ApRedK8FIVmOE/jTYUm9J64nxp7s4UKF279mG4MjHBecuZxs9oLLRMj0HWUTM7vGKMiZFHVY
6PyTysaaSHg5TLvIc2ZJe5Dle/bErbZjJFb4+56V0Yg2L3OGtSB6B806KvbzZBryd/j6FUeksBF1
W5ocnyPN5aT3Ikl85Mha1F11RapBwYkstLkpc+1DqzX6YzJKQdS9H/Y33mT63yy79x4BHHb9yhlb
Br02odsVER8V4v9mqnX2XFIh5Wtd0RUsf/uQnJTaJw10TIvKwSEaEAxr473cx6isEBIaZXsP8xsY
iIPbH2dynfAHKvlToNXsgxDVepCaT0YwuW9FrMg14QTgbtRa0FAz2a2xMCDb3XrJnPLVATUUu0a1
CAZ5ZRLtE2k9zM5DUTpgCxGpEYkUUM74lZECNxTMx0MbIPwwutO1XmQehW6cDbSJw6RtzSHgMKC2
cF1Agk3xJptZdypwaC4HhiLoasFF1ZgQDfEtDYKRnb2HAGdreUAWgXxTza+EM5Gd6vchZkbLs4fb
2I994kM7kzTyqp1fd16DSZhRcrgb+rGbdrnmd2Rx+3743DKuIjrFgeC34FvRJyvPDeBOOK2PvBUN
GtnrNcKEMdDdS5AK3PKc30EAetkL8OF+OBu7ScaEfVD4klgHCRGpyur2zefc1ZaTL7IHNwqrW3jt
SbjqEhG98WoNaISchYQwirap1345wRsAteVcRa2O80TGKdaILCdlAHBMSN4DJtQKA28SYjt1pO0/
y9aD5NdoEbGPKu3M+8qoiifIP/lTn2nQgkgrMBEh6iPcTy1MtGGH1jAk16hNpwz8VGG9t7opMdLa
01zsWhG2KXdkT4AKUhA+GWiOMc3Jtr2+D5HemRRItfdW+uaE4arOw5MRA3iimmJjs+4Y9ya7sU/t
y6DR3GdXWuq6cnURHq1IS+e9ap1sp0gbGP13KcSi1EypxROtksW2SaAVYwFU7ZkEAXkZE9mWzp/m
6WxCM/zeViN/KfDXP2YM/+vPUw67j/ltWB1mIDlRaXNnTNrKh1NkTp/59R+fv+SkypzKt/IPTTjH
3Z9//vdjlhhvRstwYhz9l4i2H8es8wUhGTh1XBrOr4ibXxei4gvbEOolRqm6hbjAZ7bz2zHr4UME
x8tcV8AAdpgzfzpWf3bMkp/96aCdXzs1mkODLyDjYL34w1ys4yHpRJmOTxLVmB7KdRB5mPLw9Gg6
8cR5RbaURseAjRwJCuktWVyfOhLDh4DSOa1K4hORBsvSwAGVfGuq8MKtca2nkW7QB5bjqutAuIfM
Y2VCfGvnVw953vT+brInh/9nhCqJ5cq4BWxQrzgsCFQ0YoNESEQ13swEi4gePzicSWs6n001KZxd
fchuIddWHdKURTvBraqBfS2LJmLcnGRgYJGEKtBZAGvupjp4YjDyteoB9YZFxI6rkC9uOHhLKxRy
GUQxfDmrH7bAJ140XTUzlv2SnJh3r4uYMGNzvAozxMAZ7A26zhysgkm8ZVKX3aY2vFdEhbi/eFRf
V5WJ9ppIjF1SOE/DnJruQgM/9EX21bLDWzmzSv3kKh2mU9AJtYprBBupCVdUcwvEyq6ACIM4NxLN
Cy3we6CeCEUJaGjhODQGuVH1cJZ0MzLFRMUehtOpplnC8BYzHAlRknlti9lselEJOu3G1g9NZ2JD
l8BuvBKVR4OVeWG3Gnyigr9rapvlVnZVcPJh0RLQRqiL4QXFbvR9bRNo5nMTzPkcCudlPwRHPsR0
eywNF33lXJvJfkQUhmDXLKaDz173KIZsx5nvAkQy1WLSptcwtgnv0+pdocebsrMe46C8iaRR7hMG
vzLGtEoih3dg0U0S+Ag+1yoH0lfS+E2lwz624B0UE2BVzPFi0p1lPxEGGgCzq0HLbXJfO0Qoc/d1
01ZLb5SA1lM/IgzVUId8AndWx/lzVZqvRavLzegkpKyLXOyz0LgNbLKO8eHztHULXAIjycMq6L71
WgYzWvn3eq8em5EEEr1jI00cISnxRvagUlpxqiK2VhDkVI9lMgf9srJT0DSuYu7ged1d2KkDNDjs
JKI9emMQX2MD8FDr+8SPBVq8DLNMX/kTEsyoDZpz0yNOrY+yfDl6RNCC+88oDPx2O8jkvEjlpT/w
WcBocO2ZGA4zyRlj+CmIxMEXC+73WaH6bjn4zlna6yerCI5JFtZsRfQ74IcXg6suAvapqzIeV7p3
VsKC6hUBBOnRzsuLsB0vGDCK/0/emSXZbaRZeiu1AcgwOgCztjarO9+Y54EvsGBEEKNjhgPw3dQC
ehW1sf4QFCWSypRK+dbZL2lJScEbcQPX/R/O+c6OXSzRhCO/Ix76uHvnSm+JbNbAp2vUEWjNfYmG
jtL9qq+b26SmavHnmiBBam20lio/ZwTurNGAMTXuVHCqa+YAbsCUxRTdkywbPJv9eeP0Fjj94ZIk
pTcxtK86Ki6d2Dt6pftYeQh8HOsTGI35IrG7594HU5GFhrnLRhXvxeQIyuDirImbNySFgmIJll2L
YJy0yG3etC+6GhEGzV9iUW5C0qkblGRi9XH+/61b8rJ+L//tgW8BQFY7QIZCpCijR/tPm9AHOI0v
Kn19L1/Tn62Ff/x7vt2Xzi/L38xqmSGrCPzvBtgORDiWmkuvRlP48a9+vS7dX2zW7XSyjGCxGKLO
/u26dBhg8/2GhJfQAVugkP/Wbfmxyvx+bMI7QJEgrCC0PegKS//7/RapjjBFoXnuIB1wfe2nppDV
7Vz2j33tqJXpOc8MMPF2O4hB/NT+hCIv4NJ02nXjW7BiCgTKXWdtciiSKCEZ7I5Z7azzHvJoJMM9
UC65Nopu2KX1JOsVDZvY6kYwuzXY7FfZwaG1Wwg0HIo+rj2f0Cuzd67LbLL3ZRdfgp4+9zAuqCmH
c+2RkCGiiORDfWeRn1KZ2V2omhPBOTy4DcJhzbjO9cobtvv3KO5OySrp1m6YglHKFkBuSNLVBI+n
tOLdggyzCw+4DUpyqA7G2h3TPYZ5Gz8JFCJvKM/zhYRQ9/Kzn/rrjiTMxKUBswuG9BHfdeL0h8zM
oVjlzktCt7Gq0SStsy540B06aljn89pVrbkXFebnIA4R5bql3valpF/xiunAsBMrlpc169rRx07Q
saVSzBt3IqKgJUZmVO45JIlNp/Ums5xdo4J95RCYTQwyb3V7SLV1N4yF3CsrhLaUWsMTaAIW/6nf
npk1qdFh3L/5SfEUhvjZemfKjxIk+6pu2qPykcJDF9J1xbviJ2+xwwUTKnPTz7o5Yin/PAdWu1PK
vXVl7xwtYtfRaxbebaEChGI1WeKO30O50MRH+vl4kdb5WUt67BIVa1EMZZy/SVoc4w5ElCRXd2+2
zALg5bfrsoSj1Bs2BDOe1b2eg2ZHZVY/VIXq9zUwb+iaRQV6YJqhfUIf3lBybfoJCIRP3YbiVUFl
q/h/eqxzFLRFj9x0Ju0zbtGK4pOcwj5du5F/qDGrIsQKvOXAv0F/a29B4yDcCJg2oxwh9c2Vmpkp
jrp60TWHZvYpcUuE/vEdjOJ2EwP524rm1nbzL2bnPFtoyee2OXGHat+mTBpENW2jlm1s74ACdtRZ
OwcYlbjZ9LQzTfYTTdBsW5KwatWe6dqVW+EAB4n4dVWi38AmP4tb45MZQHJWfHaMYI2H6gbjrM1e
qToGhA4mAdEIXjs3a7IDotOA8OtNoaLgX5g+/nveA9+3S7Qz+L6XWMl/PoDcD3AJ//v//NAm/f51
v571ghEk4hSM3/5vDdC33shkW2nR5TACpB/73kbuLmLRxaRDy0FqCg3bb4e9RbI1KSqMIJf5pMXj
/3cOe7HEu/wwG1zuE64TNqOgy0F9/rSuVD0bU5Dm5ASyHqGVCOvQYE0XdAGllJdJ1HBkbqyNKslf
DB++m6m13HeVpd5sBOLwsplc6NPEViGo2blgWTkTmdtk17D9WoXY0luA/UiQSAIeysw9LLHd3b5n
8IgpMnqrIGF6GCgkaA5j8sZTHxZYuSLHiyp+YHg6r32QMSsKOji5KCmq5WiKGmtj6KQn1nDqrRzD
RDFs28TDMy0ggW8LLAvWuvCS6daMQgw8Vhp0jwRX9ayo2jg91lMaHYFOl9sCs62LJm+MNqC486vA
n01v1QXSO/O48SCIeko/267yXvIumPh6zCIrW3nxJsv8/CrKsnDfVF1G0oayF8xV1p+WbkfiJ5JQ
rHd5X3gvpqvjBS494CcYq4s41eWp9iYDcKgRdsO69HXXPTeC1AACIk2ncQ9INQXt15xiYJwg0O2C
ug6vTPIY7h036V5ncvzkGsxFQHJEYY3XEMXATEyc8uF29hXMxLIA5JfyW/CnwDmTRq1O2Um6xZHE
TveqQmT5ZlbwPtaMELuTfIbOtCYgoz0oMkXfY6N0wyNgnMHe9EKXaxrADL/tTNL50WTRh3wYEwtQ
LzZ/tA6Rkq/Uo7izuWS4/nD3y2Me6uGT5fjzecZ27hiPcXPWg9Ssdnqy5EbYEZ4jgef6IcPK8dkn
fu/SqCLrtOv5zECHiaIzrJmjWhlu0NyOdmLDPDPau3FyMWpOOO1X+KESbkqZE1mdppZPZ8wWntOU
ZO+pbKIN4kNzsZaN4xcDm8+jO+gRMIs7QDDN2xp+jjTP2r6g+7O6Up5D5c3fS1emm4nmmNUsp/Ww
9hMn2pY0yucKvT4kBV4paTvvNnEdrlCGhHrrlL27U0YHXDOYcpjXKqEllWTboAf2+tMojZsLt5mN
ZxafFPpNE4FOD5OS3yT6CS7qDM2kCXJnHWkbkGPoG/h92NRehrZf37gMNeO1isuWNk1mWbVyueu2
IqCTMYaxCzdWzQ/MQxnliIKDeS/8bszWFfyUs4g6gmF64J3F0UBxJm1qkFASVLwXomoPLjrd+ziK
ojvSGNONM5YtthI37nZxJuZsVQoHNXKuArFrTfmRqNLoHdzC8loSNHbwpD+cKTEVO7C3Bf33MExg
cQpCgRJy2ZnnxbHaViJL7sPOsU6l7SEqrSWLstlOEUuTvGudmUbWMNN1gGdvp2oQRxai7rqu5pi1
cD5Fu4QU2I4WqcB3lyfBTMtljM1ZNzE7T2BR7qe6Cg8KhMSjnREzjXMsIh/UyeoztxjU1vFE86rd
id63TjIfDcAgzMdoLrydHUH5Zpk/nPhJ074NCj5lG8ZpBAImMd9bTjjCUcesPdiIDO981AWntor6
cwx8SxZqZcTnmVFlD00w29cjUpR1XDooIS27oXIrk/B8Tg0PjUUO2Gpq8BqZdc+bOii/x9JVYCBD
O0CmuhwcZ2PbLeefgw7wKRl09hSZRkyhaQT+AYdYPq/m2LT3FWt9f+sKHM4hSXvXdMnZSd/X3j6P
a+cqESNjEIbmqMmZT2+xuGdv7pSzhMFANGBZV2FKOi6L0s4AlegW7nAeenN9EI3q3t3eRIg7ZQX1
RdROzoXXh9PBYNzxFHO0HMImGA7+mJn7xuynk8BP9amdLAF5PQf9MY2C/IypuHVkBJjsJyPI35M2
Sqjq+OSQXxifi9kIzqehZD/i+UNxHgyp3texOdxGcSRO8DA1O+2CBepmLNEIBLoFdOhVEAcN33vK
rExb9AJpyuCfIps7S1M5r2ihnSvJaexuxsR0nG01RQ8RmE7kuWsn64g4Rri870KFj7LAA54fUPVg
mldLTHpJuvCJlsWAdaqkiyNkEXhWUxTEHFPxDtTtXpjsCnOYHvMSsqcap+o8dLsIElERnWSh2T5Z
juhPdVvPl9L0HuXooRShfRj8q9Ha9zrxuo2shPM41E2YbFyngj7MHXkTd1nzyqoZ8348IKGghl+7
JMtz99jwGUjsi6+rKowPbmkHVxlH0iYnHGxvlGN2DHMDhLyw0n1uc+Yi9i+79ZCT0qd5xraoAUje
aDjU7zXEJ/xvc3bB5zA6b2OCy2A/EK1r64OeIKLNCqURwYThw+jqxVvGzXvQyC9O64Ev6+ghNlB1
5Y2aSWHtYifcQUyeGY9ijC0ahRXDFlFzmdk6vC0JMTqpKYm3adKNR1qD5rEZs/G5zgOWGI2CLtt0
QXKs3V4+xG2EiyHHEytcyBbdIIpz7CDWc5cH1nFyOat1wjvqps9d04eH0ETeQXfc71WQfHFbEfNO
BO8DYVaXisCNU3sshwPJY9UXGzHWPvFGj1I/c99zuuHrSvX5sQHFCfOgUibbJ50hJ7as8cKovXEJ
KnDEiTUjbVhntp/so6Gc8EYMZDmnOUbUEzE8VGSjhLVySa49Hdzr3LdHmqSagGWjyLc8+ZasQlwF
vr6n6XqeEU/d+srBBufz+mAY+qBnbQqibG1nKeEkvfE5IrhEB4RL9zrgPTJgjTXRHaF12a7Jg/Ce
uRPHi0PAI77OZJvoLnwgEzFaxypXSwJadhVHk7EdVNYjO7OzQ1959k0gxvZLo3ObpN2oX1NVhPtI
aXliT0bF3HGZlE+xupZtbK5cowRdNqOQl/5ITAU4BYQOfl7tSJ3gukrkdTfmuzlQa6uOqV/Co8f4
jFzlNXPy9Eiwg34ZPVDyVHfNLvQJc4hCnZwt8+NcG+7OHN5lfyOAiBNlxTvRRC9NV4e7UvQ5/brB
rBjuO7CjnrRk+JSYQzrIQJGVrYqeKTU/+x0TdrKDk6Tbk7wBygyKfmhuteP0Y3VKzZn7bXQsOjO4
dIuEyanAtUREk5IX9mgXe44Lytkosi+jUt7b/Xi0Qa202owZenIMmI2aj8PQA4IgT+ehddS4a6d8
8S6yRzz6on4PA83i1hiao45jNH9dtPdsb21qc61MgUSMH5CK0EhIk6GVnnBtjjxRoEeCeD8LuBK6
I+QNtln91BlNdyF7zS8yK+vHefCgswQzEua1HZf9pR9kFZN+Z6C7TPgEMWt1DPHclbp6nMJhV+Vj
AOHJLWNQMJPmzq+5XsH9lXF2CPDUr+1q6liqjiMB2WVNEg+fjXzjC+JXtyAsmxm/oxWf1DIaxYo8
8/re7rCgY7fK8gvDZmDRidE/bzObWO+cRzBZtWHZ7Kqo5UJQ8SXhdeozNbX9qPuo26umJ+2sgM+8
bo3BOIJBSZ66zinvRWhy40kHx65RgU1MrduYj+ZRTGX85FWNH50XlZlfuxAvjLXh+8Grm+UEmcCy
hPuvUnlZYOpm3BA0hrWuEgYutP6R2BMKZ571yoQsEPJb849R3OO2nnxH75wcJ1aMCYP7mCMVhO7o
ZjNc7sChf/bggXhRfCMiq/6qnf5bw9Tz9LWtuupL/7+WL3ut6rlN8Qd/7Ll+/9OlInBzaN//4/yl
7v5jN5RvL31alT9/zQ9/BbuxX7+TZa/3wx+2ZZ/28zUpnvPNO2Xd15fDSbL8l//Tf/nrpvBurtkU
vrzJtPxHhsuvrbDDmPKft9D/ybdTNcOPoNjfv/D3eSm5WehtbCE+8j5py7/10KRh2ILBKCofWtgl
tvmb4ZJcUQaYYhnmApAlmI/O99f9oveLCxqD2SvQWHps8fcgFz+rzHyUSng+iXrGDeoDk/hxXJp1
vgsEy8u2uFH0nTm26rz2pX/EK80oCcXnV634P1UN/cPXYz8qLF50GdX++Hr4Ih3Pc9yMX6dpbHPb
qA+ux+Yd9YlzqDuqxu9+Jf9AP+Qsq+EfZgT+gtClYCBzFa0bUqofXxFd8GBVNU1gqbQmEgGv0kPq
NrTjypyKpyxx83nry9oBsp4j8vQEil7OlneshZKxl6FEs+ozVdUrCpT40SntPt1qo51gvLLuY/ob
WATVB2k20XgziPT4iHubJJ/iK0qRskZjEZkYqyE9GetaFNWZFbH9xPKZgQtlDmGRYKVCte4ioF1D
bnjFeh4DdJZD23dgIQa3fpyiWSC1aEBut8EMaZNozdLdJYVRSto6GZNN1vattXMyllqOMFidmvnM
eZ+LbJLb2JmbT0U7TSwc0ybNN5EzL7BdIqdZyEVF7J6JfI66bcacJaPQ8ezypCUZE2NaOhG4NGfQ
NkYyU+dFQuzJXemaRK0i8eZ6awXZQUgp5hJY2lyxYuLNstDajE3FlVFNlvepcm39pfJtcTBYq7Ke
EklzbsCVg8MajMQN6dg6HeYizPciUBJxNaX0Za/BYK5074z21lAD8dFOAvBeNLMK2FeHqHCNsgiv
hETluDLZu11n07SA1hvHvkIw7WACRrfyHOuo5i7sLfcmh9+QHg2GaExKdVwDDAgL2vykumzmvIWV
ImMb3xvp5+zlUgIblopdcqrX9rkk7iJf++OMgT+M8XtSTdgCgkakkRyxXrVymhBn8pZobx6dqcmJ
IJ+DqmRu8xFNTrUUzcfmI7KcI39q94VNkrlBTE25RcqlHwUWe024NF0vk+2i2JgKIPteoahJ1hgV
IYXRFsVfwLrW7XrRLvCItmGEdTQQrx7jLLydkaNgewShcVBm1N5HqAwM5AKk8GFedVg1iKrktHWi
Zfvf0sEi3veLZk1/b59Sirb1RhkWCWKgadqb9GtStVQfsdUfEdZBVKc79yPYOm6WkGvX0Lm10oPL
CIp0O4KwnWYwd2i2YmOTOoPHsh+2Y0MSQzhGcKNI05YDyehri7acaiZsgDEXltM9pM3sjidaQZVZ
gyGBVWqYBv+LgI3YbodgWPU1yvsj1pupADjXigf3aPZL8Hf/EQKOazJ7DD6iwXmsBm/rml1OZPhH
fDjp3pGJLq4mMKbL0/GsMtm448mNjABsrYcvSPfafDbdsEJkmPUacGNYAWe3ZkKDVubYp1SEiPc/
zTzVVzUn6LAjNBnpAfU7CxlAyNOJHh0W0I6ICciSkCnRMZqDSTiAM6AA0wP2ZxbnVVDTyiEUyETP
GncJXiTntCVXd9PV5BiKoSffsLDCyd21xQwRo/Nqp2Lm6Ev0TkzeoRDTQq8iRhEJ31sZAV7zoVjw
Qnb3YsrcQo9hZqTPG7GNXznkFHhDQFXh+yQ4uVlpvwwuc7eldJ60WuCU3AFneTzXM6v43ntUkZnz
RiRt4mzMuVcYioxyfjJjPbcHfrJqOTYd4tXopicmZ1XwqZIR6Iw4c+fpmgFoMZ3bYNMEWkUrH5GX
xNEjoyl4zSvhD7a6jUgIYJoQT5RkYc7cY8U0IC221HtsY7rRi1jABVK9aOKuPoVhyXTLCpRNDrEX
zWiwScImYxaUR3Uzd3E48vWJ/yoKyfySh9k8jQnNJWWhrYc7vxDTdaI9bBSwdsw3o/TGq5gQ5XGl
grH8XMvRfYAZ47srBh61XluEMzirhhP8sm+z+nNIk9+gGgwmoDGWeVnARHyyG35WTMh4GEy0o7ey
rsl3pqvUZ20yVJ+HwZ3vusyiEbY706O8rkfzc2WVpM84Me8LNBKFSGGK0Rms6slzPs0k5r14SeW+
ZcRjsFJkMJJhn+yLEwBb0auS2dxsiQbhirI9UzzXXZF6q5EB4UVhCDwOWozEHHo1hTWYL3CTCAc5
ImewVDjDumyoeTZz89YRYwOgTXEauSg8y9WwrAc2mcxxLBhtRw5tRzPMTGqsvLchVDR0OC5K/sJK
1iaUR+eLHUlxC6eZvDeSoQbBPmzghgiSfN+ZEq+idLkJ1lJGRCb5TW/vGm5uc4M4zu62edall1IQ
8bNmUSYfY6Q898IdUSPNjezPZGTU722k5ZdZ29Ac4EIhzID3ad/ng1kdrLDEva+9FP4D3hZZbcoJ
ZOWqVX10sYR5jJZVO0eho+HK7mNSurFtwB9X7lC+29Kcun9h5fT/SbVMrffPq+Xbl7J/Kd/e2z9u
qhY727dq2f6FbRJpbXx+zaX0pJr7Vi2TmPBbDb345n7VFgS/WC4GLaTuCCxJOfihVKZW8ZEyUP1R
+aGJ+DvrJnSvfyglKcUp1Yl7gI8sxE+GziEzHJ2wTyUjpqtP3Lll/02+l3+SRZo/Z4MPqi2MXJIM
Jfz4xpjcNeKqhQ0Gs/IuVTXAT2Ah1ZZCD2JFP9YNwy3TGbtdYTMMNCgnzyAFpOy9TQVFAFXg2ktL
6wq9LKmIReOy8Wem/xr2Vb4nWmD45Co/PqOHHaO9yazsWCScN66Y0OYZc0aZiyiquBkyASnUmWT2
mqqAWXSSpvGDh5bvFT1VisrPtbPTmQnwadB5ybZJAGKtZmk756lnz+dpKsyrIXmM0NLBPMM6+0Sd
0BNWZvWHMpkp8oowZcQShwqyRS6VoMxA/Pw+uYOs17Aj0EGVpPRqRuiesQ39nMyJ1h/vhD9e+7It
1h6hWxplOyv+FqLKZSMafetG4W0konRLb5KfJV45713uCrYSqAnsVWVAkrIqeM5Jk8IkKWJ9aeYS
BVGbhBQdpLW+lm1FwgwMEDbhrBP0LcCqnqQBP7kAATrfOhxLBxc02WayzPQZlT1+WUT9106pzJ2I
8rvZDnogkvWiyhsF09nAbRpabc35kVhej2DNq8+cbELbN9ducNKlQbLNIIy1KN5z85KKWN36vCwb
cxMUap+PznM8SeoIq+CfzsWUMslHA3FCu1/dj/QN60k37iWXWUjy6tyAMylrxnCYGI66zg+mMQO/
sazzUHQccM3kEuY6p4KA4hZfySn2O3ErxVjcFIPZIsSe3ODUcMJu63bx/VwCslaxQ83MnGno1qno
xDvnOUgsktVnyFOGvKBH818GE1Qw3FZLXs1gJshfKFQBviUqmQWRZgC2q5cE0tpTfhkGDZuzKVSP
ZpLEBxJw4vOwjwvwV8RYrIRV+m+LDGItGi+7GoA4KwbJ17HSX0aAh6dxZekD6sXgPU6T/DRxFY5l
Ow7uc2Mg9gyG9XPEnvB8JLl0XyO0u0SbGR99oCJU3U1tnKuukNdNZDlbuYzR9WA9hRYgv7zdsnBC
3ur5PQZpZkWADYms5V4hgY6xUIZ3xW0hEJYM4ecVqe7vrklsAJwsyx0RDDFjyqyqzDdNyBO84iVr
Z8PS9sZx6uqM52dgwEjyxo0VLfp9KUV4bFA7fDLCgLLddjkz2sgjtCGhZn5K8c2AfU2JTI+rEvT4
EKNghMO3RLYXE9I96qN628fIJGRJxbIpfE3ygDUVtkEKhzCegsRzz8wkskZG26H41HAQMn0cqjk7
xpMuiEvgMxNPY3Apaui/pj/iXJwr9ZRnottVU112O8iXhk+31gZL6gh969A0K5kSqqby3j9WeTXd
2TV0WeHuhyDbd37YkFxitek6Y30J8ET0yTH1p8Uo6MwnrMIrAG/Jy2AEF2Nvi1PVg/memL2fxjTq
D6RNJCeZq4pbji4YmNTay1Yk2hHjbV6OXQ3VF2T4VsWxsaUsMY4Su8+mR7zDtDUDlRFwcqSWWSwZ
kf1ICEoQnw8S6U3mtTwA2JfLgBBeDgj/LtGSBAS3DT3878zYq2pECzW56Rq454vuCeH1MlqKNuKw
bnlHb22TGMwqxClrMod1EpvsEF2cmoV1Qq8Cft6bdyad9jk8lP2MRBm5pMMErzE2GIo+m3Xnr2el
3Q0phOh5Z7aWwDn1JpZ0mnQQAdvAJb5xjjXpXm21ySvo0rUYP2VBxlYoGOT55JjdKS3m4tgQmHOk
Y2QXRTL2hyFv57ecSQSPHSgZKKguAb++OFGTRj/Quo0KlxGr94JnkS5dfXTszkf3nmBJXwlpRSvd
oaf2ob64bGbSDBlBehrMiJ4njdVqF1UytLb16HRPzTxyZDjRPGyxbx5KP0tOqsFuInLHJf5ajqIK
CRBRKVxxNt8pLJenKfW6l6Aj27fGB7ULen1MTXfXDTMDll6Wp1VYBuRMpOqqCdviAv1qf0YoAHA8
K/nUyzjZGZHzMjaSLC+piYmW8RJgrpJdnoLD6mKz3mU8OavUY6i8Qone75Esmjtncs5cW5mM9f3R
23mDy6+fETvYdlWGn10Ms/tCB/m95TcFrl/RA30Ms33cBGWz7nEaoxauWY9JKNErxAW8WhxRhC7p
qAjfZNaghepLo7gHRNrdpTBQwQYFmnAVtgPiqQEKhHosnSxYeyNIoT5c9PP91E23yyL+qirHadq2
XNMCaWFnYMfpMuME49Z44VUBnBmr8EIIGENtEReJDNs1BxLlE63mM4hOSUZmLHltZVPg3UYCZyEd
GXyTccNkfMajxmyHBGdasnROn2yWq/+imPa2b9/fe0a7P89zf5gI/787A6actPFY/llR+5998d//
xRj49Qf57G9f+K2odX+BuLcUotg4mG95/J3filrvFxtqAc7ij0muszCJvllMrF/gKvHMWoyGHb72
9xGwZf5ie4iylgkxkwDrbzEfENj+NCCl0rYZQS/KXM+2F8Lz94pZo6T8xGUA7tQxWP5VXoEgYmI2
tPcliaFbz8nJISA1F496mnNDIjihCjBitsF7ttu0htEo8yf3w+IO74T/GvYW1ncBbDVdhhnqGH34
4qcPjzxxxPjl+Wyr6sSlRk3XWrqcC37yLmItNqRBBKz8acKTdTCxm12BQqv3uHAEOPXelzajIzr8
0OV1sdWVjbMZdJffReXoH7VZu186EzgcVFNOPPT7lXUCGpMLoBPa3NUZopvQU+ND0oTdNeOZEDNJ
L6FuFT6TCCfAQypYtSN6qQuPDDRu+nlfFXl0PtWjbDaDGmP75OPB+XWX8euk+qvx57cFyU9//N+L
NPHf5FP1Wg2o0djTxCx8vm/5vD+VJRKYUMnPP65Ulq/4a0Ei9Eoc0QAUQFt+2JvZZHz7JHlsUwSq
Qz4u2LWYJvy2TDFQphOwh/qcAQ3QE6zTf6dF5IP8w66BhBnUkJA1fQuzMnSvHz9KaTChuxg6uWN1
u6MGORsnHwzPdFEo6+a7g+bXx+V75MkfXooPLLsjoJuCbplD5ceXiliVDBA50p0fMClMjFVYbGMz
o3gOtn/+SssK6HtFvffTKy3fyXcGbDGaqYv6K90p52Z0b4vp/s///o8D5scX4PBDx/khJg2xk//4
AgEMOdAVbb4DO5I0j3OnhL3ry2qsHgEYyuYCNXPFXW7oqPkioUvDUeq8sD7mXdFND3VBteiD+K3m
7rRGeq4O1TT4iObn3lUPMixRzyBYZ+Lz59/4zwfnssRilWUtbnvkLP5P4wBzqtBWYIzdpep+llci
C0DfnP35a/zxzbcYh1j0atwAPFjLSOK7N7+YnBRNJa8x4BmavBOPCcKfv8IfuFv8GGwIhG1ZoO7d
r1OP715i8PvMnsiu3oEye6utcusgS8j76AT77j1C3lUOCbAhgMko/+IZ/uMPh1pvefcIiOISdH76
4Ya6qv0wG5Jd3xGgcm56AUBLy8+mv1g6/vF1+ChCZsUTw09ICOaPbyIzgogqnrSQFCVEsSHJFts1
b3s6/cVH5Y9PBO8HkyaGUJaNBeWnH2hkNyFHjMK7NHZfhRzYyZEpuh609r+OFf/He1QPGTVIBGu5
uUE5LMXB988F55BRBvVsbOPGQAQptnYIbJyAl/KvDpqf3zx8sdBmoCtRo+DRMX/SWHNjaz0D3N3R
g25p+jSklz9/Av/wCuxlkYojS8UAhBH3p58lJlS18We6tngijSXxiMV2GY39xe8GVy4Xxw8nmcAH
zE/ABwkOIgr0nz6wfg40hikVu88oLi6cuPTt5FJ0ZQ/znZDMGh4AVGQ2Kl1NjhEGmFgzE/IMSWpK
nxHsq+NcE1jQmuaOElv7GO+STq3b0InnNdwb8aUnqfuSjzSCwbLoTWbpnfWZxaKfbE3kjleZYFiw
SXzI3Js5SGrab1/jmEOmHa/cxkbEXlRuFQPjt4NklSYOo6pkVt4dxZRF8FUbWAcGWWNx2mgj7Ddh
P3gYONCzMYvshw7AaUYY4akvSavdlElGl2kXZjM9sHqPxFrmTogci0LLYo5nJaRoZ07i0KgWPYM7
T0r0nEQFqesuMSx7ozG7XBW5GKY9yUDhpR7S8S7IZ75RwEEmg0QGfP1qUm3x0gxxa666oGjHRYrU
3QhmGudNxE5uW/gSTIaqfYKhxFB01p43MyE8k43gJX11irkksEqmHI6ycMMYkApWuGbUm4MMdJlS
jf6FqAdVbhVCl2wF9E5co07DMaRpBeXOSyxVoKZW1UXJN1WvIfnYDCydlroV6geTkcokPhSFVj3u
0gnPL/+1wFDLdouIdO3TryFmGvOzSmvvKqjZAtGm95oxEjF706p3bdo1V0JPP5lJeS5WI0opYrkH
E4uYqEVprUQ41p8asj5T+wCYiEY0Ngv/C8wPdJ+YEehZB3/okVRlXYXIPgTEsZYWdfA6z1p46WVq
RFc5kqN+myD5StMjGRxhnO1bpsUvGWkEEquXRIPgGyGGmdl26kVQNk/nITEY2MSbsEfnHpA4AbGB
8fQWEAiz0LBV03OSa2Bi2QRNa5OFjrz9B0Is03AL8D8jU0DornO0srGD338VYNnu4OgzBXEMPurA
AvjwVXEFZgGPKg6FAQJhk9c7zyIxj4gGxiNBZwmmguBtiZULSzp5A2Lzo2+V5YPlyuLNxq7w4lem
X2+qfsCT2nsVd5D/m5yKz7T2Dq1wMmuLXku+SEHy/Vcp1ZCGVO1x56svPFsaqEoZuWyhQTEzPcl7
tPcdm7ZvCipIxkzS/6ibmv3O4v0azeb5n5pJ0JLE6DVyszx8tY+MA66mlUnWS0DYBSaSuojY5yqh
TJIPyrrV5wCt6suMPo8x0diD2o8NJKfHKaa0WJUQ2l6/ukdMRii3aPg8ZBRJahobu/I93FcatAQi
hSRw1szDGXYD9yiKfepkhLFF1UwGrTErK91mWWA+53Zl27wvk39vj6l6xpyPojE2XHNrGDgM1jJ2
ij3Ti+Hie6cIo9JhXXl9fz8Ax7kJ+lLh+S2JFaRNYye2/7CFdAZCyJXv+ua7PQ3NCOik8y+ymuJo
89UHEhvNNN0m04DQe2NFsZccm8QOmBQuPpCc+9nc2rmLWQXhX4uzwQ4VaTHKku3WQx5gbyo87BYK
lairV3NbuRj9WLKSuSjlCTF20y18dePahvyD1R3IzUJ//s3sUedu0h4CpjoEv8Zd2m8UFw4mmd4u
Jqz0KbG7QF/Al9TkTF3YDMES0M0hVLyp7BazCwt3Jvr9hE3aMn1CzIai5UkHiheRnkUYsCZDupbI
HdEW4ivJGOiu0Z0je2zJ3DW2bsIc+OgnEQGGcZ1bmx5eHCL4JEw/tToN822ISkJexH4ucRviKyRQ
uJn1OhjbgcAqVIYcppVMwZyr2uJUwnQZE2RV/V/yzmM3kmQ7w68y0D6J9GahC9zyRd9kG5KbRDVN
mkrvM99GSy3uQtAjzIvpCxY5wypy2NOqBkRApYVwp7vTREacOHHOb8qVR+/YmHYx6BJwMj7YYj1X
Oh9gkW/ft0LtdGTDv8AqMMzNEJZ9UTcYgeUFEnWBOXwDeY5fJG0DeDbWOsuOo4LG97iObeqcoY07
B+4kjdsiJ+0G62neKZl/Wnu2go8twpBIOdgaAto9sg8lr66iK5rUAES1tg4e8hDpxCkrHf3AulK8
9RKxQRuWkV0Q2tuhlgA1eXapjXqwLPdZnwt/RwlI1MjAAvI88pFSGbWuDpJRseUAiWfSjruaQhzW
e2yPxdjXUeqbmL5nI+3T2YTWJKhpZa31xIBH2lkCr93LEngjNBz0MSe+PKV06KTXphUiMOhrSgfx
HO0gyhe1oWJZSNvtiIBC3cPN4kqUNagc4//ILuE0116tdekUW2Rsz6j0V4IlmiNljux4cJVWKNRR
+vDSO7cevIRtLc6UQ78z7WGsolZkLUDdYYqptjiUwOmpPw9OU6G3QKZ6FzpJfeTYFbB8KWRGgTTH
gJudIMYB0EZccpyprXZHeXXI5oDSZOyZXeRt4ILBPxh1cR18zhuoavTlNWjztgaGGR9RT1/FBo5+
veW4HbemNEg643UgPpqCBMLyO2oZufjPbW2k3x1rsM0Rgp6kJaXSg0zRqhYzoN7MwED7cako0yhl
6S66ZOAbjzWzkaD5KwM1oVJZazPfyZIbKbUErwyF+QzQTxFeAWMh8spmTs6Bu3h403S0XEBlDWRW
vEl235hZxmC0cjUsqkhPsRUHwK5PDdmQH8xGBd1rtbQQBYYJn3RdHqrrItbieiJJZaxBHVLrr5E6
BAij2xr1dmBexWXIRqtMTTkETdLVIKipceN2Zw4w4iyyxZUeuGJxWGVAL1WKgv4OuAq6PKUkZ1BF
HDtKMpw0m86es/um5awO1GBVdHCExhpLalkDITHGBFbjW4SUZj2Oqso/yauYfpxVOMNFD0o5AiGm
mHdJ5be3gdGqAKvhNSfjKjTcC9o7LvMbts5n+nWoPHiaHcxQ4aOTqJdBoi4Gt2johfoBZ+Nj2BX1
TZMzIJ+SWrYeBo4u/rTUzFidRJTT63nZoEOC6yEF+/lArIAt0mr6sZPn5IPQpAywxb4RDFP4HtEX
p7KzYa5JnnG1rqsObDh+Ef4sLUzXGEFUoEmmeYMNjKm0uvOo0e2Ehq5On6rHtWiCX0UWTYxOUx9y
mhjMxYJy/tRsXYOqexg2xzUaMbBS+pjzaouC+8jPNac6QtWeDmQIkBvlK+roUNszR5u1HgyNKcy5
8MG1s8Kc+ZBppmlQZf0s0kmG5MYliemVPv5Kca5WzoMe6y9v4fZtkT9UeSD1Xzj10+MYkxjJh4kc
SrdDrMAUQKkeruZkIO1v55KK3tYiB9tpXue4YJinvptn7UmTyHZ2qsWeu/7UVLVZLUrhGYZzQtto
I2Dg7ZUfULyY4lVJoaVKC2qjeWFr1QRMpKaPwyiXoZ22YYcvWLC2gk+2hOgZXlUJvXgnUnpk9WN3
HU9UID63MELt+47+XDfxutRX5lIer/WvlUWVcxwD0r3WeVxvmSgoqpxoyOYohxQ6Ahg0PWxQ6q9q
qfLtkQvNO8zD1h1+XTHb9fHA2ZeUPMKb15laTSDpJvx6Y60UxFTXdrA6DfrvjYqUwBRJj+HmUS5V
o/CAtyNHHBgXwTqXTl5qohK6DaRzUoV9vptYdoVW7jqQ6mCu06ELjrOsVzA1LQkga+TUhvCSvVXi
fB0NkTencxh7Z03TaO1CgkVKcE8AGE+L2jCHmdEFTXtoArDjAXtIHYd6CdtxbmWuR/Ch9x8RVV3n
c2XXQ3AFGaC/kihiQ/Zo4ZweQq2Qbx0qyHQsQ7ltF7BHMUcvI6NoyhFuDK0hYKVysMwpcvmzOh4U
9FGqrlc+cTBvrFM1WefOFBFWoghNPR1vXGCb0cRKIoCiKCWgYNOUbmyBToz18l71sOGYFwV5zmHi
qsh+hXAHgwkgp1pHULCLcSoIoU1cWnAO5W/NUJT6BPslYw1XcE3nZmmTHJrXgcxnmWzQgS74/epk
gwusaq0sVk5O53RK5RwY4NpMchN8CKjP8w32j828bqdIqK7tkVNH3RpwhAD8hUCivOkG65dI8DfO
NwA/xVQQBOIIt6Yyj6YeUkUhesNT4ogdXNf4B8ZjjGL6+iL3EHA4rgIttSn/CH0JM5ZSfYJ+gHWZ
oHFw0QAxPe8EZm8em3JxC2tyqA+NRltHn9JQa7/lXu1Ic6IB6LvKKdJo1CPFr2DkCTFpmlvdwI5n
VF57rbYAQxfrBvXeaRLXaF14uqsoF4gKJTf42ATKHJUj50EJqMMfIjgXYsAo86kmFp9TPrTQ8TFn
LXIfmNlaxRpX4bhIyaplG0gjG6rR9fFEynwGq6qMpBrBmbFTMggfW0DYz/qdpq2l/DDPXB9ILbTa
rD1KBwkPuyrQMzJBGTfUz17fFdWpqUGxHWlSyWSrUt/zpkpLuxjLtEDBqjT0hw4FY6pCY72GXItM
c5KKFAeWD8LZAf0891BTI1v/muoyW2OUQS/BtpokJNDsr3jNgF8JcrP5IpeG1VxKYQqtVu1b6R4q
dR3NBicvb2FPIhboJ/1wGOGIs55rUOwu06zJAO6GvnePli7idLoUR9pdXII0/grhM77qc19YkQxB
dgJMR8VyJ11blPmKlpOKTvkAn8qqC5exnAQPajnk+Bb7mZFeqams1RPD9jCtTeNCupbIpZxll6dY
iBlDFjecRYLaPErqzmNFK/X6i55UDv6uLfyxc2Rn/S8vfVwSULCwdf7wcMEsrWpmHFGxb6kMGfov
jAnAt40hqW85t4gIFZ+9tGtBq4xTxAunFj+MDG0csbvwbu/4s/hro6xOdIVG1mX3aMciO4gdH4YD
asiIeXAYKYDu5o53jBdR+t3AzoNqSpXhchknHBno6Qv75kq1hmSWqqb/Kea8UCE6kvbaTA8GkN9U
6eJw3GA/JE3zvEUMxJYbsKplmuvqyRrslHIUgCMPbsnP1gLmaNveuGiypjp+VKGsI8BD48xbm5zk
BrPWgYj+oTgJrSx2539Da3KoHYOIwjZbEQl2BSbhuTRIVWuAGGDuvyMr2atpMRxHtS8LdTEpNv3r
R4HI3gehsHipDdn3hlweAnJ3W1RYMw8IjdqbcNQ4F/x9WcjWD4drEzLKVdtEube0rVBBmubnZCH1
dehB9+i1Hi/UvWQh3cF3L8wQkvnRfrKQvudk0sQ3E2hnHDI4Lm+EbTGGpJyHDk4BXHCdkoPlCRID
CHKVN14C5xjMzHBJK3ZAz1Lp7BJN8VJYsYZts8rwy/qurWOjmPjUKJtREwflEg8gzH0GxWwQgHXT
/EtmSfK1BkyXJFI1ILZnTUcTt0GuHgUC0MYQ5DUKOsd2EZWtYGwCS1HtXjnXrCS3JzDc2RVLFBwu
oXfYnwrPj8/gugF5LCp5feX0Gmp3JcaG+aQo/RJTb9+1zjMtTLpRp1neRZFbFio4eGHdJZFZIq6B
eCjMYpls3zIGSnpWYpqnKK1jQduYsS/NACnDgivRisOO1ywK4MwNezkqbuGoHDrpIfBizlK2r4Ea
SuGvqxPTgikJNkS2KbDaSe0v3UJGKsfwK2TkFOzIK45DHpWZMlOybsw5ymkPkWoderQ7lRYjqES3
gjHFJv3YqEsLzjUOofFILvoM9yV0ItRRkTg+54gcL9A5Rhwgk+gn+zSu/PZGiTV4LnmSQnUehMRc
Waj6Zeqa1k3dmFY66ULYslyozR8sTyLohcmQVJNYdSk6qJAY7sNGL2+dIi+QP6z94MHU0p4qtYLv
ZYVC3XXuy/GZk0cdPlatUZ11Ko4AYn8q7xNa9ddN3ebgQfAZQ/PKM41PqW0rX4ysQphQUlA8QE+4
BodWOVJNeDBbJCT1qPX7I9Pt06uKiivy/EokHwZrNw/GgF7I1VTXtW/zVkeFIQhgzAMCoAvpBJlz
GGmlgZofaUE8qpKhB50kBWQfg1Y7V1TqqNyiNx/dmKUeiLNrwlasmAW8ZH2N/dc48or0tkTRowcZ
j1ALuEU3R8zRoNQ1skwzR37J7iEfWF2TfI/a1FkiAtOEIKEI12Mt6iJ3OvRJ8qnH3LUYdVVKqlxw
0sb0wEPCfyzXIGjHrUJcPYTPEV+qFvULALJs+LnsCy8LbB7qWgUFWHihMa3JLZVJN2icErUKKUMK
yVFz5/s2PbEctfuEL7zyA5VaIJleeIkKsAqkKtcPAZ16s1xLfCHSL2kt7r4O5IvINdtvFimdyxE3
DM9i23auKyoQD5nblgtVlbR6SmW5qsYYOkljcbacqv7MM00A9ZqTtWcpJ7LPg99EZ9TZ3OPK6BOB
cIuaG1WnZgS9OY8PB6+z7gw5iKwpTVwtPdLDrMVVPg2Hz4VdQYdIbOVEalFxQJcpGu4kHw4DGpV5
eeUNXX2d1q1NcUwK+xXiFahnq4VFNyTQjfCY4zy+1RgEoHJoaHhgjENnKFcKLTgWraV1Dw5lC64W
1t2XrlljB7+WSSYEoRgkVtWw8Fh3CJh0Og3ICfKD6Y2OxjJMC6RLUY8iZwFEnLfWpVZziAXqkdUn
seQPeMVHmMKNZKS+IhJqWy8oOqX5MurKxIRSW8R3tpxbXxGcQ9GnbnrQ13KZwIumnjFR9C4W1J0O
r7gmCNUGKeky9icJahG0Q9aBe1r1SKOM9IxMeORHiXPj+H4CTNJ2qWdog5Jf4OCXfffIn+DBFKEo
U0hhcj9oRfcFGeLiymi7hJWp+/fUKQlxLtLm6aRx9OI4lIfkNqaxlowMKDIdfCxFW4ZAVgTDLwm+
hH5ZI9maqtaF7gE+mQWDW6VMPnr+E0+2I2VmWFKDtDYUZjTO7FbLplmOhQElMXKEcZ3p+l3vqdUw
tjInvhsod7BWW2tQx+tMKEGbtp+E4wIyD0vJXZe3Fphx9GCdJj2xIrSbRiplfGkyrAeYyoi5BOks
d4MonEnAgwsBbk7IcLDBHklmqLLmTLU5b3OFrGhdYQwCMSR2PuHhEH8BkpNDopEV93sHpRGUK4lw
TVvLcjilqbp81muJca2rwjSP7aw2YfYpqCO0YDZKtRuhctl9TVHfqMY2h7Rc9Mig/uS1WLOaTi1v
qig10PJWTZF+7uo2kAHo1gnv7AZGPEHcrq9GQVKH/dhZl6qG/IzbICNq9vjhuU3moyGCdmm9gLKu
lqhOcBw5Ifqb6g/a7YKpsNWEhG+LdiKEWwAiyBQ+WvC8aLd7dLeM/0uH093u7K7O/w6m5X+p8//6
Lo6uWLgmAEUQkDbRun0xKjArWtvhDDlVcyk7CS3FvcDPMp3/XKcZMWbw9dxA1XQ6dpq6fRcnasum
6lMIs2GpjNqMPmVu04f4+bugdwmqT3hrwDvevgu9hYYDI7TczqWDRQpEG3+sVrL8IxDAq6nE69gA
jThDoRqhWGJQXwxa1cJQddWC12lQOkSkJxkPeoyzaQzd+OffycHxQUPwmkAlYJEvb9VEEWUviZHz
VSP/ItHwPI0Sb/jpu2gyXwguCErfWErs4Cdyu0Irpq6i6ZDm7hUgB+tUt9CDef9dxLO+xBvtct7F
sL4Ytr0576/mNnUUyP+mDYhH1tFH3b6fhai9IMWF00zDYSrpQw4wQIt+EFjefKsXzPqdL7Q3s16g
Ml6OIhNPUXgpkHNMDPR7tt+qz4bIwDfBhjnI7tbp+qncApY2OT5SepHOEh90+Psfbne+c0sUA9AN
sNmMdH3XrCYM1MivEcKYpGngLlIppp1RlcZEk5PkB2v49a2Yh8DSYHsZtgk6dvvtpHLoTbOrjYmk
CrurPAPl4VHgRCD2Rx9ud3rYMvoECpRGVUXKkDmyfSu2MCwzeN2J5PpUYP3CNidFrnBUfn/03rqP
DsCR6c+EtNSd4BfBVPYcN9AncI+0BTSYCu95S128fxdjd+QMw7FsAjk4PkQggfRsv47RgGFx/DSe
QTSCr/k1vaiOEdu6UGbDzJ13k348zNanMBu6Y0jz82w5TLJZfZrfFBfQRJqH9eccwsv4sMGys5n2
ky/t5PI4G6sTZ07fdkR7fBmMgwks5RFYiniYDaN+tr57/y2AUG/P7s1b6NbmLRDw2H6LVuziABDj
WXRVT7MJjiJz3x51ZEXnKkC8r+YsnHoTfxkf6Rc/uPXuQn68NcRd0H6Y65D+bN8auzeay3oO3Wk+
zLprlBmjK/sk/mor8/URCrtL+BCRRXv+NNlgkP8SVCbC68slvUECWuy+IAGx9tm5s1yYtCZkkIDm
iXfRn7jn1WFw3s3bbz/7ho+IQxRMgOraYNt3UgqjLJMwVZ1gpo1u8hHEuRHeqeNmko6d6TD3Pjtz
VHR/MPsFkv71y5F0Ac1VVRKBnS+aOIjAJw75qz5HQfLUWFQLOCyH4Sl6FEtl+f4rqrtQMzGUDugN
DRt7NjJj5xUlaW0kGgjDGapJc/1QOktPi6U+7kb31bSdNdNmOozR1R1p42LkT6MfvKwQqnn1srAN
QKVCjQXXv7ORktBbLhYNwcxfmoc5L9sduUtzaU+qRbNAd+XEujAu8P+t0zGmjmMkecP78F66087t
U/PUWjpLb+JM5CNr+SPX48dx3p1kLx5tNz60SOO1Q8nIdN4UHSsPvGm5qJS5ja1kNELIIKapjh5n
NgKcRG0n/NHYiAD06gHATSu6aurgQnfioEVZPtQEoBFlgoU2cybSzD5Ux+3CniIMdSVdBUfVmYsY
Nk4v5+6ZPlOPpKU8QSDiM9Jih/qCA+XoB9Pl1TMJOCfq9jb/D4uTx+/5IiXxlbh0qxL8CL21i/60
OpO+V5fGUXG2PnSmyDKcJ9P8bPhCrza5kb8/ySL/5bpXdrcG0KS6qmmYwUG8FlQVhuzF7TPiOGKC
kTStZtmyWGLTOEaNkVCjzrLTeJKNfxBed0McmFK4JhqJpGqoGujP7fv5ta9SjuuDGSJdY/s8WqQ/
2IVeJycaTqrI1HOS5F7WzvzPelQzsNyEn9n12gUx1qKQJKnxDMev9U0dJUA0tJpw/v533B1H8flw
k3EgIqADDPVu+73CyFbctqdflphpNqNfpCxzI/NnP38X9J0BnEORBxm+M3pByLHXGtY6qtlFc2gE
2LRCjv6RUtNb72KJRFxzOFmQ+G+/i9GtfRVmnD5pOOoAbJCR5A2Lbv7+u+zOBEYMbLYJuZ08i8i8
EyeDijJuXUGkNdFPB6XhKjP2P7QxcJiYxHKQn79/vzfeCid0newEjWrV2t0FjDY3Wjqv2kSJlHpW
SE5zgWpJd//+XV5PP1gmYh07hiFO+zvzYEhB7NNt1Wgjm+pZYFjavDbyEoKSJZ0Pa2AvKCRRqHr/
rruZF9IEAuaOzhH7KseMnbF0YAl6TYQ6C+3WYeR4qMS4Ok6VSZP1m1v9FFvp/4eqhRCB+GtVi38W
q/p29ZLftBGAE//qmbPkHJDJkXPLfBQ2ZFEQemb/qQcaxyfLQcYcBgR/9gdnCWk4mdCFUjpodQ4G
Jh/zSQDOPCDKUL8wBV3DBi+v/Qxl6ZHRuLUfku9xLmWW8mgWBYudydoIofa+DalNIpicTVTLTpUj
XIr073Vj2NYDHkZ6Telb14N22ddSejyQO6bT3KRrM3MhH1wbPUtOuM3JN4Rl80FKZW9RplnxSW0N
bRS3lFtVxG1GDn2WBSofqKx7pnIUtpUGLDQz7pS6MC5NeqWTwUUtxkot5CLpGqa4wyFU4Q25/xW2
bInMRNLj9mpV/Q3c2e4U2g+qSWXV0zAROLu467xvueV0x4bvxBdiIxoJHZhDG3m0sxaW/bHsuP1D
NQR0uwwptRcQa6uLyDWyWQ785y7XPOU0ioLqBP9gU3SFymOkW/WH1EBLbp7GEdQiTapmkZ3nn3EU
M+ZwToK5pxgL4ItrhCwUpN1tjUpkUlvGeQ8b7BSbxOpYqroB0d3gxNL6W3ihbbtEB6Q4z0BhoQlt
ByB86nAQvtJGMUtDYWAhu+odE+izB/TgCJ/jZO6CPR3pHL2PtUgtoEsm+jwxC10DuxKvlz2Nd3y5
kIMEq07EPctao/sO3bm3kL5ymnN/7cmnrV038riX8+ZkcNNi3HdO/5DaVvVNTcouodhsJ/pCdg39
AfdqMA/0X12qc4AmhizL/amw/AXYW2XqLMzcsp7XgaSe0klU0aJqWnWFw3H9GYQ6ylwddC3omFIS
Wqh0YVhNX3IGcgUBrrUTyhMUD+svZtlWJ2rqN2gXrKvDQQv8sz5VdRSPmzqZgl6HjpAjU+YXlX6m
2GV/lMSddtkW7vqCUJzFF46UdL5QPKb+ZQOtINPOXEOb2krkeSiRmr0Jzqhru/HaL3JjHoes2pGs
RPmpFPsYUfXReTb0+XfEkePLPl9XR1ATVtKgLVw5K056r4wQd+vvoNRGs0TTXfBe5aT2XFrz+HrI
jW6Mm1KtZ0iZaTM5V6MISJWP2IChf/Xr7NII/Pa4QFgM4dqgukUXRB+jXY2zFyCu+6A38Cx0fcAD
du5r565a2XNZjpLDQB3qqaHHGm0hLGoKw45ng0ny7EYJtk9Vkc6jiARnRGXOWOL+ksHc8IcTz7OB
wuDyUk8prQ1zsCrtzIsS08WSBXxcWqcefbU+ry7oeCTHHq3FOeJwwZVVZAEdG6ftP8GmXY9bvJya
qaUrynddzfNTv8zB+heaUs5QX8qhPDUdGNHeBMgUlxc2yrNLVbPcud3V4SxxEPwYocVUTQMYF9if
HplANmsYx9/Mdm3B6/fY9hEilKZWi7vmSEcSa+bJnfkpsTv5PFhDpSRNRU8auS+pro9aw6kWQFpB
DTt9e9S5hgtr0FPxHlunxTGA5GCaKDQSgaIZnJedBuvLRrWkhRfk6Agiyj18dtSuGfdxrx+6kapN
JSGe2+icHxGDlfNvHrKwc2iE8teh69QZSnT9VNiOT9LIqqAOg/NCVZa5XQ6qPQtliQOVDDhnpKnV
caBXqD7YlnocWfRzC/DQ17kGKhSKizwJraYA9Ta0BR9JseYUCaNDT5fWKFR7MnqSvYaBnNrJyQhx
R2WR4e+zMJrcXGn8U/S/kEcsUdTJrG8QFnpEnFtLekrPfmqf/0is5KcHf1Pw9Q9XRfGn52mQVJ/T
V6qwf+svPds1vn2hv1aQZfu+f9SoXd79+789mk4imPKYZVJOMWw2/q1M4vEZH+Vs371khGgu2w5y
tSgCQNREFI5kIEoT7+k/Iyd6oGL5RnGZjVz8eBDu9GKw/mo43n/T1yq7r6/z7qNvjYbKWU80zBCY
xOVL33s0hHQCkrW6A6fv8UcNb2tUVFQSKK6aEAsff2TpH29UYGXYBpUiZgjnIJ3z0X5zRDuARy2q
1pzXtkbDPDAsU0hJiBYYv82dPtYcIRWF5AspmE/Gw4p32G80zAOR1m4c0R/fmuR2a1TkA1GEoCrO
5Plgk8MUuGuZmgz9ULzPgYBsnnFT1vkjNv1MAJG0A2qSFL7EaX5nHODQKOT2tCvF7yNGEMukaCQY
wgBAOeFam/W8x3A4B+y2oMAoQW9+u3EVrW16s0LRYRNBNjHrY60ZmylCOwwkiw67/ZGfvd+a0Q+Y
CXSknjcTUZ7fmisEXgDsZNQQ3MWPNfXBlo7B5BDzhNBvsnwIq3vvNvaBYeumw3U3Ly3eemdUHJhJ
BPKnUfmIc0Uc7zHm1G2KzUilyLu1jZ/PSGSMsOlxCEmVndGgnsdk1I3NyvqQ8cRCDFdUickjRIzd
e+81WRgMMf3cp3jyelSYkbLGHrf5Cx9xjlBURruC7iM9AfRNhFrLfvHEODBEbKJe/RejQspCKZsS
2EeOsgLpQCpJYNFpbAsJkf1GRT1waPMIQMjTqLBCdlaQKloxKNduAs7HnCvv2w3/dDzBO5JqJLJn
T1NBpDxbo6IdsFzJbxE9efx9yL0HLBY7gQXZDlCWau+dxSqKOOqIzhyLcWs4mEXkyxixfcD4atLa
obFoAZ9BlxkkyC+IJBx/YfdZj3Vxvj8R++VwmEILGttRYEKbRfUhZwdzW0GLmq4klX86q/tGEusA
BCA9redA8caasehHcqJ62os33+GDZbHkJTQ5ZPCwAjO0/65DrURhDYJN254jFhkLMZWqwdMk+ngH
Px6bCEKvSAGpSigk69x3jhBBHgWp6BftDIeGNp5BPROs1uPvI5YFQBjSnyKVFAc/FPz2DqiozNvI
P1Gl3xkN5YBqktiAPvD2Irr+RBBAvwAMILHuXRXQxTEYORMuu/nthFVLP1DozdPBfAogm/H/YAGE
XNUCTeYQXpklQihvvwSNPVe1DXH4fxoVrvhys7HMA5OiHYnyB9x7DcvGEZujGXulqJQ4nOH3Gw62
VkTTAH4/HW9f7TJiTdGLBviy+X3EuGqLAzqFCyrQFgto/6qAISryRBJKuJvfbkDh8IO6LgkaW734
fcwsnk8rjsAAVUCN7H+2QW+VvjoWdegFPv52A4pJFm8alN6ejoQfMqBQG6Akr7DhAM5mZPZdQdTV
+P4U+QGxP/5ezxXUHFleQEEefx9yKwZvpukwl/g/m8ra3qPC4V/oPrK3P52DmQsvwyw5PYAmTj7P
1YH/q7jy9xWN/+LUu3OBP9t64tDrkHWIIP3y1S1Od6Q8Yqv/wLmZoLHBERNAJhopAvK430aDWLpN
bk7ivlkFQkR1a1SMAwpUAqv69OcfcZmQT4Progxgq2RoFOf3HRXrAPYQg0wva/PbnSu09wi3BmeH
zZ9/yI2GBhPi+PBqRHsBAOa+oyLcoiBSAoN7GpWd4EGOZjCTOFs+HfY+5FyhFk+GhoA0mQnTZe9U
Dewg4APN4Dj99lzRyOWoZHKvzRL6iKNCNKEMQKOC95BFKXrfuYI+vDg22dbuHCFF49xAEvc0Wj+R
zv+NI9AfgJOxH0R3j3iU4L58YWL8w7/wjNF4fYGXaJM/rc0e/57wN95ceYPBEP/7H1t2x4/wkBd/
+AwXefnPn97v9Z3ffKbn/7gI7otVcev3j2/bPz3l6SoGwjJeRXerchsnYxGr/nyQV67Mf2wn710X
/9FVIa79fCkBwaGdbbB77Hvtz0g4xVsXpg8tCin7XvjrKoruf7u7j34b78KINXHu3P8Op2lRiTv8
9qb9HivMJCH9BbdZFcHv/7VjgkJA0+C57DtIJyvvbhXdJ1sfgCeHaPEL5s349/8u7tLvOxfHYNsh
DOz76K++KjsRWfMveOxRGv3+r2ZVPD+jmO3srEI9/fk/velw/rfW0o9cbR4hbntcPl4NabIdBDao
+V/xQc9rFKJX/dZcfLr6Lxiar6s6+/0/t+LX08XJZfafLnl9X/3+H89XEh/16eoceva9+rxeNeiU
3j9f6cXVf0GgWdRBtLWINg+u/oIAwIMHye//euvqyvPL/O9n46c6SO5+/9cb80UQpPcd9PEqC6pV
9NskKKsiuK2er/jn4AvG0753Obmv3hqdX7BDjevkLkhWMdv5W3f4BZHsa3Drr7a37aep80tWVLlK
3pzzwvth32F/l/yzZ5Acpf3q9q1Q8Cu21LGf3v7+388D8OdcFJXsvQeFF0ctcNvCafNFBat138u/
mcc8Xf4XxPfL+vatCClOH/s++fieDPX5Mn+OueiK73vp49VvBMkwKN5YowJDu+/1GfTf/pncFex8
v+Hh/Nt5kTbB3X1y+9ZXFmTe92/41qniD7T667PGMwr9rX+2fY4Sf+M2ul8V//gfAAAA//8=</cx:binary>
              </cx:geoCache>
            </cx:geography>
          </cx:layoutPr>
        </cx:series>
      </cx:plotAreaRegion>
    </cx:plotArea>
    <cx:legend pos="l" align="ctr" overlay="0">
      <cx:txPr>
        <a:bodyPr spcFirstLastPara="1" vertOverflow="ellipsis" horzOverflow="overflow" wrap="square" lIns="0" tIns="0" rIns="0" bIns="0" anchor="ctr" anchorCtr="1"/>
        <a:lstStyle/>
        <a:p>
          <a:pPr algn="ctr" rtl="0">
            <a:defRPr sz="1000">
              <a:latin typeface="Verdana" panose="020B0604030504040204" pitchFamily="34" charset="0"/>
              <a:ea typeface="Verdana" panose="020B0604030504040204" pitchFamily="34" charset="0"/>
              <a:cs typeface="Verdana" panose="020B0604030504040204" pitchFamily="34" charset="0"/>
            </a:defRPr>
          </a:pPr>
          <a:endParaRPr lang="es-ES" sz="1000" b="0" i="0" u="none" strike="noStrike" baseline="0">
            <a:solidFill>
              <a:sysClr val="windowText" lastClr="000000">
                <a:lumMod val="65000"/>
                <a:lumOff val="35000"/>
              </a:sysClr>
            </a:solidFill>
            <a:latin typeface="Verdana" panose="020B0604030504040204" pitchFamily="34" charset="0"/>
            <a:ea typeface="Verdana" panose="020B0604030504040204" pitchFamily="34" charset="0"/>
          </a:endParaRPr>
        </a:p>
      </cx:txPr>
    </cx:legend>
  </cx:chart>
  <cx:fmtOvrs>
    <cx:fmtOvr idx="15">
      <cx:spPr>
        <a:solidFill>
          <a:srgbClr val="00BCB8"/>
        </a:solidFill>
      </cx:spPr>
    </cx:fmtOvr>
    <cx:fmtOvr idx="18">
      <cx:spPr>
        <a:solidFill>
          <a:srgbClr val="0B5550"/>
        </a:solidFill>
        <a:ln>
          <a:solidFill>
            <a:schemeClr val="bg1"/>
          </a:solidFill>
        </a:ln>
      </cx:spPr>
    </cx:fmtOvr>
    <cx:fmtOvr idx="10">
      <cx:spPr>
        <a:solidFill>
          <a:schemeClr val="accent6"/>
        </a:solidFill>
        <a:ln>
          <a:solidFill>
            <a:schemeClr val="accent6">
              <a:lumMod val="50000"/>
            </a:schemeClr>
          </a:solidFill>
        </a:ln>
      </cx:spPr>
    </cx:fmtOvr>
    <cx:fmtOvr idx="2">
      <cx:spPr>
        <a:solidFill>
          <a:schemeClr val="tx2"/>
        </a:solidFill>
        <a:ln>
          <a:solidFill>
            <a:schemeClr val="tx2"/>
          </a:solidFill>
        </a:ln>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_xlchart.v6.16</cx:f>
      </cx:strDim>
      <cx:strDim type="entityId">
        <cx:lvl ptCount="35">
          <cx:pt idx="0">10106933</cx:pt>
          <cx:pt idx="1">9422286</cx:pt>
          <cx:pt idx="2">9421486</cx:pt>
          <cx:pt idx="3">10106918</cx:pt>
          <cx:pt idx="4">10106920</cx:pt>
          <cx:pt idx="5">9419845</cx:pt>
          <cx:pt idx="6">10106925</cx:pt>
          <cx:pt idx="7">33584</cx:pt>
          <cx:pt idx="8">10106930</cx:pt>
          <cx:pt idx="9">10106947</cx:pt>
          <cx:pt idx="10">10106951</cx:pt>
          <cx:pt idx="11">10106932</cx:pt>
          <cx:pt idx="12">9418692</cx:pt>
          <cx:pt idx="13">10106922</cx:pt>
          <cx:pt idx="14">5575</cx:pt>
          <cx:pt idx="15">27859</cx:pt>
          <cx:pt idx="16"/>
          <cx:pt idx="17">9408415</cx:pt>
          <cx:pt idx="18">10106921</cx:pt>
          <cx:pt idx="19">10106915</cx:pt>
          <cx:pt idx="20">10106917</cx:pt>
          <cx:pt idx="21">10106927</cx:pt>
          <cx:pt idx="22">10106919</cx:pt>
          <cx:pt idx="23">10106924</cx:pt>
          <cx:pt idx="24">10106928</cx:pt>
          <cx:pt idx="25">9406730</cx:pt>
          <cx:pt idx="26">10106929</cx:pt>
          <cx:pt idx="27">9406503</cx:pt>
          <cx:pt idx="28">10106916</cx:pt>
          <cx:pt idx="29">10106936</cx:pt>
          <cx:pt idx="30">10106941</cx:pt>
          <cx:pt idx="31">5576780168166375425</cx:pt>
          <cx:pt idx="32">34749</cx:pt>
          <cx:pt idx="33">5580743703691001857</cx:pt>
          <cx:pt idx="34">5580743703691001857</cx:pt>
        </cx:lvl>
      </cx:strDim>
      <cx:strDim type="cat">
        <cx:f>_xlchart.v6.13</cx:f>
        <cx:nf>_xlchart.v6.12</cx:nf>
      </cx:strDim>
    </cx:data>
    <cx:data id="1">
      <cx:strDim type="colorStr">
        <cx:f>_xlchart.v6.14</cx:f>
        <cx:nf>_xlchart.v6.17</cx:nf>
      </cx:strDim>
      <cx:strDim type="cat">
        <cx:f>_xlchart.v6.13</cx:f>
        <cx:nf>_xlchart.v6.12</cx:nf>
      </cx:strDim>
    </cx:data>
  </cx:chartData>
  <cx:chart>
    <cx:plotArea>
      <cx:plotAreaRegion>
        <cx:series layoutId="regionMap" uniqueId="{38BC3AC3-CDA6-4073-80F1-8DE1E11BC560}" formatIdx="0">
          <cx:tx>
            <cx:txData>
              <cx:f>_xlchart.v6.15</cx:f>
              <cx:v>División de administración 1 (estado/provincia/otro)</cx:v>
            </cx:txData>
          </cx:tx>
          <cx:dataPt idx="2">
            <cx:spPr>
              <a:ln>
                <a:solidFill>
                  <a:sysClr val="window" lastClr="FFFFFF"/>
                </a:solidFill>
              </a:ln>
            </cx:spPr>
          </cx:dataPt>
          <cx:dataPt idx="12">
            <cx:spPr>
              <a:ln>
                <a:solidFill>
                  <a:sysClr val="window" lastClr="FFFFFF"/>
                </a:solidFill>
              </a:ln>
            </cx:spPr>
          </cx:dataPt>
          <cx:dataId val="0"/>
          <cx:layoutPr>
            <cx:regionLabelLayout val="showAll"/>
            <cx:geography projectionType="mercator" viewedRegionType="dataOnly" cultureLanguage="es-ES" cultureRegion="KZ" attribution="Con tecnología de Bing">
              <cx:geoCache provider="{E9337A44-BEBE-4D9F-B70C-5C5E7DAFC167}">
                <cx:binary>lHrbkp24su2vdPTzoVt3iRW7z4OAOevusst2234h3OWyQCBAIATo63dWrxU72tX72Kcj/OJizpko
lZcxRuZ/Pe7/euyfPs8/7a4fln897r/93IQw/evXX5fH5sl9Xn5x7eM8LuPX8Mvj6H4dv35tH59+
/TJ/3trB/EoQZr8+Np/n8LT//H//C37NPI3l5/C5GkIbjtfr03y8eVrWPizfffr/ePjT058/8/aY
nn77+XFch/D8c6Ydh5//8+jyy28/c/zzT7/+9Rf+8+zus4OvFWM/uj/azy+/8fR5Cb/9nAnxi+KM
Y44kF4rynP380/b05yOFf5FEkZxRSThXfz4axjk0v/2M+S9KCZrnROQYMYTgW8u4Pj/K2C+E5PBI
KIxyTJES/+OZ+7E/zDj8jy/+8/+fhtXdj+0Qlt9+Fj//NP37U38ejXOeKyYZFRIjxHNE4fnj5zfg
fPgw/j+t2rderYs7oRydBtXdbLs842a/6yN+8xe//P+YEggLpSQigko4Gf/WVL1QuqKOtyepOj01
mc77yiB7Mc6q+r4l8M63h3ph6fnQfzmU2FDL0gyWIn2zsYd+f/f938fybwYwEZjCLTCqcolfGFCr
bYOb5+7ERtv4348lCnIKw7iNv6suc/4uV3jkJ56l2n91k9rFg1h4Pl12S7/s76d+80JqmcZjuZ5c
FuLFuK9SFuwILL53+UBpxeJcr/fff/FnF39z2wJDFHIsIKJyJKT61jFoH7OJH86e2vjucPfCKj1M
N9+38XfnYyEpprlAOYfAyr+10e+0dXEBG2tci51f8XHR37eA0d+PAbkkCMZEMcbICxOrDJbsqW5P
NQ9fJjxUFFvdhfpqq+O7HDHdHVh7VpfZ8IMY/vvhpOLP3uNE5VzRl5ancZK5XZtTWMahuUVczW8s
lna//v4R/24HUhFD3cASTkjQi1wZs75uiOjgosZ178ujJ2unwe3t/oNU+XtEgD84pwoKAMEqf3Gg
bSHebZsHQ4Y9CreqIlJEizUlWXz/SH+rNBJRpSiWhAmeU/6cU39JSqhD2aCmI6uMz865ExXJr4a2
K+jwo0Lz0nmCIAL/GFdQcPIcPYfPXyxh0aZ01Ft7Gtq5mtsi8az8/ln+ZoFhTiCHcc6gQ4HvvrVg
iKReHllXmb2XuuEp1yxs0w/uBpPnVvNNwgquMJwAEgkTiDryImFlF9ulz9uurGvT31EzSNK8EssQ
DtWW3k2z01Ry6YplYvAmvDNpKXeeuUxnwW5v+2S6VPZuRujUcZSk7k2zxGLOqTmKSW7iazgm+gpS
Gl/yoQ/obOKC/6DNKJsKHQbdW0GnsWykcao8VDOdFJIpaMt4NJp5Mh+6H9loirAS1ei2oWvQzRH5
WzE3eNV2VvjCuLT11z5leSjzsPK9EuthHSTtutRa2Bala+koIuXQWJNK0iO/v7ee1qJwHc33BypM
wrlucLOGwtKGWq360MiCO7ev8CJdfL00GSZlst7e951Y9zNOLH+V1nZ7q7oDXnRSOXK62Rm84h7n
/rNfzYz0ovp5K7q6Xt6I1fBbX6OwVL10TBZxkjiWYu0XfAZnNk63oq9fratrew23N0xlTyOeypDF
Y9UcTfELNROVOkebvBPTGocqbsxaLYdWvI6TTaxINiF34g2OvW5SHO8GeKmpyKFv/l57OnfgR0OD
rkfkW93OYdpO7T67BT4thCxw4C0Etmy3oYx2627GlPi9mtQ2FM0Rktcpp3TXgZGs18z5Ybo6+gms
bcmYoN2KJlqISQxYi3ybPnl6uJZc4EOiWRvUy6+EN8tUyGTRqFe5BlREu4xBm9ymrXCYZUfR2Tkz
kGZZfd+lUIeqkXPdtpe9jLmx53mb/GdLDuf0gF1oK5nlhy8OQqdc43Tst/kyqqXcfB4WvapoTbla
PspqYTbPynyO+8emS0Om7Y76ubQ5dQ9S2bHThq7jXjVTp3ZNUMb6chq2cBS2HY5aE+fmd2aK7aQJ
W2m6iQezi97WemovpNhrVfEt7n3VDBCB2vtuOnE8kvPhhk1ptWDBdM+GdSq2fDAesinR3yUehveY
uf4LUY5/liOSUzmG1dEi8BF6kJTZeLHRFj9ATid+MQtqcWXh05+dcHYuMinV49rmctRmkfErxFby
ZRpqhnUa86PVrgtb1AtZ0KLznTfyMgxM9SdDacZLu/e50yuE01EecsHgrw35jzkfdwjvfMozVzRq
Ue884ZBePnBnCj91aLggfmpDsa1IIY2OelRlQ2J+PfX1YXQUEa3FMUxzuqVxmF5ZDm+q0Rb6/Wyy
fW4udwPQQg+cosfFutZUyPfZA6KBN3ppWpSVZJR81yLZutd5ahQtvPB9LEJu+/7cUttNRT0eHdHZ
EXFbWavQx46MhIBfdvmObG38OHE7mdJkDFVZ5rpYOEP785D1652SB+KQrI7fcMftWow8hHcrJfGN
CkPE4EeRr9o7tC9nz2y4XrKpT1oyiZ7Ivvqt2OQi7+wE4KikWb6shcn8vj80+5oZUeLa8ObSN0S1
hT1a+7WD/owq0rGtLiHe5rr0JI9HiSN2c8VXfpBy3I3Dem7rZdLHPDJb5mj1U1k7d7UHsj/wAWev
yRI3V8Y2ZKSKY8afTDaw/HLqWDNfqDwIqo1Z2lBGaDhD1QfS76UY2oXpenYE6cknfEeWdmqKfMiH
qPdh2RrdUT80ugn7tGiM5MDLtZ8h0rNa1fPJjLNPlRonZ86HwYaUwc41L5YsNoOem3rNKtZMdr2U
TV2fFzN1uAyk7Y+CNnn7aU5t3lU5y5K7M7JzDz1kVKebzR+pUNu8boWNPkAxHV07FypOGKpSWnZT
WDMun826Ml7tjvX0ej2akVwwj/emaKZGPW0EMUg1u8xraa0XtlDHvMaCUz+bU2xF+j1fphwX2ZH7
ppDdNN3080RwsTrVg2XV97POcKy32y3WbVf5HU/N3WoUjgVza8zKVdGp1keXtwscnbAPZlgJL+i2
tl+9zRpRQabXSq8Bm+6SDVGZ0qoZSvuW1qwvDqMWqo+Ilqfp8HvSPktjpvmx0/u+sdmkt5pBRmKF
WqEtwI4vq3KtKAB0xblo2MZVKRqjiCa7gtI6tKuBtscGniCZ5Qr16UBZo8eln1gBjM+PxeLy8aOQ
NlDdULxHfdTGtjpbOZl07Im8hoISITAmFxj8XXXYdwa6RB4/mpXuY2WdOqARcBvWcqq96IplnNsP
Y+ig8NSbGb/UazIDtDU34atmFyoVxFskL7AUxBZk69nrEQD825THsOsESPWLzYf1Oleh63RmIaI0
8LyMQCdw26uoJtcUE9nolzR1aTpvgKJ9YesjjyVu57rRu1vbtz4ib3U2U8pKRZet03Qz7LPjg3w6
ZF7vYLpZJcAZs1OdxxkAhGz24zz65z9vKx//yGVSQk/oGZYs+EBY07AdUL3EdEBouQXjqh8hdS/2
IcEdF1TE7GOQONV6WnBHT00+DZ+yUa5ek9aRqYCIsx8Cm6HyIuEBc7B9tp/iPkL98T4BsoKTTE9R
TBM4Y0MhXYSejXvho0+s4oijryKSxWu5sZkUC5BGUzCUwsfZUbeWWbY4qgHpr+97ktq9cIomVnKL
5wcLjRZXAtn4UO9rjqqasT0VIkGdk4AWP7O2fk4OubQMkqFvjy8W7cjoJUOTMDpX/TDdzW3c1Rm6
77ic1pa0n+fd4VRQSKnLdbYrL6Cw8t/7jrVr0YfQ3PrgjryQc57eHNIMfSE3LL4ModkeW76RueBd
mIciWF6/Gfu9hviuN/m2FfwokaGqPbW44+HElnYgF6meo0m6aYEb3/i8WT9FDw55PaxIfk1AXZpq
ocKRst+CW89LjBjrsd7ock5QK2g1bpTd5N4DHiQz4q6YGt6mCgH/eZcHNaUzzQz/0K1h3zUal6Y5
jbOouV5Ff2yamqQOzRa53/eRqaHoHPOP5lhSKKdsn/qS75R89c1hIBbnMR8qsdV81sjaeLNibnM9
HQ746tZzKHGe5uG6B8PXEOyxLbGwftYxTTk9baYLecV7ar/WaprFqVmHuhrbMB2nngEYQrEGEHPg
w70XVK34vj1s1pmL+thm/zX4NjveAeunhy0AGKGrAdnsMTkcRq4TDXErE8D+7ZwRkdYLP+6L+OhT
nMRdU/tpu40DUtMddabuXsewinCxNIFs505skerF19uHpgXxolpUBkJLGOfhOPtZ0VDaDnKvsL1H
gBQ2u3dF13ayfa2yGVDj0Q8IgTCDj1xbV3euJNQ0j9JE9bTvCXqS2ccGnzPvOvY+yKGeCicZ+sjg
dc3lgIeEbqlfEr4CoaNlS3Hkps+KjiwE7n4Ntd9v2rrbc144aNc3CbgvQPLeuphXMrYZE6XFvMMz
1NRa5VUn2uOPSPacVims6VOYDXtPQXiYzh1QnKhx2/ns1lqotBd52Oq5gNLNsdEjhj6/l1IFwnXX
Zmt7ZtGY9maaDrxdZgsUkE5vJtkH6K0Z8Os+9eZMpuTMqxgj3S4ylqBaA8aXrppXLtKJ723crkQ+
Qi3HhxLbFVv8PJzlVBsoPqzOe6iqdf42qDW1HwYzHB8yCmTyXG+DTFf7kKHH/LCt186ibbsQdWSm
WHo+x0Xzptn42SaD2ksPIldzWl3CY7WE/cCvgZhHeUeGzudVJBlUERRmlmmpoulLOfSYvbEOTaOO
S+2k07ljyxMx3bCf5xlwztVQk7q/sjjhthwGaM6vWLc7cvaWE/4gxWHR7zHNCyvzJePdpqeu6/il
AnAoPrYIrqVMGxVC14BDw+2CVqi+YaXL/Dn3WyAVZSjvdCcGL049GZi5n/uj2YEzpXWreos6pfO1
37sKbUPtS5tIBkjSddgUQyYWSB26jH2BBZ4XcOTe1UDzpqEuZnscsYI6otqP61r3rhjCeKxvvHG8
vwktHRXIP97iQrhsZKWgg3wY0JzexHxV9/u60PHsBJofuZNpveKRdv3r0dLtd2/WPDtDNcg3HfJ5
7PWxuIBvVzRGVHm5J+h4PJjtI9kOZi66SMatGtzqjTasxvhN6NrhkxtJi89E1flX3Kapv2IJ+NHd
guCqSgnXia5kR5w4bfNs8Kso5y5dRjePgKqRWjoJDZXvhyuzqQFnhcCHoMWwqhEQRIP3wsqOfaG0
y/yVn+qGGb2mbdqux5S1WRlaNgESRBHarDn2OdwJOode02yBYAtjY0yFN9XwV2PfYnO92Cbtum9B
FSrY2rZY6XoYnyEOqrGLuk1ura8o6RV7PzIErbGf6vgHqwWAkJaq93V2tLRsvYjv0MJlfMjsOLiC
HFv2NNXAmE8p98sjyVQGnHs40lWv2qw7U7Omh3GKky+YbcxTQGybS5a5nn5xyxjr9/Nm3YfDN01b
ptROt3mbiCn42EmQ+eYNmAoD+eCLOsJuLx0a2q9kST4rhmbi4wcyIrqWXBk5XI9uzj5mgKXyy92P
w6R5mlwELtKu4npYdwMZjdfuHRtCropuI9t8zxRp3vW8N+MV7mTfXQ4u2Ew7FNXvfkj+9zjVIZ6A
ovpaB458XSrF2k5HnpEMyDPbNy3iBsBTiMmbi+cK5V6FKKDHknnacOHmCCzi2Ml+0zsoH7qxPadF
D90FzrZ0UQLIH/G7xkFFKDL48YcOGej1TceXcMvwLoaHfQlDe4/yeSBXNqWw3MQMyMisqfC5uZky
Nv7BEZWgpoQpisoNQBlK46Y06kBkGk4jEc1rB3wh6EGOBz2xNllegErnbBH5nGWV95vyIPnEA/rK
6Bm57YbmwNetAbL6CPisyy8Or5Qp5jjFcHNgPtyvfaNiMZlOAJNLYmWdXo95eFxmI+6FIK4+27Ar
D+CD4K+guxxee7WE+cyUbRptBaOoTGvOoaJAmw1QCejQ6ylQ3hXO0725Hf0ap6qhtc8uAkDORvcC
8Io2xxZtqWSNWi2Aed4fZJzTTb82aOY6Zk40H2VjprdHQzN7EU0G5OqAVOX6ODharqQJ9aaPbDKb
7skhQgFoPUatJtPvxU7qyZfSmm3Uz5L+pyWo2Ok5A1yh926l77fGpo+iJ+TDFntvLpW0mIEudECC
ZcZm24U1jWmLKXSpvz/2gUEG0GUtI09sBNGhEUmzzpq8AKcffVlngiTdg16BLg2wKKr34NXjmFPI
X+OduSXtSju91AM+qtWTYC+O2PH7es7kpzo19Rth67q+Zk3W7WUNau85Ndk2abZ2kHkd7ZTSwGWW
4TwDd7/KGdnD1dKF5r6Nvuk0j0O6akw+ZWUjBrggIBlAlyfwNdOuX0DO29c0v21jNwIG8wNqAEcv
yyczLPyBRZkeatcleHG8q6Ug+YJ3IH5b/Dyxaf+Ddo7PZQMaZdTRtcsl9j3ri4QhiSpcj/7dJDP0
kdZwd9VC+ALjo7h7+LDM4IfaIwZxmik46EbN/bLpffJ21kQd+J7Kwasysx664nL46WHzo3o9m8a9
2gdQb/UcUPchPyjaIb73wZfz0iyLRk0t7ydqh13vVJo3s5fSlmOTHV+GXiy9HjYjbrsVAdqXPIGk
Jwch7tq+DvwchWuy02LXbNGLg0lUkYt5vt94hF6+e2T1kvbsa2sccCnVUJNVozoIKYVkfaNxhxQI
rGpYm8t6RopXvAkD8PsGBAKgQwaUmWXC014Aj8q3K0ifdMAlYagsy8BkW4DYxG74ukhTdqifnEbz
Mc1aiVYSPQ95AzzCG6vOBFCDhTKVNzC4arZP2FHcFH4YzQVLo2iKZSbsYayF/LRGIcdytwwuF3CP
/ypNBkXPDmkIpSM1iA4kBPNkI1se89nPU+XWpv0q6HiASo039y5M+f7RN8i9yn2/T6ds4+HVTobY
PPen5WmYafYxrpvvym60Rw9iteCvR6XwOz6FAYgjdnLVM1nTBJ06W6E8iI0jzfqtOa5FfYwfAiiu
qGxxj67arvZtEfsasBqpa/XoNxZBTW3bdC28hylk3k75VU8XnmkPsMDpMKSDVdCwAX0kuuYfQKkD
5VblS/9JLKx95q4DtGIsZpUXrFs7XPRmHh+XoxuOArAXhkqx1/7QLQepS0shPIa7POKk5R6HP/pt
zC9zxqIthIJyXdB+7+sqHcPw+miRmyG7R4DKMzDttoxmAwyNVro2xYahrl7lY3QPRIJ+sVoBDd+j
Rr61hm1v15W4Q8/G8moFbInLPVFgiTS4PAMhuY9fmkbBTMzLDcDfaD43LQEtEJCefcCuJlVPPbsS
szEnT4dm1W3M6KbNmNdU97XYfpcA6WqguNa+ckrlHwMoEF+nelsuCMnoWoGyHEJBkMyKZ25ZkeZk
hFhFQfNpezUCI3ubmti/Ap2tvgn8GLj2TR8/EQaa0UlCl7xKZpdfOGp7WcEQl47XzE5QZNJo09tZ
BXRtBoVvsw1NociyPn3JGgVJBBLt8sGkff04rpsCcSyzx+e8248GyKSEaUjLuL0BOt/D+BkUZqM5
7TdV2DwtnzGM4CBpJd2/5iBbwK/ZdX+3x47CJBEBmChQQvkfLERIPMi7eSp2KJGpTNMyfmJZ26cC
bzWNGlSKBkMB3OQDXYHEQleb1luXNWmAGAUwoVGUogdArdgMotPoL/t9GQBPx9l9UcjL9wiGdIde
4+HetmgZ3pEAekaJ2e6WUh67PAB8WRKLvV5cUw4sIBiHdG19F4554ZpNgIR10w/5p7xpBgnqUA16
Bk3Yv6Gymf4wgJ8mDXrHs0yR2eEp0Xl/J498/sC3fYDMZM0T6JRQ4mqO8rGMOZtvLErDo4PB2qD5
6OpdswHTS4uj9VXuh/adbZYVFWgk8g0zFnhwm+owQvDBzL80SPX4xGUWRz2LTUo9qI1O1eQxB/Db
AkYo1omxL4chIRVyyt2XBHIH5OomEym6yRro5qoZbDHPDYVUqrvlUTKxE3i/ON7KnmOkCcj4WZm6
ZFadCG7Hk6/b3p6yDpxTWZYPgHA66OWZsARyTpB4v3kMqKgLGEP2zy5/LcfcvUto8kxDEtV/7Osc
Bq0ACK8w1pI5sDTC0KuDDvwjI8+gDNrZKvRi8cb1BjsbC9n11sCcf9wzFQoFJM0/z8gao/36nLOU
gZZXYbzWqdrIaF25r1uL9Ag6Apy5brkre3Bi0O2w2qPIu4VQTV0dRbmLYzkgXqamrVqH6vUipJos
hWJAR26h+gvyg3E7eTkjlrAdImHaKWFBRGBFXk47YbrFsfN9NUlV7d3ZWn6Z/CuG7dXC3glsz+QI
Jxi4ViNTpcnzIuNLteJrEOTuMBlKz+4oyH5IqJKb9cTjZQRtc2b7pVO3Ket+MGl+OZ2VHMNGiyIw
sxREMPVipyXrxNyvh8PlkSVzot43151qw8U/mwFLWNjBUlJ462dWi59Ht3+ZMluojSoHDlkRn023
VuL6jXH9eP6HVgTs5SAwQCiDiR0l31rJ+22J4RhdNdgF622COaVXMIf451aIUhw6KZxKvpyYw2wh
AmEcXLXXMMECCARj/IIEhH60BPC3UILjKFg0Ag7FYX9DPl/dX5wWtjw3NZnhOHGUGhM/FIm5rYBI
Zv80CsBUDpFAMQYJKYc1qW9Mxb4H2SsDzzWE+3cZDDzv+sGkf2yFIrghhinJJVPsxf6EVyHifA19
lUZff4AlB3nHZJadvn8/L3cnJOgaApwG6jsnIKc9u/UvbrOLZAQnbise+vQWbXO8BUlKXiqgGZXq
+PYP10/+tCdgWwuWeBCj/OXaQQCxDtC2rSY6g1J0WCAwsFr0g8Lyv54K1pHgm0wh2Gj79lQrjPdh
M4VZWPZDWdWRbLpgHMgLA2nuYoJ1sR9E+XOd+uv2EwQexnAo2JyDwGDiRfAdU+q57Kgq3XN32xm7
Q5sAGgf0EaSX7NXQ9OYHR3wZ72Ayf44LpKAZMYZeHNG2pG9WGOOW49jWF2PmYJwRFl5SNAw/ON3f
TUEcwloaArCiBBMvtl6yJR1C7CsvM5IPBfMTbHkYEDj32P/o4p4d9a0jSU6eayshlDCIkW8vDlqY
OAIct8zqBhTYZlainD0Gqvz9sP/f7DBYcIRwhASQ5EXx6w86mrxuWdltlF5wCeBy3CX5QSHnLz3H
eS4VFHJoFxLm8uzFcXiEHZa8Gd1pqVi4ce/HN+GGfzBv8Cmd6vNeHkU6dXe41fvNfKnO02Uqp9N6
5z/Nb+ZFx6/dW0+0K65itZWxOsp3W/lwMxWkzM8wt9UwHr9si7as9fPcQrt0Svo4dV++7yv8nJN/
vZR/n4LJf59C5i9qxPbcxWEB0Z36D2s1lfPlcm6U3gEV3RNYxHsvTrYyZXPprtmbH5h+mch/mlaw
EgE7eUIC/Pk2HpY2h+Ey8+5Ezum0f7SgZH1Qt+69wufuGgSby6SKXsJ4/m64+r7p5/L6zaGfixRs
k+LnTUBo+S8so1nAaALBJqC4NW+O2/o+XLX3+3+zd247cuNqln6VjbmnRyJFSgQaA4wUoYjI8/ng
GyFtp3WgJOpMiW/TDzBX/Qj7xXop0rUrnd67agp9N9MooACXM1IRCor8/399a9XOPP7xZY5A56/X
kcIDqhtQDNp//oS87+tCU5nHLPzchs0ZC53IRNNGR3Jrd+md3HVR/Ser312X9y8XRdEFNJdSH7vk
zxetpZ/0tUT96u3Kg77g+2GfxPakuBB7cnAPf/wR6UfUDNuwkKA3mMckDjL+4SMSonjNQBjGJhI7
74Rc6ovu4EVz+DpsTTxtp62N5m0SsqgLs235Jx+Wrb/+44eVHKybYB7lmFv8/GFR0PsJhW4ZZwdx
0uLDzqfJQRyCzbCf9jgdzv0bfsMx8tbRFNqIoHd7LV7JN3YVXIgL/yAP6UZunFP/wP/kzhzv8x+8
tY/7g2lSx9ged2ZOt1m2TcGb9vvB3QVl1JTh1IUVRPU6RFsFOAmzneLP7s26Af3yBsBNux7KWXCh
H/ZBH2P5gq1AYxWmexbLDYmDExqZfbBVF+SJPOWnw2XSAAgIvavk0ovpKTk4G3Om7/RVd+Lt0VCG
f7JcfnlPK84pGY42hr0TpenP31fmVn0y9OBHoK3dLBfDJfky3PLT7lKdyG1wqa7qbXtp76HV1p+d
L8Gf3BL349HAfdCQjAmU4NKn2Np+vnyDfZyAUiDbIW4O3SE5gfi2kdhqaNxcVJsm+pPt9eMWB6aU
Mc5QSFJOGejPn6+XjRnFOG7J4yXSUXBV7vWfnEK/FifMA04qgcgCXsWW9vMFmqUHjIf3sAHtwG6w
x/oYJBFaxSrL1OexrIFosBHb+R9/jx/v4/r1eSiUYURwcQoe7/P7yrIM3MQs0MtqoZsYepF7aHmT
xX/9KgLIvw82FNuL+HD38gJtr2+Vt8mCbjrhuYenxXR/tWo9LsW1EGcSnQUK/59vIZ9VRktZeJsJ
rQ60BWeKyqKbd3/8WT6uBFwFbLagPmwdsGDQDws/HzDGHYeGbURnZ1AaiRvj/KtDCOV8Uzl5e/XH
1/sn35DEXUN14gmf+h9PAW5abqC8so1bumPcETnd+HqeX//4Kr8uP7hM1udYcr52++u7eLcOrAax
D7WVQUYW9DLnPtuNvO3vktonV1YBe8mCAIOqP77qx8orgLcFmLsHmBB7Pv/YqcvRynQqM4aK3LWh
TKEUJ96Qh/XULG+X+p9vnqCrt+3yzfnyVTdLl6fZD1PQP/74v85/8xr92/qy3//7aiz6/U+X02s3
jN3r385fmv5v8Vh/exlgCfr4mp9+BS78452s7qSf/oDu5Wer0nsr0f/tX/7kVHr5VuX1Joceln8d
3vuOXLSieMyw7v+1X2k3vuT13//Pyz9/3Z+7lnznE+Ye9Oh8wTAJXfz/+NsP15L3ycESlWhCwMbj
y5QoUX+4ltxPqK3x4OB8x+mO/Ub+JdOS98tyZRT2G+p5Uro4Cj52INOACTq0TSf6l+TrDHI5IjpT
L8RPgo1jbbXrMZ3/9sbBKju29vRIwM7OAuAAQ9cabNp10Bcd9AjByySa1ZxB6Rnrwtujp/T7HdCc
5lB5yTddMwWO8gjCkhkNuD8vRR3CAeG3IJmpWCJUpgaDOpVJoA2JFiEfk9bdEJsN03aeB1dtmqAc
tx04PVxQM7Etia0hKPBsvnUSgDNA54L+kQJS7qK0S/NDM+fJYdIVCFFW1l7kUJCpxjjq6j0ci91p
iAAg2mfqTfxF9cGM1xcr7jZxAI4ACa6SopC7Vvco1seJTocjL1t7fQnCm44rWTqU/MUBAIOpnhg3
lWf0RYoB8KnlM+HAClZ8FkhL3z+3IoHlZ7M4EBAgxiaifsNnlxmUehw0jbxyMm3vmZf1XyHC2SrK
+zlwN6x0zXXOMaGLZoAwcrv42LPLunwhTY5vwZ8DdlaRZjqdieuhCIYyfKUzqr85urEqgujSn6jF
oX5UiKrbvyNrhVeMwF2FrSPHTSFOQYEW9uAkQ44ZZTvqLEoBC+EgSqbqq2q7Mt9AHlPAvg2vDkra
8bPL/OW86MfhkJq0PRuI3+rYzm61ETSBDCa8eXwo0rL74kOlviQ6cU/7Ac9MOLEkOTPEGsyavaC9
NTSjUcBJd2dm4L3e7EF+zazK2qgB5AwRM3f9zQTksoO26fgXUCIBG3c1KHB3MeY7MVn56IH32NrG
G4ONq6BCqLpyznBmp9XG7evqHH4V9Vp7Vb6ZgxHT5jHFP5EPkXxbS8+eT/7C98crZdAKbjOPGQK4
1LFbVg9ePJEe8k4wqy5qpkwXYcUnHUG+HE6TPG0vvHYhzzWQ5gHAfJJi8J2B98idwNsBlu6B0hEN
whuT95dM+oRh2VfNpaR+c+NBuk+jKa07CFJVUegQCpizFUHtx2Q0vdy4DT4wFmWiIm6CZSf83hSR
Zqw9SwRk6xnGrLM0GSHgVeAD4SCCLXQnhO72XpeQ+xQK953poZkxU3fQ6by0j9MCSFNYCwaHiJoC
qMROVULuz1obd72qr4FIunsof+PZJOYyprMuXTyn47yfVelCSIHMAv07TaetFkV2LzEZPa0oB+HR
VE29XSiclMC6G/fMgcgMRZEVXbGd9SgOMgHR2+gFBBmUqCTOnDrrw0KWDA9XFixO5BHTnvXzOG2y
Qpe7udFyP9GAPNIiS0g4ATo9GVnRnHnlOIGEEO1X683QIZqs8LtVTHAek6XkMQWYCeVOjyd+1nbf
xonzbSfTPAGBmzmvHXY4LwRV0+2pmcidr/zqlE7JcB7MNJeAg0l6XhBdPLSQoa+NYG6U1izF2qMt
CKg6k+dLvtoPFsU9KNhSQeoccFPHyR9mMKljuReerk+qakQJS2mH/Y85XvqUjbZ4ShzQ9SFAIH8f
zL1aQviK6E53o/S3nihRuFM9XRsJQQHmYb5T8M9cZcKQZQMepN1nsg+2jsyKb96sUoK754733jhJ
SCDporbA2ZvIK73xXPKl2Yt26l8hjEGamYvSFiDoZ3bBBznvSZpjsoOtZS/bYNxDynR2rTPMJ4EP
UZhmfpJDWPYxsEnghe2DBK4oGWQ7CDnqNQPGvLMLnpx8gNYiFhKczyA/8w33x/I8GHO7Q6843kLe
FCd6Fm1svZbf9ctkADMDZo+qhOsuTIjPnwq3sO52mvN8hAEKroawxYS3DSVx2FUF94K3MRkagq2e
k4dEuOdtyyJW9JD00fnsejkBWC0rT6k9TMSFC7ZlLM5q2HlPbFWOcyhrEfiQriGPtmVpTFhBjKvC
gMssLoHVPkKxbuPJzPpcen3yFTtMclJIp3tymRhObdcsl5XDHyvIWuCNADv4V8bdDTbj/abSgj2O
DUDfDVRab6dxRt6kfdF+RYefxwSMV+RgNA5SCwJ2WlC3DsEMptdaS7AFNQ2uCmxJG+U21Y7UpjhI
hbE5FW6+UxR7LgStuo9GJYetxRrbzliOUJKwqd/bbgB+FyzFBZ7D5LxLg5CTxj7oltq9nb1it0y+
H8+AdB+MZ+ExrHHy7i00/9MGtrOLXqbDBp6W6mZayBj1KZMxyt/l0m+53pfttGL5ImkvC2rlbd3R
8qTpcrHNs94cGkvbx9YU5hneI0A/7VTrq7YPskPjDdVD2iX+lihYHYSXAP8AnXxOpsp97lXgHmYP
e7UF5Bl6+XPfDnIvnVkBdeXDbgqy714nUtyJ4HXsa3o5tbV3Sk097nPt6++YUS+7jBu+DXC3XxUm
ftd6GtRhpdAdIBSA6+FBKNhhdl1zAauvwdaDuuIEOC9whYL62S4Z6/m57Ee1o7na5fWJGB90oT/L
ZnUUyNPRu1Y+MLgYRrVsQ0oFfeHVrbSE58y399KQ59UjdutPrNs7Pq4PGHSAzNl6TpZGtMiTMB3I
l2TBFxfAtzfYAPeIrFBOcld1fhG3KpD3/RRge2FZuisXN9tmtpcPfaGTKJ0UoF4hiqs0mcl2nIoh
ahxa7AFH0xuQJ9331iq6HZJkiFBVgKydbHVCZ4JZB5680JnT6brqUmAhpMYIdLGAlHxzvrBu27cr
Z6DjnhgcV1l1DQtCvABWc2E6Whx54LAQOLqK2lHlBwX30Ivh0IdR3bWx9AuKW2Szs6IWz8oSL3bG
12q4EUpuSpj0wqRNXtq+kXEtBnUK1tcLM/BugBuH7gSl9Op6680WgGURlgOpI3z2O2CEbTRmWb8r
BGwtFi59mAAsY4PRp6g5FTx1h7J3gkvAQdl2ABKKr5VO1QU1tNxhuwCiliT0Mqkr4ALmQGHw66yT
RhXMw6HTTsthHAcTatjJHjo2mbibFQwjEsLHwRfNqwwsaH8ytgeYA8Eu9skOPPBKPUSTIzQGgkqi
IiRZP7SbYZn7IjRYUXAeBvAViX7e2R5+It04zVNP2v6igiaNh75uHpeRA8APFg+fkab1cPlP3HuM
iOe+tvpxlmOslQkwLfZATkfubHHmH118MCikxT4IljyiwOHBCxrz5GV1AzATz4ba+EdTn9/VLSY0
sDqdNFViRFjKprmnfdn2YUMKTMtobbc9GITzDra8LlRYglnYybqNddLhQJjSS/Dz0xfU1PQRnsZ+
B4NTH09lkeioIyM5DNbNnvqe1fdCOjjxKnb9u+8vxaN5EEDLnrhu/eS81I669lQ7kDfvn1cowAmq
9FO0Bnl1WSZTC6tD0BI30lnDAC6YROycynXOhskBQPZmAkzSwS2j2Wc2ZkrlJ+kvdsAKHdkp5rrE
hjxJb0TiNrfHRvG/W+h3YR9vLfQ6zfzXLfT/RkcPvPTnzI/fX/ijh/bZpwAqTMCpEC6mUgHa8h/J
H77/CUIdoGCodGhhMXn7Rw8dIPhjTf0IKF4Mb8g62PzRQ/NPnhtgj4C2B80ZP8P/Ug+Ngc77mfKq
qL2XlD8MfP7LkvLHsdnxeu/E3rWjfzdg+i+LvW9BEz99QihRuJXAViDPQ0j+IJ8MvBpd3aAJrCdr
i/NKT/wh91q045Mzl09F5qll61cNe1ga1R7gWJO3mKz1r/nYVjpyyCTAzReTbkIUKOkjqykszJZ0
Mygw3VGB880ln/0gL8COom06cNh7+SZTc3qFUqRuojJJwDVkIK5J1IhSn7nJpLONHouihy03dw8k
AL8U9UleXI6KcDgOTQBoH8xRb7dy9JrHOVnECllJE3XB4puwTZLai7OSgNeoZZUisqEbOjdmRTDe
M0GAtTlqwX6vRDFX25Qt7eeym2cYPvN2jRJgCx03ueqzJgqSMvXOhFqSfltgzlKg0OG0Pul6KIm7
IZ/N3ltgGQoNXF9LWAyKV3ENWoWGImc43jpRKAicyVI7JF40hoS4WS5JQ9NqHBl6dvln7VH7XfsU
slUyAi/1RdaeE1fltxUJzLL6XdzTcSml2olggsd9QSl9Odiyy0I7MEO3ZBqVCFnWzk+iXSbgr4XU
zZbUpbwC6sr90KFNeV3MM+yxqJPpFQtgEI/hr8ueU5s0OAsHuGOU5475gWCI5sKhnILjY7JEm5/p
y3ZRnd30VUptBEilb/c610OwVuzVbRo09LyqylLBJLe4UyyBv6eoJqiAIpzYgYayS1yFJoTNAOin
FEtnbhVg+iXQNeY2nWOCENVSshxaEObQhYN27nbI9XC+k3xI6i08DvZRaDvZbb6g62XoQMuNA+up
t5sqk2QRDATwfKAtSr/3vWw6AKSMY4l2MnmCx0V85TB0d+DH2OStFkSyhzTa3SdcgG/llWRAE2tG
80joGtlKLBn7bduhg4XXxC/hxmgXeopStGs2E3GHYpfAnniToyqrvU01lZ5CtsBYml0AF30MgUJg
MNLqBMg3sQoG9hHkCs4rvyNwVI5OrOGWIZucwScNc1XStltTS5NsuWv8+2ocKx65aMtRzci2Q1Pi
sv4hbxfPnNhJaBrlZYpMAeIQ/LuvetpGTLFoUk1uQJmmDhR1lBNlqLFwDw6gjhmfJMXYbElF8RjU
U2ljLCuwdp7TK4jgOVXuSZPWiRNOXiMlIPccKpnDcTxPY0KC2NEcULMdrPPseHB5hUUxWH05Arud
N+5iF72a4uEm9gEnfF6wqq8aQDljHFQB6FvU7wj24Wk1n1izGqUQW+EsGG8X3bB5s0u1bDyaGwb0
Dih6ggatXGrPCwH/afTmn2o6uLo3EIScCzEOLNmUrpy9+M1K1fOG6S2ZEfrhoGjH9+2ihQ4TjCJA
3R9dVcxXUoR4DPqXN2sVcYo0iUhKQfJK7ALf3lxW8BwFSIrwa+h1XofSebYTzSLEDdAzlS4NLCoI
mnicEkfhRmQgLzfOMoBkbglsbU5ql26PT6bXbZOVkUY3PWNypoPPYER7iJWFt8zXGICW8zlVxSA2
beYqs7c8TR4xmoIlKxT+SGF81S7A7jGdUZJJhblHiGlAXm5R7w0INzE8kbsUpucXK33xWcoa0y03
mOgAX0QCa4rgNnOAVuDN3Cx9CiOXkZn/VZQV5pdYzOCG4YGt4ZFuxju/FPN1ZnmCWRt1nW+k5uYq
bSn21gkBGl+ayngPnmh9EKCLagD35oXDwhY7+OXQFc0XiSa/jbBc5rsFEtFlCQT5ibb4rIm/mDR0
euvfVk0DKyW6SnvWZaP+ArfdcgdIFI0w7R2O8roxzhft1p0H8yruC9xcEx60OQ0WHDAzZ59hbMhe
eKa9b4Vu0P0LDEYKWJaH8gQ0RvJ1qoql3QpYhdCvckc8N32Zg0HFgPCiJEL3kRVmuDIctqKY+o7L
QhhlsEUui/FNhHZ9bLA2lYN0FdMi6GHCbuQtPd7iCPXL3RSVgs2CdH1Q7Hs0w5hJGc2/jXJCQwcn
Zo1fqKvGOdWUfV+JsVvFF4LepixBfcNhiBMiyNSud6opiyoPJ0FUAWO9wSR1oHGLk9vZjLlD+60q
+vyyElSghwyK6jGVfXUvPDOt/qIKWE5CmtcusdX3BZ5BhT1s0cOmVYzew4Wh966sLexiPAdkqoq8
0pt65qszZxqSiwx+O+O6DTtArxuv6JCOsFmIvK6xD4z1K10jI94k6v+ult9Vy3ACUbqSlX9QLA/l
3/8dBfNX/V5x+scLfyuWPWThQcUHsQn+FD5H/M7fimX+CYwZ0NS3mvdIP/wWk+d+cgS0Q0RiSEA5
cs2U+k1wcj4hVM9Zc+YAdEnQUr/Jbj9JhYgT/PHn9yF5vxBivnDW2CrHBZjCKbjVn4tXUjODeYws
tpQRjEk0LzE6nnGK7vzKDumWMzUiXMDC5RTmCi4WjObXZIYUc7Md5oB4iBJTqSevIu4SlW2Jn4Zl
MGu2yEgq8nXbnw6JnEUFi5TIsXsZGxRIMkG5eIKgHfyIrbyDGfzsFTlIYtO3IsBwFNtVFgUzplih
Ayv2jgLgppEd/IrikMVeKD1cFy6EumWb0fYKeq7xD6Dbve+9A3o/LIPMwbC31O5J2s0wLPTCOnFT
QJ6QfDIPWSv7axxk8qDpUO1KWSJBAn0L8SOBoSTkgabkeYRP0SCkoVTJ+dyYqt2Mk0npG+z1l56o
y+a1vh2619cB6uxHSfb/KRl3Rb3/9WOFydbXv//H+0fqRwOKV/32TIlPjgMedCVWJNrGAHLsb8+U
v7aZkE3BpiL2DczjuwZUoF6GiOsAXfXxIOIX/nim2Cf0nhx5ZOhi0H3igfwrD9Ub0vK+QcMv8Hzu
BC7F33GQiz8/VVyWepK8oRu4Cyqy6wwJnAgiIgaS6K4wtc4ccVsn60weXunuBm5On58EQY6wJBem
9s+B6IDSjsqDSyXHAxDxbtTnaIMxfXE6HIp1taCZQvRYuVwaVL6w1S4NWc1erXiFizZB/ZDB6hFm
VcLISVdZCmWqCdIzp6sN8kvw0ywEOuN+g/aWQH0htoH8UJVP/YByKrRNTTDZIYt/R2k9f3eA6eSb
ys9hnWPCab75wVK2MUe8V3NoaYCAqhoDLpg8ENvw1aTzlEc97GcsnCYhusgzc3WZIjN0PO1ImiGw
KFcoKHLC2mtUiWW7ndJl+LZaIW8bnLnIJsXpi/wQnMRoJHEqm/WARtQNzuouZ7LYg/jD9jMdz/N1
IAGz8fGYP5749Xr4Z8c6wB5rgoC1UEbZsVYwGFmPcc3K4ao6VhO6VsFFe6wxKIzsz/6x8ihkNqNB
XQsSalQJk/tapai3imUtXuxaxrTHguZY2yR2BHDkHWseLwhQ/7hrKTRWk+CIG1krpER2yx3hgf7C
uLZn9bGWcteyihwrrETI+Rr7nnpCD+5cUqgYd8mxKkPWSfOlW0s1XgI+QRTkWsFhSQQe9lMUduNa
4nl5G0CcXwu/sijdb+mxGqxpuVwXa4loChfVIoxjAAqPNeS8lpNL6aCyHPNq0Df8WHGqY/XpHCvR
JsE0O2RN63/2Bnd6Cdaie4edGhXsfKxmk2NlOx2rXHKseP1j9Tu9lcLOWhYjMw8VMjtWy+Wxcs6O
VTTGmaio0fYGnw3yK+YDCzRMsuNafgdDYrs9/BYoyjm0MKzQtVYv+gZip11L+PJYzXsjLKlh0FUI
tVJVn521ZvHd7VucQpeZaol6H3kku7dQhR5RLTpqPPTESN5ZNgiBU5+bRKdN+GcZC26p0BDM1WSB
hyNZZCtFjjhQCfH8GeZW+oSmQyKiY41fMH7iP/ZZy78aRAI+GQQ6ooQOLMMDv4YxIAFBIjCnlFDy
0qDldfQWzGDI5F4qWXSrq64Rz7BTKbFJYJFPY5mUMLUntC63rEx8GGDzdTQwY6azC6qGn7Tci98S
HKDmFkFUtxMyMVhj8tuPYQ4Q+AZ/WyGq4gHyBbK+8n7hS/yW61AohD5sQdPSr7gMFNEBMuMYvkU8
2IVgit1PyQwb6vugB5nqoYnaYaqR4iOmoAyRVgoorpXUeUKfK8x1ghpeM+iHkZad1NiEKpOjc+AP
NhOT2uDcRlrSu0gI4ZvejRIGp+cp0whQwi5nvLivlukrR9dmNu9zIgZluH9QI8FWVJkRknJRIIek
yXPvvkb3CIOsxuL5NUICo7AOtQTuLPxVVKyJe02+XDC4YF7eR0oQ0bjPllvWIJVlLdATfyxABxwj
JgJSACFpkRkyniZwrDVb2oNn8HVL2m1jhnSCv1ozeuh828WDxxEJoionGheniCsYCG8/ZFH4PWYW
FirnWx5FwDmyOVgyLcgl6AhF31pDoYxm4xavtJ2rOUKai7h0taZ3Leurm7eUiqTJ6AltdFu+pVT0
HkU0gUNK9/pdVAUckw0P07rg954D53GILadFoA9rZjdcEYarMjDPEsvxYqghj49J0J2+xVn4PHiC
pYbszCDF0+A75KRBdNkGCRjBzbtoCwLsNY1y6lSA4YbZXL9LueBQ2/RZZRp0QcgswZAIW3xwUo2w
D4fwea+ZdL/HXnRe1z5o3hRXLqbKIzIuBvOKoRSiR7KFzwjtE943ScvqsgFsgllippZLD2kS51Xh
gj7hkhTXfa6xUNhAMiAZAauemItMMTkSjQLQ7btnNltxji8rO230jAg2pbJdXUJz5LZA/FNRIahU
dS25s15f5Vj5tYfZoRUzifLZZu5+cMbpRgHyQSLPDMoMKQ85LXa533u3fd3BFj1YkV5mFUVcY0Ok
i8w4ofnDsYb6SxXm/x+Q4Gof+YPqEsGnr8Pf//3X+nJ93W/1pYsWC12XD48WluNP9aX4xOBbAJID
O8H6d78LHPQT5ox4lQR3DMtNICCL/KgvifMJI2aYSVaXNfw+KE//GibIVhHjpwqTQX4BdAgHFiKh
8FZ/rjArGijf1U62mcp0GB/VuCDxLFOSrruReoLWSHY4gporH/z1HI/MwJzNi5TF3aS+5ChD7QFG
234dN9SOjctJGARC5BKRJIvy7YUB0pDsLSRY94svkJ8Yz0Yh6CMfEKQJjfYLfmMVRLoY2u/ahS5d
pKS878qaXAsM43m8OFrH/jxgUsHLCUmCRTIioHEe0wxFrfYGvUmTjDEAYim2yRQRnc/GAEuZSZ6d
DHMwnIKOojccCIUTkr7wbten6tanzbRZc/e2jk6rbwZJUNdTwzJYrL3xGjEcHiIOOyQJgfWonjky
B/YdojiRHezzK7StoLucxg12SPsrIpxCLnKhp3YD6r5/5PlcnvSg+hCUtATNC3EbxGR4GBxBYsC7
fNTYpm+Qo5qde9PonfW90o+yMPS2Fs28JXqUG2SR5Vd8sBPb9PATIxuPpMHewdGDnJo1ElOjplTd
Uh8ADQI0GAqvChde01PRueMXY0Z3L4K0uhrKyb+ai7G7nFDJQ7xWpAPFgo5YpaoCwyZp+qUvRXaz
+KO4pojcjbADU+QuIBpoRsLmAWKce2XKCukOgBK8rW+od2prvTwUY5HcS1XVcQoQc9sMiTj4UOk/
c1G46bZilUSuY5XFHjSAM0674XRJx+nLDMrqFAZ4dj/WfXNng66+tRRjW0MEOTfz0BwW1FU3gwAb
183U2SFlT2/46D1jFGLjuh290zwr5Tdo/08Vgmpx9Kl2N/SJfZClZBsyJ9WW9EvwWmF53BeBANY2
Nc3e0sZsRGWGF+znw03XjWLrON14lTeeepmRUysjDYvglY9gha8w+F2ih7jzCqglfe+ZAwdyeeu1
oomRzzXc6tEVXzvjt/ccwvSjMk3+ZUZG450BABkXRmN6X04IfBxZPqVhsDD/ZupscnARXYqUhYRV
h4E6mQw9npQIrkiyq9EbkzhF1moI0AGZL4Uny36blRR8Rj2naWSRGHXegZfBQN1FwlAoC7fGZGXu
Jd0gIMg8wj+e7ryFshs2FRWot5LfyZG2Nxkd/J1pwcjo3gf/aREwAC29PdWDu+wwKkmumNPab0qm
/KYzI0LG+sY/TZu02A7IoAJT4dsXV1ssvLEi+6IZp3O3Js2dn3kzDmOHs5t0rppt37vlFVsw3VRg
DyOJvujUzoZG04BqpfY9C1q4Rh+oeOdcIEl42YKcXG5mcD7w1brB5SSW5Ryord1PuTtfytyZo8ZF
WMXE+IKTkxfnzmy7c+Ib9ypBcmFcMAYHYVLC2UAqCo2prwyJiyCZNghFYc9FAxCHl+tQuEYOWMg7
MIxs8Oml0Ho6BILfgxrSV3NOLvraOVGOe5/76HjC0YdtH9VJfQlUtbhJsxFbmUpMgxAiAS2kYh1s
4R1BwGHLvAuBGjhSjvAfEArxdXHT+U7g/SPt0bVfwCFmnweLULGoRV5egLQMMemYLdOjIsXj4Lno
6B3jOvfKmya8ibbLH4fKB3rF3OHMNYs4S9zM+a4CmMQRagzmmuRBizhYcHZIeEajEnZBgoBjwFYM
v4B6EISGAVM1WBgCUKFiuEuQNT+HC3T2NByEQ9byap0TNB6iovw63TWkQ0ALCnGD/x2Gt1xK2xHk
i1v5RPt+PBPc1QBRktx3Nlr1C9vMwkz7avH7c2TwiSpCXIRfx2ODAKUwa5DkHHpCqsd+XtD1iIwg
7kMjaH3NdFqhjxL+7gpaAs7TEKmgxT0WWRAXOcQbM2YggkZE5lYYBJAFkeTj2O17my3n89SN90vr
TU+V8r2TCjfF3QIorQHnTN3XyRIOmmzoKxo6ukXZqys5qAh0OEfcGZL/kcbOe/MoJJ6DLWphE2c2
z4btMNeTAbvZ6wt3If7ZoiBhRTJoFcb/iJ4awwps4rVA1Lze6CJ1vhvsQejNNfIOBysRsFWjFWn2
RRpMzS1ziF2x8IUnW5MsttvM/TifdwuzF6RcK3gEFk8PLQJaX5xFgCYSDqSgpB1jFPl93KQ0QOda
F+QJXciMA2dBuucmqCjS80pOBrzC5Vc0bXzE8fVDYUMwxwWoPLiDFxhddX7pZtjdmOaIhkaWWopd
EiforjDWDnEwTi06qhHt8YoCfPlP8s5rO3IjzbpPBC14czmZQPqkL7obLJJVhAuYCHi80zzF/2L/
Tra6u6RWa5ZmzV3fqkQmk0RGfOacfcy2GosjZXTfb0pRGCmgrSa5anHIWNFQGZmLRVwyyoVY3L1L
wdJw7VYW7wtBmAMqwXH7NdjKxl0tbeaCJu55vphvCyzYhaLpN3u2gZGw5+wbm+N8i2Og+1rU+asF
5Pe29WJ0yvmCFA8O9L3tuvV9LlL7hN6eZXumI11CpEjH4ICWX9tGbT03GuPa0vfqSHWFsfXoldY6
FPd0VU6Yytd83sTOntIno2CJl6VOE2WiSZ7UPDe0Y2MQxu2cnZhhDOEgpyEE25I99IjWaQYlfPBx
bvrLCdPsjG6W+yZz7avKd9M3xGQ/AisOnsZR5BHl+bSucj3gUM2EjRIwG6K4U+ohSazqtJTzvsm/
W8LzdmVXjfdB2i37mvOb0x2IzVG0g/Y80t7sS6HFnO3cgrSzLA/lCjl4AIo08BFaSJbKzMo7WFQr
AGXGI3SPMV5TPurPqgLRxwaprhHCetXj0KfWy4IQMI5sq6ufbDWU19Kqi6euh+43Nlb/kvOH3mZC
Hzfsqsf3pvDa+yUN4MBCsBY3OfS1ejXNgBhBFhrO2eiRDSxa3oI3N9LhOBDaweq76g/FqCNqLBtN
sliVLY9PljkHPuPaqU0XsZugq0YDjr0nfbExhQiBdvcw5zPizxasU7JOu9H/yIu+hDCObnmFsU1e
pLjlYwv9CnKRpnogPXlXqQ22Eg3Vf3WhFTd9IhO43Q4q2b4l0iipEf2WqeOuu6TTAVD03WfT9e1O
tg6MeR6fk5eBAtD5lxZ9ypIdoCFCfWod+eEVSxyBFEIvaXV5/TmZnTwmvSfPpLiUBl9ZrIRynUhQ
h+z83Co3k88Gz24/p95wXkqN+6Bj1nvVxMJDZtM128zpcyRyI/qWVgvecvSSG6cwO5Q0Zh+vyb0B
aGwM5uysob+PVlTAEXhl4S5vp9bQnguvE7fS5q+SWUrTkSsn+XdssGmUT9K9qiwQ/GyM3Ju6gVBK
5ZwT5aBp/iFIk3FrW6a6Z9zj7GSKnhaNX9x9cDVO3qrxlGXf9UPSYvmZfbDUTBvB9wcsYwC9mvNy
bVY5l2aFceQBYDjXRmvZ1w64bG5S5sHGOktc6zZliNtGzrz493biiNsW94+/sn1HfKsm17TWsaTc
hHE9dy9zmbAMUsY4HlnEVBr8YLe7bc0eqJH/BfcDi8tnwMADbSOcsUEelXWRXpczMpZNXg/tLT94
fnvpflWIKZduoc9LEwcKy24ENakJolRpY3/mMzy9BUaZbcfMU184xP611wJ3Xum9qdj2p1IcEpt1
/CGH2Kr/L7ae/zk7mkvy0L/vov9LvfUff2S046t+7aHd4BegCeAtdFppFjIX9tLfdzTmLxakEi/A
6kbYEP/2jx0N8kEdlzCNLWsTSnQXueKvPTQ7HwseEWs+1IU+0TTWX9nRfO1yf9NBg1YAAYMhlB/t
Qjz6nUxwuJj55jGncMJU04SmR/VxTOjG3vvB8b1PCyV6z7zWtrNxPzMQOi1gGupIukjmNjE5Py/O
7Nn6Ou6k/ooD2v3Uaj3ZtXWjbs2RUqgcIZuZLANWAUjDHWpKnHiJaxx5PC0SGBrnu9Er594FSxou
MYoCr/aQFHNZc1IXWfKYLDJ9HPO2pbCr5olatptfW01MVyRsLRi4uhk24QVpX05T8iS9YDo5acDQ
D3vF6qIVOPhI6K7HoGfxE8TzZ7dQkGMqqP3dMszdnYidZiNZ2XyXVmJcCZF15wY44QXA2J6Q99uf
tYPecFuXghQvS+s2wpfywbFdZ2uberZNDGdHUkAh1o6B/c+3gH5VPb02onP9imF3d9K6iQmDnp09
a/6gDRzHfS5qdYPRZsI3xHmznvt8QR7nOWpT5w3FsR6b33mAHhIov8eaqJJtjPYZfKjlnywaKhbF
lb2tXGVbK88vi/0M45ZThwQRYmEwN183ozO9e1LMHvKoYLhJi0S/GimWLqs4OZwXyr31PAXzZ+17
3ZNZtVPFSehX3PmxY38ObZVxZUNZBIQFn3hpGplG7Ps0MjS6xtzkTdz22z7TzCugnSZH+jCab9Wi
9Q/BLFFvTa0TsIjWqtxDybXsCaJpN0CiEWkx3ddDVLH9N7cdu7NZp8M+wddxWKwsvZ5r08YVM/RV
RFAMyT8SKVuqOvva8Nv5WFER3Y8qLu5wPTflXaBVU3pxxSDJ9GOXRB1AvtR6viHoOS9WMRev3TRO
a9Yn0tmWOZ/alW4IeaWV6bFcZnHTLLN8x0BT3s+y6I5I2N60xdrFeqPO8+VSscX8neGWYG1mx6DV
27Cn0w0TP0fKZzvrgWN/Q3ljbXRpCgG9PM3Wk2M/0nDdO1k6nhTiM8wNWfeBmtJeJzM79QBe+o9s
duDAximcXl+m1k1sdv5W10V1yMyljxy7tCAwimGrHL/cMC2tolhUaj11qt4KAUtgBQTL2edJ1xCS
lC7nJGE+tqLn7iOsOssWLPS4SUTlxiwFQNHXfZ2AsJxldwdcsDolUDy3rFGzZ081GXDEYJxv0REw
h3Yna4hYNhvvtinlVdpK5rTKMtoNCh1Juhi1w1TNLszwsr3zcSfs2QrHdOR9vqkC6WDTm5wuyhj9
anFydElH6LXBfnLHwtvwKcdhj1hVYzhjjTFjAWqiRJ/c28qf9JusILWQ2RSeIyRhWt8fRyfodkyK
COgI5vE4xU5MQF9iusgHa3Ui+yOLKpbIF2GiA5omGHpQHqan7ZJMojVl5LU8BOY0rOdytg+xMK1I
uxgsBhtUC4YBXT4lWAe2c2frj8s0mRvUinNUNpyStfA6RBOmc4/zgGe7XUwaPV2DXaLDwV5ZZnfK
7G7hsfDMk/BwpyqiR14kY/XvpEnpYe4NXN7GMir+SIa3hcd1ubW1YsffVUdzPFtilZkT21wEwMau
qYxk5wzSfbP4UjRiSGjbVWU33hMO6Rmjz+hpv5IQ/tK0/D/hrkesdAl5+7OrflWL//ffw5v6eWD+
jy/7+7zc+gUqBSefQSHr68wC/nnXu78YOOOZlzAXh6N04YT9XeOk/+JfIGJILwxOOrQZP931/GcL
oQZuKMvU/6Ie4/cshi+eoQ9mCE2Ge/EZ/HZWXi9JBnEFnmFm1fEp7QRcFYPwm4HUme1Pv5s/0FP9
C6uKeifAceY67AAoKy4mh5/NADyX9I+YhyNDi50NJGwD41hcHi3FPtEXyJ1GhIfbuM7Go+1NBvg0
ZOEkKjA2yJ0rg53mOtX7ZEW42GKCXM/s772hzKcs7uboz3/Y3+8Q+I0ghfkngZEFyM8/6/8hgdGC
aEAQLOwSGDC/fRXdzhpPeJqIOgv/cB57GFrdcv/nb4Wn6LfFHG8FnpqPws5CGHd5lH5+K0NdN3A2
eJEkeW6TF1GZGzdIjl62+/PX+aNfGQwpk0cdVI7xRdP6yesxk8I3V0RCRTrAgHu7971zMwO5/l+8
CohC5EvgD1EA/vbdMDaUM1PRMvJxa5DF5a5SD0jOn7/Iv3wqLl4bg88GH0vwK/7l3396K4ZkSJRO
vYjAeGer1lLHbAgeU33+H0Bmf/g6KLHMwOAvxGv+9nViSBW4LuFITqTYWGz68+yphUn/5+/mX5JT
vS/r0D9fhsbh57cTe5AQoNeICPFS82y4Q3tg3vPaecm4rgz3BzLu+3KmEBLVhMx7UPX/8BPACOQl
ft7JgUw10VJ6fPJNNMe/z6C1EMHYmYfQmS0Lu3Og9bhFXAk5Y1X0xNNpm0CppgtBzBMmRnUxyQ0j
q7ze9ipbhmOmSUILABI8YTKWBFqWukIOPZhiBYFkdteToGlhkG41NNO99CccM+Ml1IMyDwuLyVgC
I3ujj8iqAGtFRkEuFr/zxbxB4A+nw50mHw/vVKkXGafjvZdC2t4XLTuxpFbGSzCSyhgiaOsVnoe5
l4e0j3Og4BiCacOl7N9ZDrR1aLmTO5wGDqWUbAp6vLXpzd4tGlBvWpW61r3gAWzbfQ7kBMh4N7Y9
+AWFoaax8TuvmAfUwcoZyYHbmDC5dwPotoKNu42lNZUeupGZTJU0shFFlQQCZhOFH8S8bwtpNGDC
2mR4KGoZxXED9JsDJj0w6Hc09nhiOC365OG9n4z2BmEUQrmZXSiClMpU6XoBk32j6awwUQAbJknH
S3BldUVaA6ANWn3NagEwt48W6lOks++R3kbCKIXMZcbkyVKcJbzoN8yTsg2tOfZfOilasElaZgwk
qFkI/h3l2Sokb0H7ThXDzDN1auzQcSzHaz1dVH0evnSk85emtLnIS9svpSnEATtbe18KVCJhUKOW
X8pUqvfkh1VkesK24qJkRYHkPJSIZQyUqjmjtqVxkgO6NuS1WJirO89PmhjHTtZ/FGnrOVtDmJjw
kYqdLdUv2E9+ygBiJ0NOEJM9ExVQzsJ2pS0EAoZ/ywNKTRMTwoKUpw5jN0WILrEG7v8WDaT7XpvQ
5fTtw1c+UMXfyt7jmxgfSjNAN/xnUUEZasZTxy7KDhcbi/zGH0ezuEJaqL7nKO5JWSXZJ9umTcd3
cnhgz0rpZrXLkPta69TCS7U28mJod1DkFYiTpJyjUeh4lvVaMZ1aZqMn5/Pi5uDh0OP9aEvkOkZr
Di9l0xGIR2KUuOZ/5lwwfKHv0palyqapaKtWOb+uR35d4t6i+8/WM7t4sWa+z9KWqEg2KHTR6WfF
huU1nlNwkMbYLq+ZX1GAD76lZkIyXQ0yQsHDd5AJPdrBijuCP3HYILlse4vdxGxBxgmFrTgYKA3E
djA6i2zaJW8/CY/1ghWmXShcdW1wJFSLeF5afAJkFDDlW09JzKvhnsUa18Vp/RoHM3YTG2I8lvVA
GZIBH5yJrKePKKZL5CHr0mfXKaenJJ21x9jMLbXH7oOrjgGmz0gA5eYWeqjCrTN6AACnhiwIFHYX
L5j35QtTf/OIJRe/mPvlHRNfPjLNw1LGXKG8JwEV3Y3/5TlTaO2WtSxLuYRpZlVgxjGoxRermvIF
rrWiqbtsbw6NfUeEGb42+2JxM7/cblhEzJtsugjddAIQUBj0mJHyaQxufNThiM3x5Pkr82Kji78c
dZWlDyjFa0OmK4Ids2vny3+H4M4jp0dZ+lF8OfSUYaf37sW2t6TY/NdwWNxdjVLws7oY/L4uqb/U
VvxniHBMoIr/fny46zPxR9NDvujvHYWNJdhwnQDgPHTc37gm3F9cE9QWnC6fXchXs/FrR4Ev+TIa
RNVAzClTx4vb4dfpofGL4zCTutTmHskU2Jb/yvTwb/jVn+96qM4XEh9GjEvVCZbvt+WGBoQ7E9pF
LEMk95rLU+yIKcxfjcT9VJ15nxLHg+LMfBkz+wXelHtFloC6Yd/eMwGHO1QFbv48Fpp9Rr0wvktn
SbaKD/ZurlJNX1PuzBs5V+3JaqtPvzW17TKnHZq/qnxsEEdy20gkdMQfF7cEJ6KvmdifRn2pJ1cx
9+hjvfTVe+ePzqbqKbd02Mb2ym0WLk+/YVvH5rZBB9642RUTKee9ASJFhp65fGsdR14RvTKECd5G
0ARA+lZGjoewC7o4NPKmZY3AsGRVpqX14uV+EaWziXnVviwozcuqslNsWWkJ+m2zpNZDhzJxRzIH
l+vC0m7dBLWIYvay2AhN80WXmR2Vpcv+c87SInIL1qZmhYvYYcp37QsvC5OL4xL3Lm7DJDbeKMBp
KZAZchlrYIbIrNpMVsOcqmr6sLOw+tZfe9farKF5+d190S1XmTV94EC+IxlW3AvMy/vBsdIfkqH0
zqA41JesO1rsG8OG3QS/Um3aja6trX0uv7ODcfHa9K13duasfl0CZrIWUbElPXHSGZI861nqbWdn
0OATT7P2ZKespglPXsJRtd4zWRgBm3v6H1BqxQwczUhHLJ/EthlPOndwJKbSve1JATnTAHr7pKjR
yarRZwaJkvyMeoHfG3nUGy3zrEi3KsWfvLaR0pbdhsk5pFJUn9em3c5bDODIf6kNiOJAgqDVhR91
JryRklXXSuFuufbRxIPrkob/PLitu8PP91wSZRZZcizZBk729dyIt8xgTt7kc3vd2sQh16SKA/ZK
eY0+No3IxE7K5K7ngqWYWjPaxTvsF93KEG4c2lZSO+vYbppzXRRio3sSFyA+8XzdS7uNElQ/1+hX
7cinPL4dZt+86mqt3ShGYaep9bI9TdJ4mGveJ4SmJiwSF2fkaFjDKnDVKStqsLEzt789yCNypuFk
OdlOmO1FawzTBDH4SrVMxLWyMw+JQyhpYC7Trq/GTyK01rk2DTuu8ZrBU+IRnDjnZ8BXlLkqvYIt
pU7uYo3rUhPahuTOeE0YSrPWJyffO6nx7FjuQ9HgmyrGS7BWGm88OCIIL8gQKjxyaJwaIJjR3eda
/gZz49CmBbERkvmAkZ49JEAnB2+1GwOg8ttHTdbunqTUqE0QlC5zcyN7LV8zk16OluXucIhO22kq
NnCPeQEeIjZmL6kOQ7xwCgy0A+ZsHdbKupqTHKbXsp0S3V0jpglHpyTZbWp0NFBg3nQSBsOlS00G
d7kbdu78UmjZbZc+qG7KonE2L7oT7aBp0wFuUxw2XnqnWCWvO3I71kz2EH9UmhcVaJm2rtZe10N9
7LtBbpTe5+FkE99UdkT8mIl91nj6N5w6dVgu1vPUVfNxwDa9Fq15COLi2R+qs9uT0drLj66GmeZX
+4b4QIK4+qNwXfRrDmnbHKaUlGLT+fVe1O1eFK619QMEa/mUf5DqjEDkFpXQ1hMdTnqYhxtI68eY
j/Czb/P+NQdvcbxM/nrOfIP1uDzrGbxjoyJUve6cfV8GBzcQDUXX9GTxHQ10JWtVy+tx9Pdlou19
3NRnXWWIeBilYs9VQGB0uXes5jjac7lGT3xdDRNovFjeJrrUyedrW3yu7CgkMkEkRora1nNSDrv4
Lm+cItIE4mvi4c1dgc0ZMYbQkRktu7mPCRFzpmfNmV91v7leCJwJtZpl6uS6xMlZYIgHBloX33uI
0b4MSzBq6LiJBgt84qtNOgOWdUU4AlWiyg92qfR/OIb8MS3WgiPL5r3q9VNqQXPrYotOqM3Ubsl0
ptTDi61ddECqcMKC0LxIG7Or1PbL46DQx3NT7Y0Cnb3e6fHWmDJUQZbgA2GSNTe4kMQbNwjnIYgj
q2yvlimjVTHgd4lOPCgXk3JGVhQmgodk7F9ztl8Q8KCK1WnwfTKXe+C3j4SvbmxDXuuJOI4G8Mk+
o7LlIKlDGSv833V25Mk+T20GD2BBW7CY8wMz/Yi3cdM2BYeuN0Ede7xIRLS5zdZxwVpJmGdqDcwA
F52mFi8/es8ln9hnocan4hqlAT3HQDMETCliXe+vukB/15Pp2Chk/iTKsjTgxK/jZVuqW5b5G2Dn
EPrmnTJZANq4OyQNtofcgiuGqpoNDic43+FFAhELqVee2rneuUX57iQsTEbpmCTqyLfcEqfATNu1
pkuoz63GGoDsTPI1ieV6sbyzDKqznjgnUq2PrA2HlXTmGyRdwwpF57ZaimBTD8VxHspkwzYEkAfj
ynXlGj9qR9tAWts4bXCt2THLEy+7hQpJ35jbMhTg9thyJsTaFOAJPVBLO9VrXJL5Wli62I9FAVwR
NR30oyLbEsb2HKTckUlLuCYzff0axdPdOA1y7+HJZ6uZDKGTETLcLFOJ+AOR3KBynldk+ytOY4hu
86tcRgYAXfBmtY55wK8/XPK4+Ib2o+dsug4HQjEN76Ug0wJNTcX6w9gAVyA5QSe9VxbpO0sQgoyD
olt7/pCeqFCMF45OsUX1s/C5LD7I4+KUVAwz0rK76J3KLNKyyg+5XEjZ4kBttOSWc/NJcyhTat1E
dSZNpgFJFhwtLubNWI1tGM96G8WW/VAlc7YyBr6XJMB4o/c1K40eBwkbIrk10qzdNrbrA8sK0qMF
fyCcHa3dx6m2bG2h3aYIh7Z6IbYeAX/bqjLrc2uTB+fQNIXB4hGLxJO6dpFMrkRjG6HnJd9mYWpr
fGT4vtIWKJJp8ubqfaMzX2GsR6iY1hsRQeEfQwm9Cg/PvAL0eKOSNkCtA350KspP4uU+AbbeXmpE
7HnGFUQCuR4q2BXE2hOpkGGwLbX+bFX4ogDFU2/0UlxzrHRRssDSdHXnSTIICmXgQdLrAa6UJcSy
wSdSIukwy+r2RfzEK34HZYbseYBCujhpSACPYvHuTFY0GQvWrWqyvLBa4NArVqe7GcvOPhPqvsBk
H6UgaXfEvMfHGP/9RjaFCxdsjjdIETOoqpqxqZP2bihdweqLUYCHZOWo6YWMvKxhM5e57qbL5vgo
GUeuxrGl74ZtvFqm/KUCLwC/08NAgm4qHBQqpl4fwVWl+K/sBmJD3DXA3Gg5NsILBhKw9Gnn6jEl
v63ekjiznlBJcePDsI3iRduZbcJ1Xo06sVoj98qYn8j54gV6xZrTSj9En0kK2oVsT5c01FXl6fPK
FOPJKHuKVSbl2yAeX/MEWIayqzJExDAiwwI1RkTjvKvNnErE1/pIK/VgV0vjNAWlx/1vmWeDe3M1
NkLsrMoYj4jf9u7gAsOtR567agy7sn4vCPi6780Gl6nGBVaPXEkkp0Hic0kCGJsNb9yPZB+/YFP1
EB73NSAxexk4B2u/uLF55IF9TfxZBkIIvbghetMzjyzzn+Mq4VYNliJKfPcOPekZcK64Qhg3XrSE
zPbGIf6BZxtVw8LudiTT7phJk5zZRrbRXBkL9L9EbuMGA/asEdhuiWWKCB1Ozo1uFaHJLIVLwJDy
8jEI0EkwFxWekugitSl0CDsEHhLMN0TMPStwF4zwHOvY+yDUPIR428aSb5lJHbNUQXUv2uZcuf1b
lcpr9KJV1PAWVtqkO9vAUM39MjZ3ptZSDHm6MCOzHAri56X/EiyDtyHh2FglwtDXhg+Kubl8isq8
1k9eulgrOEYEmDL2CRn+kjCR+sv9QLV+sJAFo6MO/D1xlXdtcrHBUsNAM+qf7dwt9ok3k1YdIPNu
0jkOibw5VlJZ3yELq2ikD/yRgJEzVx44jMhFuPcgh6Ld5alWbbnLkhsTptHGyMv8gJb6ebQbVHSE
OnM/FeWlykRexXkcappJcls3DMGLtzSflcuc0pxcSLNF0qpwxFLxo+kca1MMVQfObxGbmKh0MDA6
h0xt5O9FYA0b5ZbLLtfm4dw1M9cGHas+5S1ER1yLYwB50G70reYmAcZF/ZFJun5bDCn67rka3zrm
hzwcwemvT1z+Exa5xhcf/QIT//dTl/WP9k39vMb95xf9fepiYp4nBYbxCJuagGHKP/e49i8G/4XI
Iqb/vmM4v93jovP6Sp5C9cOq7x9TF+8X/oEwDUgVpnFBvpl/ZepC6s7vNywuMizkWmSesbmCMPfb
qYtfI8AXwrVozGr/fSmG/EQLwiZh1OA+4AoVNwMfLn/txE29VTPK1zXaYzrDdEx66ry4baOqFd5L
WWlJQTh96pwc0UBi6Scal3YUt105WAAqMq/uth2LOBYobmJ7oHaV9TlpqfyWMU7nKFCKuNSpMWUL
+NlcnvIxGMl7c3zEsWk2RYlq2lcxBdYPsiTTj7ShYp6A2TzljZns4PUMqJiXkn5TY+nQIxR9HAd3
+VZ7cJ76oEGoTzsdjokz7WXrus+sctMniF5+vbZAYJB63MbfxhJtCrdZUb6oOpb3NtuH0EMxGRGx
Mx0sJqloMGwMULk/CSK0tbk46ZhX94jtzCfD0pqN7rr90YzRSjFEHk2C7GOF4j3GZxNTKBXDfkE6
fpME3Y9Rpt2jnmrYXqAEBWw4Mv2ZTQnw5IRZ/E3i4nDo6bscx7Pvg7kQZCPHA4K1skraSF3G6Vmt
ezu96YHITvO0Y5pjQeiqP4KSgUriDuZRlF5O5iJz+B4eeFsc3dqX2srAbROyg6tOsOcRHusYsRBI
CY4vugXsYx67ktXg8ptF61N4UW41QaTsxIwGAS5bzeY2aJ12i9BqM8Say8lailDVc5R1CbITDYZr
L6mPUF2Va8cdt0OmVXs9S5wP0NDVQwy2ZNX05ptMMLJYsXY23Sp0c+pUn9lFpjuszHiIYS27zpWI
EYX3bLeMRF0FI9pWH5bSLm4xvaTCPkHhR8jsXVX2kCLlKvZkqi1kDVsL5q7lylTwV0brZq7yl6xF
7qxVzaNKkwIXlbk8UMXUN1oi0q3Pf2NTtgx3clkoVpOAd9RrXG1g0aQ4KhBe27TTrU8LKZW9wqlc
UTQ4Lpd/4jwXPTo82OBWf/L92LxNRuVt5tHFCGL1KNQS9lCHPreWaytZWOLarTfdsGGK37EOmBgb
vOtsTuajEUM7muF9IxEb7vWC2Y+qTX9tt8MQxiZdcVDKQxlU/NQofAvp1o+GGoOo1x0e0awLHfeT
G8Ha1t1rJXFwDMp5quuxwB2vYfkIupzdakwwJc2AUdgzgqoF7JnmLR+IsKmh4M7bIbtJHOd+bRp3
ZtM0b3XRaSHKdmOX+/Mtx9vW1/w0RAxtbxZd9hEboXodG5NYpcwlYfdiKS8k41JNFpd/KNXWMrIe
+XW2Qz/frg1B0Z8vrzaR4VGpACqAJDfCZSAujr3fdWyMKPeq2uSnCAz6vyb97i9Fz0+dy/pb3hjZ
N2OwRyDWvVEGayTX2UEaSMeY76oHYBpJCPxej5K6oUpa7EJ8IK/OPxSdfI+jsJw2gGmsdq2K8iH2
g/quAJGnR0G56PvW7cW0WhSGUM0cItXCiKB5KJr1yLwwBHF2H5MRvC0n+vi4fO+S+apmy3zqSm3Y
WKMhohQV6cokNIWBgXlixud9c4NBhexwyjvF4IM9LlzXFClNpgevjt0cSvoF+IZUvkGcv8ysc8Fd
w8ry7MI9uLWOnb6eD51H6DAI4YFZcYA4dcxu5o4JBScv+I58WvZ+W0I1TintBhMfCiHpDdED6ctS
5s1tE8CIH9IASAFoPAYKHmVraXsH07s0Y5PZb/EiRJyB6cqRzTnN025LImG2a2xxNRbmNjX9J+FQ
+g8xZdkM/L7faP2lQVPzMWYmGXRC/hgtKN9u/J25kU31yAbsQJK6G46s5CnqobMX1gEodkiS9H02
+2cmMlG7MMArknXRlhuYCx+TP4W19qk09SoaGgpGtt980Rx8Zzr0/a51krUUJgnIDqFf+X5Ysl3R
+3Ti59mReyvPt0bj8Wpd6PkdrIEyEj04ksqoj1O9HOMGh6yrbURZXg1t+tCl8sGLQWTzKQTNvJcw
YBKre27UgN6JDG/8ydecz9Gk0n3RSEDuVhqxM/+WXfbmiXPT+HcjK2JolLcjyLaIHeA1RezKTubt
YiOrt9W+HsjumIvHZnBvl/bGZtusVczGDYbvvCX1XsKUWWk6OclTDsuzWcHzvWV+0TIOMd+HwXxx
quzO84iGSLv0kDUxLUAKZJrj3d3jG71yCScmKMc/5N1NXJj7Eu5nS+gHA9jhOjVGLil3P+CBXc2G
dRCJlmzbNg5Ws2WfMEGxSBDR3A5POindrcfDzDwo08QmGRgdKH5TpRXvkHEfvcS40PG2FphwJqAq
Ccem0EPJkmFVVQ0INQUOa8iTV3hcV83EgFiWJkNoMuiFY0PHCJwTViEQjaJ8SRqUXHnBoy179T3r
91nFw2IQwULF4qy4i57w3LGOzNKP1u2CEENvxGhz5bX1nlBonne5Qyy8nWlvu5JQF624AAnH7YXq
iKl6U7vfHcLIrcH6aDxX7PoSPEXXrgrWmUqxDc4OaNL2hdNDgMnzKYzlmVcMBzgyNt6VfmEYTxIk
Qbg1G27jYtMQFSlPSUqjAutljXgEmh3YbTdL97kK7kmv3dYq97f9XItHWuhbT4sfnaG7XFF2uYnB
bzEmXGute+LPps4OeaCcM2JFNMUrfBzrNNiKEQdOQVDTAlMbrevsFHbkoopFUc6eyGqTx8lGyK1G
AJsXpnW8QbWK/yworOqjmpQFpD1gLD7wv/fhlBU4y5beY10sh1PqMB+EYgiDLdulGI/1dSFr+5vf
xMZ17zpFt7V6tz175ey+xkVPb5eX2MeSscX5VhQywJcXNzscb+0dZ6fLLLAOnNfFM/xj4FYxfayD
9y2ZO7L4yO05S8+4GBGHpnpJoLZauxlgU1iJDN08H5xNVgGVEU7uPo0Jg51VzJCfhUvjR8oggH7N
4t95WbJZs7HKkSLCwMamz9OMMf7R0w6V6EeC9J2h0XRjxCUm6dabl6eMldAzJkik5ZUY9SxC3z1c
uxPfnDxRlxwCv0buNCZ+dvB0Z91QDByNhBvE8GZ1XdOlkzJYVk++tih/lQ/wiMD3vNN7q0/RG9ke
b+18SL3JuVGgN/eZPbJyh0ypM0zmjvYCmaxdKU60lzuquPGhLzpvL7Klu84z2OUCHWCoIJ/SKRsa
pS11aYum4/+zd2ZJkiPXkl0RSjAD9utw+OwRHh5TZvxAMnLAPANmAHb01tEb64MUko+sfk2R6l+2
CP+KWZXh4TDY1at6dOl3pe+OwHFUcnCaNg80pPTHvEvzi6aW4kmM9Zwd44YrFSUm00i2qy7PTe9a
X0nDRl+MoU3f/v9s+D91ZwnbYJRjFf5vRsM/x3n+8Wf+Phk6q8PX0R2EeYr8/oT8Fqa/OnWxff/m
qv3D4Wv9YZHvIc2D0RCK4e9V/d/28XRtARD3Vv+pA95wtSH/ldGQP/yn0fC37digvtCzBSA39092
xiSvcdXERr+tnTh71LD6Unq0XnzaVBN7PAPxsw+tJhiLrjrADFr7Jhb/tfU1+4OGprBwmq9pXoyH
pCZnzSWiZNmquNt7qXES7uKqgI+g+zVgZ9nXlOE89IXbntUQxTvd7N2Qr/dAQp646bAGT1N9Qbzh
PlGxti4xs21NthQXJEaxrfS8+Zqt4VWspMhGJPtoq9pn0u8eDc3ND6ihJF6N3+lXerniAA3MAEQA
VpHcv0HShsBsBupmDCxv8b+4ndm8qihl25b/jtmKsnk2J8UEptjjuvYakluDuaZEi85IBpOqXYO7
4IHT10hn7cEadk32TraKv3p4aJ7EqttMjRjsgAWt3Lmp3YPoxkH42euZeYHb7P9sG8Wznldcd2sy
RQsbgb47J1ZfYB0DF/CpN3BACLGCcMRc2LwNY7pCQFb1Ki+lKLaDls8fWecPWAHW1AvRVvOnVtX6
M+kf8xr5vrGLrEknopHjdHA09Z1cCsYpLsG5sUV0hwbAS7I/GVU8hlQRWewZ6GIl4FJO/R6wRfEp
I2GCedDEm66PdEh3ZdmbQCxt/0jqttRI3rv+FzIfYtyS8pieelxRrzN6pselFdDBNB9kVCwfcW/k
4fRbC11dS95eck7+iGj7QQWeb7qFfBz4lZoiXmO51e0ivaMlJHXs4tNqdcEFGgmRTQlZ0zJrzUvP
8vrUFKOO5WNVlOcoVQ/F5C5feGfkT7DR2iLoMJK9eMR/s01D5AsQ+GLb3aYbbSK9tgQCEVhNU/3U
Eid6nH/r6eq3ts4sQlbLrieGthlLIXUM+ltkx/ZL7qYR2JQi/wquQDuIKlu+skqOLmPWe7txwJK3
yVNE3TLPG07nxAlla3vnmaq308A4i6CS7lLAfiShaehJvkFsTF5yda4ccUShHLZJXFN6qLMQrgrW
ikb/bE8PbuM+2E36tfSwL7BJhgrQ+A8qlk/1ghZdqJ+TX+DD4N0BJ/7emfLgtCZ5qezmqIX7bOYF
OH9wkLYtv0D3STk9sDVyLcjG1LzE0Q4BFSQiKzroh7BkQr1BK5buCzSnje0Z+m2aLEi/v2fO5Gni
36oPqfqcEnPCcH0nl/tzaqYHB5buunIJoErzXfYvY8vCljdmBSzD16awQlYSmtqaU3FpDFdgiEiq
feGf0/Gr139ndRTUkPE30r83i3cwJu/Fod+EipfpREEbTsrY3rb2j3jSEcSbMGm59rkEidOvymTh
muoPrDvyk0sOeBzSEseOSo5mJrluRpKqoanLdoZrgabJoyVwPMmqfbVv0pgS9FRh7s3C5x0rlvKS
Ii3vG92j/i0tXwFCd6FTGZgVy5E9O1WpG/J+BRfMR5rZbqksrDNNXOvnbX7Wktx8HDFdzxJHpIDx
vHW7YSSBN4xhH0XM9fDR+KdFHSIvFluY1YcRNF3W06QOjmgKWoHtIPEYZXFCxeS+w0m6h8WgvKtx
IA6AkYMkSQuUlr8X7C5Ow2zNW2PEkwuYiOfZ6FjK4MgpJm0j+pn2gtHZlG3LRRezxYUHqrnCxbjM
SjoBpSffq6g7LkbcB4NAySLJt8up1Hul6OZXkbZvHmyKmfgyIOjhnKwNKGKYRJipksWRhk7GJWpD
o9MHfrJb3ll7LBCcM160aWPakUc/fzXd5Vrl6RcRDV+UrODWtV8KHyB8740H4pLd1u1zeAKTeGOx
cPBmSStO2dpBxA4k5Mw0b4mdgvoE6VJFmQkHTL0Qlp1OxhB9s9s+WJPbhKSKHfyku95JaJGsgufu
WU+8UydM7cFW84mdyc7ykimAckNfQYyvelhuiSwOK11JqvIKDRJDAoOT5tePk25uI0es9GreRJ62
1iaUgmvipzXT0SOcM6dzACQf4BnriOzZ17CMudfEhjWXnPqO9J9DRPNFmx7MQT9mDaQjfzLfph52
C7fEMi/bC41JfdALNwnTyJMBTpaNrzMCV0lJ+s1XW91X02HIbe99MqkERdCJ62UzaOOxq95lbuDj
98sLohu0BYYG8MCUylA1X8RWgMhwh/jEwrK6GYv7xcClDsco+RnPvJcURQyjCbGJRt5LtlQ/vFGe
yY1cKiG+DF526uDZZGXD+FvnQTe0L64tj0YMgIUqZLmj+QsX2VCYSISLHgJPiDcLYxdFj+/4eavA
H0WCadXbQB7YDXwmg2ieMNhePFm9M3thBfHlE4K4Gbjj9zLT9rGTsM2O3m03o25PyeRoJHQ24Tlv
PqZI7QYvD+fIzl5MPZNbyMvMcqCcgCLSMinsIj3lkY/fwKW0QpecK4XzWilaxOORbsda1TsK0ZiL
Ets5+qI6ThQwbtbigxSdeMujUMPpxBoBxnneIc/GOx90yKG0km9RPILuys5LPQxH366hWNBZt9MY
5x94yl+k8dW0KwotLQvMj1a0lyQz18iwsAKyeOSWGMK3AKL7jWsnagPkICx155jwtgsioV0ip0u3
pjPmx9Ke3UOR6tm74SXkkfvUYZxHrfCRk39pejJdpDJ8FrTjYu/brnEPvbC+mJGPCykT01HoS036
P6tpAElb/1HXyPhu61ZPnaPkzvSjgqBo7FytMH+MqVhSXPezeAAuEF2z2GDb2s0+jeuZpB0KPsu7
IFq1bUtwSrRAxRD/lqXZsrj3d2Xc8RexymoogoX/9qGwKbhwdJVezSXDFRI3/t4Egvg4xzldc2ay
4C5Pnbthls0W6oh5b8sMoDaMnzO3yeiGxcjYKJ36yw1KZcaEJJZoS9abXz0cxPdO0FfNLiBDpDBa
LE220T1iegQvRLRym2PwOuiLdqlmGzNHUnqXAdvOUW84OWjRcDYDBKdbP8fToepntYUQnP1qhvYD
BM+wMXkzbuGKLt/SHq94rGXWeSjQ/zxX7eaRypFOUkRgOmUACnQXl/FnMei/XEOGZPif7M7J9p7W
fx8W+qFHr5p3ePEP7dTsHadP95Zl2FtiHt4JjqwRIlacizlNvxodE39sGuPN9Dh/6pKRPxUpEHH6
SUf4PkFjpv1mmEx5m4GQ7fNoeM/y6LzAsQ9kIx5opbYuKEasD8fC/gWsRx11pb0q23PpMuSaYuEG
DiOX41kbo18M/QUx1Z81VhjF6j3d03CwTVAN9Fq71JVPWyDldgc7mcJZmC+F1Pcz3qkhKn7SB3NE
5qaqpiud0JvjCmllFNdC2C5xZfMlgWu0qWiePFKj0sANWVdKeOCGRAykc5pqVw7eg1fo/S4qymuO
H3nf0mm4NbOWwI/w+CuuI0nSHtnqN49pYRwWvqlbK83E4zzL5UJlJ7SYfp7vmjvqDxIo+2D28mjl
S3428tm6ps407ZxYvEtfXtxyeqCSQoZA+7a+He3LiCyuKtMTZKIzdSbP/JbDSPcvcHd9HBaWHybD
+hDoy+tStaFvmqcKV4bdE5PRVwE0IbZ0IPXcBFyp+MVR3pGkNHqINnod9aUg9Gs/FOlH1IC45CSn
pJT6FDfdqFw8Ja31IxrYOEyhLocTchUQgXEbRXP2haVTccpSTLLuCQ3jPRs5Iqijy1dNCP/vDCTe
hU+0wY4bxGY/hsx0L8yVHC1QDLelGLWtGqr0OkFx+26mLDkypEJbRbdcZR95kl882rajxrjKEhCd
nc3nLtUZJeR070bvPKBJu+UnUra/Gb0of9Gt7k1qzYWoXwaLDRZrKja1qWiP0HX8SHkhuJCy82kh
COOd2DvxY2bRQEIGWcs4oDPsvVkxPhSrAWZuwskm2WG0kvUfP1dGAyac+h2nWroVM56aij6HaNy1
o3odvO4r3+7d4mkX5bHlp8VVFQpM7Nx2D4M1XfNlOWtNFjJFr4mpo7FgeU76cBjWdgf56ptdT52e
6/0g8J1ehSGrA0C7CzYQwF72zgNWzNaE4Lneon+a8i2akkBNdAyW7lxtVfQwMz2hfQUDRoYaA8th
liu7hZqd2O2/CokjwfebILbKMDedEKTt1ZTI+xX59Xh+rCap7zyLFVkkUe4KyinwLoxHw1KvrdXc
4WrtVtPzdR7zZmsMSahKrFslxLAgBn/nrUgMnT1Mai3QvqX5LRddHLCKxBnjJE8xnuyoxE4ZGfxC
okccqsEEYK7N2mPejnvex8nzyJ31SQ24XuIko/8J3MJ3ty5VYLGqAbaEgtULnCIl0IPam5406IP+
Qn3KqKorOTibVsZ5686cDIvYaUyvd2I/zkPcvEDI+cBUsSFIEupzjMdKE2FuCRUMjbesH0c4xDVO
By1jzNYG7lvgAuyNCcjk4MnauoNylkHdWcyFschwvmPN1DYWdlYTIzswqtl1JRE8Y8Svq6Hnnwwl
vXuXaLW9cZDD7rBy46ASXo+26VB4yIoHqIMs22c11RMKRtSyLdLRKHgha0e20Hgr9QhAhav57S+5
oBgGZRLRNlnbifiepOmnFHi1HQ99uTEigzCUFgcihVPZQWsEU0VkMYI6frRiezrGbmygvNbRa+mW
2V6ztOXsSPv/oQPhPyQc8++1uLH6kVbfym/d/0jY4c/+XZOz/tDpGEAwMF2eceOfWxDsP8hcEgY1
eLqJ3v8Tpdb5A2CsQO/6ew7mvwk7pPgJNhPUJ6ttMQjTnfCXqkX+HMr2dc/VScV5vu7Ytu38KXeP
lGRYNPoQzrDGJ6rRmxuJzWkn2c6GRV589ezh16jwo5nMKbkyaKVs7R2PdvkDFAfGAYjsHQqR0/ik
4hzQb7xpipOjGIt0c7KBU0Tqu+rnKeZAnRj//aYA7qG7hX2McaMZO3wkRdi4fk01a42iZ47aPcM/
HxpW6z7y9mqfjZiS1iL1cDza0jdzdHuPvQb1IXKr4TI22sXbWayjYMeN+DtQuQ3hVew4bKp8wXJd
/TiO2G6m7nxZ7YGNV0pivCw9WokZOvfS+NAt5rDvG2O4VqnAe5AI97GT6alc5NHpkq9DnV2x5hwN
rQtzt1oYS1yG4eJz8RPOkRKDQ8Mbqtem75Ny722nzlYPVDA22z1FSKROzfENT8E3N+W0T4YKmOTI
BDuC+N84uSoPHOVbr4q+Wjn2XE9+AhHrNqXTIsAw+EAJ4YUWgTeh/Ha3lNYRDZPDwXTfRMs8BiCT
Mtx6T3XutKHFiOGqRMaqnfO6NWsJ2+ZEHjR/gS2KSxJ/LWriOTfmK0bX16SIP6Mh/4bK96vsPxD+
ds1yH9jz9rq6+JQAOt3eJ+HembDrB41WuhCq2alqUUM6g7v7EipONQdNVQdVl6QYlOV3lXKRZdyI
JnwndKIv4x0vCTus7GA40W2wp1POynBT5fE2qRJKXAyM4/lP37APvYZ+YetXgOzP2WzvGnJl8B+z
q9uWX+Zu4v6BjtC6epj1bEcrxItNuuBP0fyy4vegSQDCqb+Lbe5O+lCeKZ56agdFcfOEjWf5Xs5s
gt3SaE7zRKa5wwTx2Tj2z1aejcR0N3k50VAFziyoZLPDWMHtmALcH7U2JSHV28mzVs01lypTxDe7
G+ODBZ39XY94VpapHW8le67NSIFuSsXitTb68l2vSLVbcXuh3pA6bNFNP1NZFRdDayc2Lu3afQzY
7WWpKr6/prFcTIuPFXWWavq6A3Y1p511K6fuzcZdwjg4qMusNdN7M6i04hYAV4/1jFPfKZsCQSwX
bnBqKNNDOy6PVZ84z6Vfz2wpqnncQBlsH4YUc6Xd5g1t31jqO5VadwyLxKV9p40uiCbTVlqe+1SO
MJJDz3D8W54p/QS9b3iLh8HfkAi2roOc+yDCIHrx4RR/9Mi4yc4pxuRozXG3U1b8Wll1gl6pq9uo
SpOfKx9+8itL6SvsukMqMujw2SnPBY6RaWeWDiZlAeLJarIA0w0IIqzslPXNRbjwFXtpY727WdPq
NDIIpg/bYlF4LKrIkd9YrdW3GZIT/w7Iq2RPxql6oSfYpaBQ8gVn4z6Sz58hn2xKkAN4taNMvGLQ
0b55USlR3af+3jVTy3SMcn/QtdR9WRWBeNO4NuoZ2eT6019iIrgTSYUIY+zEHrTNFuIr8MxMn2Z7
rzcPjTFbgZc4VwR0ClHckij+Y1mB1aYVhgTe0s4LpgNN1qHnTfpbrw3iMkS1/DIDVSQzaBjNDkXS
fvIEBUvIdmIMmpz43Ua2ZQwzefI+bRI+37TUET9nqsSblY+N+tlHj0bbW7jKp9F5jkuD+ahNZ1yj
XTRd6kxTXlC3kdgVVNmEvesgzNFG/LxAko0xka943iT6JZ2SGArShuCqKhJ2+Vil5RuZ3fxNVF70
WEb4Z/NiOFAUPZ7SbvzV6UKSvskn81dNvu5GXR2gQZLJzV53wB9uB1EYwItHjUu9LvLvUeyLo2qN
aFdxd96raez2mADKA9Co7qUg+vxQlbGHPCKaT4adjM+gVRKGZj98ILS7H0MamZCgclioWH4QZWfN
fZgh5gbs2sc6LIxmuZa8eE7CUyz6Cyozz6oRfKHJhUM2QkCuKzFfIUXGl4mw53OZNyjCY6YuWcf4
EMREuZ45XIo9mc6B0BChtCfOb3Eik5YnYWRINBPNkz+oEPJOueV0Ni0Mnf8O9NuC9mtGl9wkfEpF
ag9Tsm/VzYx0zmvZ6No7wf75bsvUPWQF50XPgpl5Fkc1doYStLtmBqPsBnQK5c7tdhp0+TK1A5rd
JBcPNalYjpDDe9rC4uSGygREoM4Q4r2yxmheqaBxvezZtIYOt7vZ6s+ys/qtdKr4AwPfGDi9l20l
4z6NIEzJDyApyzcspBGbgjGKXnyzwWBm9L323Pp1fTGVcLdmk45fiqpG9ZccDec5wcAJwJ7yCywK
ZVDwNXwbOx3CQ+n67W7xtTOOjrvUDe+S9cOwx80EQ2VQJ2WBhJGE30/kong0xKTwFVqpbWAvcyC9
uZRvPsbxxPkJ8iJ59ceu+Tmb9eLuLbvpt44DNm6T0/IX1BPfx044049masAbj5Gr/6LnhMaRmk0P
mTH9SL/aQPW4DcCvlW2Sbxpl4M4ete4s8IfFG+4/1QuNsWq1kE/tMY6y4qo3jf4jstT8rYLpXG29
FJwdgre302YjPdVukz34Yx5tk8QbDnRf+mHax2C1anOZvRDxYjyWekbKIRJ+fRHz4N5GJ9GeM3YM
C88qRRr0C+bf41gUr+Voz2JjMdR8dxtU6yFpuo+xEoTx43bYDtizdlEuu/PA4ujMlqfeW0ynzGYa
okzlJ896jdWIC4X5Rivm9Il8SWdJ7B1b7PvLYpEY6bMvFW8GdjNifi0jvCEMn0kUB/1YmSG9wMnz
ZNVfrV6ofZ6YIQz+iBpKLnqqkNOtaLMpBr2ReDOtGjWMezpLceoA4CPsodzmLL3osqTm2az8NmhE
0lxSpaln3W/7fq8PfMjNmtksU6e9U92iAl4a5o3Ia73VSN3c/V56j3iKKnLU3TSgDBIc/et+g/+M
AWdtEfy/mw3evo3N//qv/v90oq9/7G+zDfRQZhfXwohurWbzf6WHEpUTFqAtPOcwhf7biW7+ASps
/Z/FfA0g1MQk8De/gUalB/g6BDe4osDFKCn/K8ONr//Ziu5bAvqAD3gHzoBuWn+CZyF+DFRA9F7g
VY78Ktuu/mgrp46QJ5Zp5+kJcjsbJcpDuffwnNtLdPenyjh7lBE+TW1jnMxaGacZnzR8STo6VNtN
fJkXcvWgc6vXwki54Dopt9NO6ckZaDTy1TrdV14y3F3dbaHpFSiMbXpHxBjYEs46CPQs3VaATDez
VlyslNxRtRjHhUlDZpTA4V6/ytziOtuC9ls5Pq9NkWjE+CowH65BEhnHFofYkGc7oY95WNI3vM5f
zh4Opxai5nYIYxVewNxFSUoKhUMV7zlmVoJmdKqCONcr03xnGZg/dPqCqVKkUPWls820+ES28IAw
zILfeMxECiClfZMxmxGzogSpyOR0mgSxd+oiF9DBKS9akrc2mbJFV6y9ceCtHms0ez8PoB7IPZ7g
n6Zusikf1RzOan0pQAvcFKL/gTpMVjvCHWVwvFETO2i3CWWT3SYJdfjPFbx8uCiS2rJtms0T2xsd
eEwp020/Wd3jlLu4W5cCs5qfcu13e48bnW+fQCrF27Jf6jBGysTg1QzFd9PMWTtoTnKpKOWbWy8c
XJrTF0qoyxZP8K6PbK7twxYi0V55xUNWfgOp892pq2eW/eHolvUzpQQOEYBqvUT0ZRRIfiJWmxEa
fDGW00abu+6Hb/ZlKK0cRqlQX5NiMdj/ptMOXP8KSo14O/VMUGsMVaNgrB+TT4qqan5mKj5qXCDF
EFLJhjg+S8RjNkXxtUqYtbZmobfTGzO94T8rZybFTARiMQSv0BTlPabMMOXCf+fHptFDt+MD1okW
k6nWr1YJ9WQV0KpyR3TvLigVcPt4RQKX/TMyMsr1k0VxVmBTIf9NiIzIUT0QRmq6Zm0G9QjMNsy0
R0X1zNt6a/oyw61CCxvlvmRCR4AuNBL9UP26jdl67s+KkpkzlnjuIAYXICeLKBDTZN/ehRjlpfb6
VmcPWaYgOxvj0kWRc0/bdgjz2nNeEeyMV2x/vbFf8MqxZyfbFVpJJnZlkpKKHbnebPNlHl78Rnjn
tuq9x7nVWl5pELwd5Ixv8PyjpwSi8blz8E5gbs4XwFixe8V+NOyrWTj7WRt6iiD0rryzvfZfbLwt
rzPmum0dle6VeYq7ILqkeKCWHmd/PSzPyZC5T4meihDaj8dnikTxIMUUhQ2O9ANSvYE9J1uzu1I6
e1XS2WhEWoSft8Cx5JIRrChQhZaQ6UoRNVd8fFzl+pFzQKpz4nPF28pM5Zd6WRzstnlKti31cJkv
wrImxBSqpoNYN7UPU4/YVbkjdsnBiLbAk+YPhTmDjjcz7d7wZ/ahVS8oBGxpOQl9/EhB3hjVC30H
I2UiYMXSwAQoBgx85Fa6m5s2YvsabTooabAw9OeI2cHXCcmbBVNAZ7NHDhA8vSEw6JjHlutKcume
3j07ZvSpeWnxKri1B5n+rZRe6HUgaQt4c91udI9jcosa1FhryZ/jFvgKzV7FMeWJL/sx5xpWTV9z
00v2jmZTEuLXlnuKSRGVmyGNpwcZdeggtdTbjUvQAA1+JMW8QUUh9oiJlqOojPCDdDg8sgmffD/T
N0KFgvczkpX76M4+ufNJqms+0BtbUKbjF4/QFt51Kx6OxgzeSA10PxNYplj94sx5TXbcCwrT94++
UR8mhU8I6Wgz16TmhuWTS1sSFKkAt+qzfukifqk44jCJeCWeWW+5DvgMtqPflRxoehe0dt+/AlTQ
3+TC66X2lU5xXgVel7Qse0qTzjEKd4gzstLrJwdCo8VMS96Y+d1uQ8OYnoCHvJuJf2jY+e4jPWr3
qZY0J7NzusNauxO2LKh+iGSov5R6zc6etpy0mg5GT0JjqE5N2R2k0WhXucaSVWxbgaqSerXwFwc6
BE+Wn3WIEquez4sk9CS79UzkEU8eKYIyYafrO5J3IdFwShNtHEVGzuCiSoyjsKN2kFgMMtmu9ph2
TK3Yj8tD2jbNDqwyqK+iIuAlFRl96CW7kgaAAHhH+YDPUWMjl8YPLofVtmtBe6hkkmFRLJK1N/aW
SGCLcTC8Q6hWDAVRzavCSlS/J3ldb4y6mJ4aXSFupM6bW2vzk9vRO0TMlEqIk5qgc81ODb3DmrJt
r8z+SjIJYllD6NZYFNEsYf/wylvj2eZ25Aikci+yT0lUyMAwCfi6cdI/yhwHx4hAuNfyifesZ7xY
/cAGGVQc1KzulNpO/k6DjveLVIjOqtPRxyC1MbesGk02hU1utB0OIJsWcoNJBkNAZ06vsl/Ys2Z5
TyzekvZPBNtD5Lrpi6XaS9x8m6mo3NZdR+1pvaaMazYAw87ApYDpx3DZiBuyfkoS7NkLfnxLV42P
FjlABEgddQVOhnIpzE0nXZgU+WbxwFJQp7RNB4h6DQyuYBnZp2XcAInc8DHrDsb/uRpgodr+vGJu
EBcUI5deXy05B2PjVXtlLdWWGnWFTxp4mum/SJqsuLtsU2d848x0PxYWrYCLKxM3wdDu3CzyD/PU
Wg/5qA3npiUkiPumYvu2aLuh9v1nzqDsyqvoQdM9QlQyVu6n02bNvS/s1TsxspXsiTg9GVPcn32C
eKEDTmnXApu5xHXePUmJCb+Bf/eUZ9nw3RpJ1+CVea/bHou2SyD9kmjW+gmhL93QfusPMyFEErc2
WlTdjeyVIgG/h9R/Q4kWCabmKNdirdmkYitaLKo/k1xBfPP0GymIfTP4MX1kfXF3hMLrpLkQ72wl
hou1lneNeis2mE5o9LJEV3zUa81XHKdD6Od8YGOUdE9TlvB5UwmmcQqeOZyXsK3g3rREeEKswMbN
SNyOaBqlYpYsP+ayH3YTFRBPOrUkdxPrAy8fNMTvrAK0jbe2lC0m8S3G+Kx7TKg2vjlrn1ndmcbB
6eg4Y0m8oIFHbGwNHIAZ3/tDhrPmqPcdSMfJaQ+5JvyQdNq6kcqAc8CUxmbEeZ/dMr+NtjPFJdvC
qsenbu1gq0vbvniRhterdrIZAgFNXPBgBPVt09rklvsWuXN77XczG/zqG1jvWdBbvr+nj412W0Vy
4mbFE+IO7c0HfS2Pq+O641EcHNIMMpNP41ozBxK/f+LmV/7I1hI6SxvllgsKw3VhWc/277Y6jMfm
vV8r7AzZJaei89tHP3enA1+Y9MS+DsJXhw1tl6FXnW0MLQBJSPZd0AAHk17Mqr5gOgOEldLgGk9x
8eIwkW4ngzONNTqHO74RFLFRvkfGXH2Q2Ed3cOy0v9p6Od4t1NGXdWB4cYU1o0DUMVCOjqDkNJbe
zSVd8MXHDHGNHYwdEZ1rl0SfU7AmuXF1WiP/jLgAJ9iguJZPpUlYwelecT2bOOMizSB6w22O2E2i
jrDnUV4IEQIyd2P8zwZ4sSODftcHiZ+qbdnGHVCsNL5VS0nxZkumAhoYt5J91FYJCxtrhW3VPU4v
HGnq0VPWR4O35M1Vtb2nUpZCBbvOaJ8ZnbNRx2zYBQ44s3LcF90Y7RKocpm8alqZvdRWJpDRxBC2
g+Bl3dcWqjYij847g88N/OHA9yBKPqRnmlc/jdvrbHsF7+jM++LTbQIOajDwpFj+gitqps4Tgmpz
zgyNI6uyjPnZ9FM3nMxGfQMQ1B8TbyRcamkSwQ7VxXhPMYK5G+Uuw7jp6tq/a2MznmZWTA+AG2ip
ws6Q0aNCjR6XFQ3MxJgkM8EywF7AuTIK97ws4WUdc2GeJowcSbcw06gqb8igIbWGWjXWX2hLYynU
ceN+M+N6Jb5nsh4JA1v+V9/SaCETsXrQM28BXDTYt7yyUx7piqWaU9rxayJHR24ihtcbQio3I+Az
h4iTlhywkRjPRjpXgIYMXbu4MQwmVtL6E46TdAdvNjmZ04xlssrimj0/qykqbbT2sW76VQbz2qfO
8uQ9G1R5tJ12wgU+z/Hz0Pns4qOKKgWzqMW+giSCdZFYDJJezrd7SeR9oWkbdXLxuaNN+d1vlFev
dk3gslWdIqbiJOPbNCJS7o0sbZ6cNJVHwJl8f3oicVY+T1mQ5k5C8q5Obs60koLi1eThKMzzR/7q
OLrztsQ/lTBWWLPXh4ZMncNcKPnlrws//wkQAsuCev7vlJ+XukjLfwE//u2P/H2jDfXRc1BuvH8s
oP/RGePSDAMQQIfruK6mV73lb9RH5w/LEGyXQQkbK9jxn1QfeAYeSHoBE/L3/+cvaT72CjL4F8Cz
r/tcrfgpHZj2DgSCf8UPFPOYiNbEzlUo5uwOlNnVEjOw1kZxc0/jejjSOK89ksQmhmyNKPZ4/YaY
+3DXibPsJ7nTMmEdk5U0hKEiwfXDpQbyF3wiuZKKuIlYTCnYlx44horHDpn81LdGg7dDUYvYJBSM
1OObWbeWfqpTX/AYwhoDcgDPLhlnVhym9j3GDf45regnfNs4pTkkaemDAeBE4/euy8fHeF4JAa+6
573INlcvfhq9tDCrZj0lvp1uIqpKIjd/QmZyXkRem6/WpD1onumwg63iRzyWO2kX8Q/SpOot7r32
w5H46FKS2ihSo30zVVxfbJBfVGBoYdVAAcszVzxo/dgVJw/8wD1eeWML4LF4JZD1GhzajZgqVN4s
rtz7tILPZjxyA7zBcUNm9X+zdybJkSNplr5KSa0b3gAUY4lULQywgUYz0jg4SfcNhE4nMU+KGbfp
M/QR6mL1KTMjMyJyEIleVnWuMiOSdKfRTPHr+9/7nnWYKwxlvh2WHLJXaZlHt51CCwXVEKVjgHMF
NuVgATzYdnaV57vM12CymBB8KUgxm4eBFd3jDGD0urCIOmAksOdH/KfDxeZ+3/XzmaB6u7WYCV5a
p4WrTUEuPBNn8kb/ep6hbirn13gTs+t/0B2veqR1s+/o4kNv5tqo3YMNOybacDOuWQtxCIk6NQ8M
Zhk6Suryw5WfcvaslG18DhCxHMnEV7IeggBakf2U30ghJw+9EsfnT508sjxzZuSdlq+MUfXOqxb3
CfTcvVFXHaVw6fyjVQI8JXDMAUqUr2l05/mNUN9Ro7cflHhvJqW8JkvA7ZhUZEihesYlGbnfVcI/
yL7pDas824BELQaWvCzeSrUsEF3E3sDMBu0hcS3nwu5FO5qW4hqLnuYaaldXaAufO4gpouk2VYsJ
PWVQa9Syws2iFBQFZ2xiizMLNyukJgmfIyD0KtTUpqODB/MTk1JxBkzQXrF1ZyVCuV31mAyEGzcx
zbs0pbdd2C9etZef2xQwIJBM45olC1Bt/YqPLNc4tYIx3db4YIRgLzM2zfLTqnr+QoxAgdVoHsN2
DgdnsZsPZ1p0Z++rNQ+2heQrPK+FVRha5XmeI0xoLIUyUMfsUj53RdnQjTyCwacxH5XEfAGxI8Cl
2QkIA12hsSRjahT1faMvyUU3Ou8WLTtnJkFzVbzPgiX8IoyzlVr5qaeIFBAbuxG1EON2aLCL+dkb
GOA3laahQ8ZybK5FS9SXhp08Tq9c0WvYpttIcKNwjB9JMriPrpfad3m6jA/ADpp+gxyQ3Eaweu6G
wQTvyFpJ431XEdHCBFYVt1NW0OY30NazcBHMID1p7YMz6uMlovvgSkyG/0hWR5upVi2I5lvs/9dd
M3k4wxzJf4jVTJjfyHwAyaZelSmvn7JAWpn+1dT06LmCP3uc1ktrD4nEXQehncaf9Am4YnygOjoK
VUHo1sfifK035Naxv94h8IZpzgRnxfwRUiTf22jGR+9P6RqsbfysJnTmpJVbrKW/JLp2ozyOnHRy
K4ikxvnBHMtL0URk6N3DlI/7rua6JIsbLWXzp+FN0OlyX1XFJO2OoMGM9noRPTkUSZJIJMsKQsw3
TA4RrcYIzDCSxNq1vkhc1Gvf6I+5ruo5CpKwulckgdELnI0goT6G9o5Gu4ojsOcn7Mr+gF3+cSG6
NHINbudoT+oAmMBKg2AfebtER/jpDeeJaTx0eXunItpreIfbDGFthUKQru6V3Wo/eayOexIKb3ba
A78UNmk63d7O6Hrsux58Axtu4kIZHTNGHEbikXBzu/KbqihctcgzrLQJb9pWioPWuje2zTava1mV
zi1O8cU6WLBFoOYQFEN1nTjncb/7s8sSwY5TEvXN9AMjCl4as3APLuBVC/krc3hlGhOkMFe/gsMt
CivGwFhv6Yzs2Nh1NdN3xDFxlVn2ebLysB6n7qq2cFZnLE7TxPnRRtXOT/h1+PMIOq1E6YriEtNE
cY9MQXANq2frU/1nTopayNa52M2m3CUUT/WEx7WxBTEDUXwzVbV2qMwFg7UWG9/IMuMmaNrkEVKH
nASwVOJqfe4ku4TH66ySbIPKtCWILxjS8uZOT1MSbw3QOAJG5OAylYjzVDbOm3rtMKi8XKaSc77K
0Pnz8lR3ObE6oRJ2UkTez7xceyVedvGz24w93ijdID8uYW+tKNBYhcblWNWVfVrZROxpdNACAcZC
3/zxmfN/yLKR/d8/XjZehp6msqX+O9tGvu6XuVOBww1hODQOGhgVBTTvX7oK3S8G8yjkK5yRujDU
IvKX/qIvlkOshqyx8Ci2IeH3122jDm6cb8Wi0cOXqStv5h+wUuI1+/3kadjEml2y1Axkvqvw6r9u
N8k6HRwC2LawKcZKy4/jqCrZ2s/Oz7xR/Z+YXfo3x3FsgJUWR+jON/X8tW4swiqO51EoKqgWRT10
bkiyJdukm9OfhIzYYMRFBAxmUcAbfqT2rrP04XvDnCu2iYAFwL3T09NgXGgS7mU9NJvR751d3FOA
6iW1wRiWZC9ZrSrvBl6Mm0oVp5IvLB7wyK1ITzioU4fAE84/NBDdAAj32cDKDyHPvW221wgN9Udr
JrG+8VRtK34a+WZIPXtIVamrYbmgbatM8sMIezy1dTN9tP3QHWyXStgBH9MN6XSHABqFsVEllns7
sWmR9X1EkLAhI4t9D3/ZrBmdc+w/m2dLE9E+wHq5JJtIldMKVVM7dBJbUq7Ka3Hne299PNFoO1tc
3xEhe39PnYTZHIzVwhfmapn+vKg+XJJQxcFWHblTmlcv7Wqb39gzrdzwJ+p0GbeH4zpqMJ9bhtQt
9cFRqA+pfplaqvRsvzcNtjuqo7dRdb3CGmGZtrnbPZDKn35kqth3xO62nxsxfBtU7e9CmO3ZlmN5
a3VxDe5E9QNPA1XBBV6cJx6Q9AeTEk8OhDkeRCOpzVvR8WNWQzCsOzqH/c/64ba0RLRZfQQjUmMu
XYK2lA8N4vgwxheWmdo79iRAnrzg+U9/ZFmVuD9dBJE7VrQAmpvP+uNINSGjXU0PbkXgtfera5N6
lOMiox8MncON4VKl7JW+ONSZ6lcuHQTPUZUuz6Qkn6NRvteqkLlfRotsISvFYe6aQ2yoI350LWUd
Im5PpojgPQnFG+ocYpY3rfxgPmXftaSOftRiYvt02pTnntgucHaH4sB2hCutAv/dSPR/VBAAX+EA
WJ3GD1IhApYEIv4m7Yb42RHadGs6GlWzyvVujZZ+xYE/X5XYAK8W2XLEG+SuAuPTQp9VMV7a6tNh
P3267Renkx8NFHtzZ7rMHARdcOdT7I5Tn46PGeUF+35JUCUOUgdTf63s/Zky+uOF0u67T/e/qYIA
aweu99h1bq8H+trZB8MSidy2hjlte8F2EWYVsQIvHc6xrjI7GhOasdQXEE5sb9h+Vat+wNpLiLfg
/3DJk6kk4YvONc5dd5WPwtwSnV+vuoqRC2nyVtjV+9DDhzH1ioCIgiaTLsOl6vbJvQqw3XNWcNOr
BNiXlLhfnr8As2T4y8Znq6qvY204tnb1kaQM/9SZLTyw7SosB0AmM0UnMFBn90IvMw/YXHvCQ1s8
1Bxvj9ya5D4XBT1ezfq9lPF8ZU4enl/vm9CHm1xAitaa5U3H9olGp0jA0ANibwr4YJKJs3m+L82V
WLOGBF8vwYZ0sOW8BPTy3IVaXZ/L1dzmeDBg0+f+S87CpR6s7eAONT3O5cnPaT5kCtRPMA0Y9Hvi
k7IAUbaUqE5CDKEj+Tg7mXPUW+nQZto9s/HjI7BG5h5OfzW+zUDML2tFVDK3qVH0a8TBYoaNUHKP
6RHreJ7sNTJYk9Wboc47iTglu7qFdtdNaWTbJaOtMcHfvW8MD2l1bUMZuQ+ZJFys8a+Wbi238WDf
pFmE4w4bwxhrTzB5CpK9a+CxVlomt9vVZe8H1SRBr4tuuneXzg11gl8nG+T2IZoM6uYrct16YdDP
Wn0w7VSY4aK3eIDQEpfat4lyhIFG00fkRCTLWNzrqAV7WmCsr1M3Vseqgo+rAWz5YbF9fGji2NlD
0idpRC0Ezo2xL7BXxKwapT1sc7sE5tYZcfNUVgs2Vssqm1eYoXSgj0uyfOA49m7A4vln4aRdzgrL
9t6NKVn3ulXoNsa7HoR8bvi0i/uSSiIvqu8701ZnEB2sI6eEBk46c+gOCVxW71svNZw9eIj8GMnY
vZbCniiuwnvL+wXsP5bXOL1dK/agmYzfs4GDe8OWVHvAjVc+28AWb9HIi1MWGY90nSJ8F8KG/Eft
0NTW3p2Mk/KWfQnrcT7DNSDC3Blh+C3jS+WQ23OSdD2280RJeRrr5Y8BrZhmWOHG9xNd8pc415er
gmhB4BaSICmV8QevQumh5qqjBGdlXIcj29KANOfXYuIBkXPLIFQRNfo9Ey86uNNnJz6r49e0YFmx
xxxiIGUs0Bp60kybjns7a97ca36MremdYrDAbx4L0BOdeTn+gc6JDiRpsx3gZo/06MRHePYRJlg3
4GSErmHtam8xTWgoGHBB7+lev5md2buDVO9Wm8LtMCTl/rdyje+aqsoO9HZ75MRJInTcpAhgw/G3
vxH7JejWNQZ3f3+m32mzllHJI3FmLUnjCLnniqimT5Y1crlLM0Y4JQQito7WycZtFeP6K7BJ6HJp
2ESAsiL0RWnTndnhvoHXB0t3b7oVRn2SXvHtABOsQgzoPGpjm3Uvjbi6azFeYp2gqi3QgA8FubP6
94Wv5eTzLQvu+FR1pbtpZWbu63YRF5ol/XPprHLX86a/m20DpK47ot4tqbqi5NiFvy2dIXd/fIj/
nyAcGzrari/+aWfQpl5e3/7z//ztHK++7Jc53vjicwbrDHq+yZXT+9Ucb32hTYgosKOUYryDTNh/
nuNdYlQWdj5FvbWFmun/MserL7IZ/Znyhc7nl5LEPzDG28bfCsgOrEwHLBwaMgIyf7/fjPGi1Bbi
40NI7H18kcqHr7ELfOKNPdfbRfn09Yga8hxjyQr+wbnvW0wlEFSn+W4xl+gdQAUxdviQjcY5ezun
6TMH/UIuGXO1lkOJr/DzknhQqo8n8bZAQojB0GVO8iH0tr0W2IVQK5ccrJBcQhpmqCnhDr9vqwg2
kU2gx8e571n3mPIPrTOFC1OfGwCJIEiZ2O6Z0cvX9lq3du/spmLI/Y79kqwr3eVAK5kV7Gh0Rih5
XYPxzat+pPWUHG0m3kIR17e4OkY0yzimDTXSMBRv0wKhDjlyWW5YPqoasHqMyyv8v84JUMIh9YpZ
kRq9E+Xm7O/aOk52gmYhcstry+k169bMMDtHN3n6Xi/218xmFNL1cstuUgZ2OXuvDakGq/XI29dY
re5NuUaPtVV0G1Ja1Hf0NG5CQSw8FIsoBlTAe8gHzNaEPkghFZSElCeamtqQGEbylVHY472X2O0Z
Tdc7LYDQr7zabl87GyOS38jxfSra4rHAKHTNN9AuBWDFk+W4T/FCZDkcPb26tp2Coy9jIAoERvvb
BDQtuO6GWBgUwnM9NuNXZQeH7eBAAVxVg3idGVeJYK+Oe5FQyUZ57guyq/SOO5SRv7qVz5oWq56J
VQyg/B5J0NwhEcf4UKDikC+iZvHnqJrNV8wLGEq8xv5wmXMPA6glWtDjphmeJ9MaTlBd6PWJaT74
aDtdviaigldDe0oToG/7Jw/CZkzFjW08R76vBQ1dlDfDWtckraV5VaVa9Z0nxbRdZZSFDMlWmDWw
yuvZNS4Rm215cDRWAkE7tG0Y9dRiQBPCRr9zBjpGOIUneu+l0N961nWXXsfoGjTkSl5TNt03Xp9T
rCsba9gnuLnfZ3biXbDmvE9xpWGJyxzRAVsZPfIJugSRkxXFfc1p8DD2o3PdGqxEVCc4OnLDJTPf
MNb1uwZ9HY4x5Vo01spDxU+K52BtrVsqSapgGPX6q7PSj7mseCg2cAFoZJrKpd50+SS+rTrvakBB
/FPaMceHJnHW2xQjKsz8jvc77g7olo0y6YKwaU4KoLcrbLw4G9fiZbAmh1SF6HVwPqtJd5VNVn0R
ntiWc/IjbnptDHq7TL/ZDTYI6UcDfYje/LCsc3JTZAMDYZmvD23eFesGojamRpCL/RvJfZRGg2V4
P0XUgRbxetvZxoQDpTmOJDnOjYbxqKRtFs1Y8xETU7ta9uhicPqcKN0uI0Y0WPzSadcH3V6cK9ck
CaLrm9meJcTqNaYlsJR0JDrDHUP7Y5PpOaeSY2tb5hJ/3ZZIMTnP7qEESGuWxnsOo9HgGjMmbtDo
PbUWNb0JCQMZmr1o4Z/GZVu8UIzqMRkkzwQ3KEa3uuW8ZJ04y0Sibermmmwp9IqJKdCI4i4TPmqD
lPsbsmX8BFstLjl9jOwtSpqV205RYTGKkmfWkTg5RZ892pAUAdsagjX+gmYpPDlFe+QB5cugS9br
63zvjov2w49GYQSdBpoHYJ5+yTuAdYGc6vGhyLVkT/jTIYfj2i/muIzdzranpgM9N7MmjMuy3mZj
U3cbA1n/UdfWBcNdDWcNrZC6iJW4krW3s8HdwHVqjoVdu0fmar1kzsqaoxjgSDSGlr4Uti65DzZJ
HuZzqv3AH+HqwYivdlu3KvjmZThqYRXh0KFgdjnhCkOsjcpIWYyHxgj7YeSQs2rPPABRnkiVONHR
MhxOatjouoMpaVnmbalZ8YW7+PxgLwvLwWwiYIqZxmixq9Ujb1Vm6xcME7SROBTTFAG0su7Rnpbi
a5XhjSd8mE0QFCJMW4qAxRSL3ZyPi8cwB5uzJJ7TehW+PHTY/WJa4COKzEIdt+xdpGUVdNcUg9Ow
RLC6407BbJv3Nuc1wRY8bbE8fc1NrFS+l7NKYcVjvlRAKDZCzzArd8a7HXNO1BrJ1kxY2LvzlotV
4fQ7T593npflpMoqop35EJ8j3nhwAFi5lBmwcFeO3F1b9wdvQ9aU2IfnUxw51qGdSLAkhlx/YLNt
vo46dXHEf9PyZPFL2Qs7Mk961q9Pjco6uVWGSA08Owt5To/BoFJRAGm6EAM8zldWpQMu1yoHVJhi
BFOZKneiKY7rT781TZlccCND2I6QWYiYqnBfk5ZhgcnjMRaCW2L/Gd5KVI6Lq9YmK4f8JD9DXoJf
6bNQya9UZcBWJpFns84IholKGy/ZZ1rMVMGxRGXIcHuJ+17lyrpcA1nVqLSZwVn8E0qHfavNKowG
j8wHgkxCjbgUdP1I5da0ngQb/TyE2RqVaytUwm36zLqlRnya6mo9I2QSMOgGsqMYWy+NjJfrmTcp
bneVnuOIXc/5Z6TOcWTOlZ6cnd1pRO4qj/awpMqh2JbC+a41Tv+9Vim98jOw56vsXpZU7i5Xeb7a
NeRjo8xGo0r7laPK/VVetPNVFhAJKn/zVD6w+4wKenZMbFC4XbOfP8OElcoVeiph2H6GDRNihzwj
+6Onkoimxo1eZRMtlVLMVF6RG4BPkkpXMUbpd/Sd9irdqC24gkfML1uZA++SDinIXOUhK5WMrAtn
doNR5SXbWshQK1SIMld5Sv0zWgmvIbrFxMZQp4KXkcpgCpXGFC25zLXFVFN/hjVTldvEXghGRRsj
644Me7ObkUbr7f+/l/w9cuqf7iU2U/o/XjCcXv9lP7xmqXz926uJ+sq/Xk0INEH40VEs8KMo/8ov
KwbxxeFW4kFKBbZjOvZfA02G+YV/YSnkqmF6IEH4hn8ONBn6F4HlhUCTySPmD91LiFD/br3gsvlg
cwtKx0QVVtuK39xL4kHil9RYyVqzd73gz6O3TFAQE3bUteHeHUhXbvvIz76b6OLXeWm1bzEqVB+S
pG5wk7Gj/WiTJcZfKGnv3SIwI4nq9CKcBhrAfbxfpQ25oUApw/3p99eF30PaAx6XhgbDDr1da+OL
3RTnvb+1C5F9RF4jnV1CFn5bp32z7ApLA6M1RrW7XYylfGIvMxiXdMm0HDVrmWT7YRlL38FynWJt
p/WjQLOqSKAc29Ybxc7B75Ztp9yj4wgDXLobO7+izMtlhxiyQ12WzdC0Pvhy2H7DgTqpYv26lEDp
68Xzhl3KfgbzLi8Nnj+v9VllyP7ZA/UUha6v8wQv47Fkn881wAhckFRaoHwWnBnzW5r0854nhoqd
ONOILEN5+0uS0nO7pX1keXGcdTqWhcALquVoFNgiDf3D7PXphUCIsAJ2znoZsGwgzE9Mg9I2T5Nr
iyJFEd2GMwzjBqxktkQqnvvmxqP3Ps8r5WiGunQGYwYcdkNhRXecWupTiciQSwkGzekobCXWQD7S
tfRvC3eE954pawgryNr6eR7xK+ITxAmzreF/60dkPWc+lvRbLAiccaEFpVFHYut3UX4BKY5ALnNI
kWRVlRVqJtyrkTaI2hnTARLcD5579XA9su4ltLtWzqmWdAtsE0DcZ6cU9NoVGXxYOPtDVMAgwMsZ
oHkzMBtEWAJqGjwZsooa0MbB0j8JaVsvo17RpW3DQzVDquu0x37qsxVwaUJBedcrUYdol5rnh7hi
wskZyHH6OH3DxTaZPtayXr4v0DQxazt4XFhdM9YwJRQ+DWxifq981Z+oqw4HvbGpcxDeCGXPmzHL
bqyBBlRsBJDqd+NASoGNLzyFTdvbUD3bxXaGsNANjDpelh7+F64I6miQXMNoWDCK+eySXiw49/X/
wyr4v5GKVNRvr0XaL78+bpVI41qCBa3jGzoHmP1PE6gbjNv9b7Wkv/sdfjm7rS8IVCbNjYIw12/X
wxaxUiE8g5PT+kRQ/0VWAsEj0JtUGNVAcLKsv66Hlc3RYJtLaxtnscnn+I/ISuJvoqj87J5pC44Y
y+ev8TvOTlNYC14ckH8aZer4sq8WYDUzQ3gXTwemJtYSXDkzP8RwdhLuw5JjRAPIGeMLcbzjKolc
VQYGQzfEGxuYbXzuouFpER8NG1Pk/2sg2NeGfZm4TTSAwoy53XkzjTgSjUpiO28Ov3qEXv7Uo/0v
1YDnP6367t//lV/a755I/D5/zQ76Pc579Yd59SbMKXbmkUPvOH1StY25RmviIBhCeB9ru+5S1uCx
3gWZ02xbIGsLPj+J/jw1Px3xKjB2YCNGW8DBP+lBl3ehiYFPN9SoSXwn/65YkNqUgBtlw92f05i6
WUpfGife5cWHPTyMUDnhLw5V/yHtYitYyCzaBIwXWc4FGVLerFqNFicCopkb00SiFg1V9BfgDEGW
3OjD1o4vWdWwAsfUZfE4zbh1c1Tkyavnf0w0/jU9OzFq1yR+b9VE4GnZ1hnvC/HWdTLwkiT0m7vM
+kbR0kGj62+OaIej/FjLYfzfeONwNbs2y5KjZJTE0RaK9ewBsZmlvSHzuRmju4VubXO6nWcQ4nG2
l0zHxiOX+F3VPWqSq1kqWBt6b+ZM5lYnYFYgxjPLv3q9E6LM72szvV+JgsrCDEqomGjy11Hq7xKs
7gw3b938rPP6DOzg4hxP1ug+GNK6TNWBxEcu5f1MrVbW7CuBGDF9cPkhUvTi6Htdf5DJbmrMw8Rj
g5IkZyOyKxzdG8u3DpNM4USnGx+3WVpc29MDgQdApKy2jYVwD1cjvJL3w2IHtk+ayz07bBRs55bO
lHNPVyC0gZ0/FQdZ8vuP6lfpTjTRfGUJKntqSeev3YBVSNtBBsJj7r+w+jrbxaMDt0rz8lOZt6em
ra9KAOWNyVbbsg8gZrYVbAP4j8GSONcOJB3FKujkvTOJjS/OIzjUVjulmh72yGOZfZqqJyd9aKRH
xJGNB3Q/CsM3pN8Agxz7Mdv2vHBDX1MgloVZa+4Wal9nGC8mO8dZdNAV2Wnkx7wadliOUNeiAwQG
UszcKZ1v7IA2xCZCrReHHLcwEYzAoS978O2rkqgYsHQozeyPtM3i3qfG+2w/Gcq0ZOehvTzrYtqY
BkS6gmSr+IZeGwygUNvoum77S41PFr7+Bru8zO+B8ZQLUxvJTJHpQCezfW8eqtI4UTajmyNdi2IX
N/ZVZr4MJa1aTc4NNw+7hoXw0+x/HToN2fa7KsYYBSRdTTu53j25lG3D78E2a7ozVeSYCEVMEUw9
gceKz33/THvht9p+XEoK0Fj8eBVdQGRz0FhQva+xSBzYUn5drG8oECHG/uNkFzeGTCDv7b185JRT
efH1zhV4ESF1zckQLKsTsjHYl3WKpzgJCBjNNkRVIi0aMVSRlV89XgmfsH1BCjWmq8jNDpRbs/9y
AjSSwDK1TbEQk7HLUDD1TmB3+nHcNk15WO2WtP6TC/HMS1m9a7tM44DSaiy7IHrbJew6/R0o0Nam
HLKnLKvWnEOpj9R2+4e1401SXGPZxqMZFFQoyQwmDLaF3kSETHCoNJge8Nc6FDM6FxS8wMs/IIUE
ZAFvjXTvNgdruZTcnOfCOVvAwKgKpi/MIKGp4quoGSN4bHQc/MHQcZuzQ8DUs8yzObUEoclh4is1
gBexUXMMKl/XR2cuDoKLqNfhauyMHthBReLCYxl7P1Oq6syvNNBsubWEXUqnkn5ONcFGdEftObMe
Lr6abW/NBk0PidsF9AHvVqQ/RB5KjrpTG93xBLITL3TEnVEijFszX7NuTbLBqE8LshY28XIIacqu
WOdPNQ3IwIAQj/ejPDbugI8JRBJqtPCvY/2YDtVVnv8cNUzwQ7+tAIFoa7wBQBxSDIA7j2dh9UMj
qwnwYcMLpAtUTkzIzURsCB4T4kdUdwG9M3RUvYK+4hO5EGAfD71xXcRtmFcRjamPhssd58FwABFQ
kLP4HwkIotT66JtXFk1B52BsXd64Y2y0/rKKU+MMiLASwyKJqrolP4UElAzQzpqJxUdzVxH/GmeS
i0TiQHnNG3sUHPnrQSSEoGB74dqBEY7k7UChCurhaXLtbWp3YJiM8iHO5dnjkPLdBy9rt0CaX2p9
Rr4BloZpolvW70bU3PURCiTCNPz97sMxhwPAGRAHlF8MFVeC5gVIzV6utJGi2NESebXMBHFb8PVl
V+6TpA6JenNByKeBfgoW761/bYsfqumViufdbGA9oUiWjuflZ5ef4C8FkQp/m6TsUbz19jAO1LxM
X6fExjNq0Fd7Av2aH12yEGPhHIhDBEZCvw37p8BfmgPWy7CU6wWlMjRJIAN52CzUP6yjsdPTfmdK
DeF+uDWAXmYmlvnl6wqDB7gGB8G0xfofuLAYcN/fjuk+9pyA5jJFztc3hcYmgId7z+ezt/TQWKNd
lj/xWQAqUdyQMP9pccPVDeBs+qJvzdS8suRbvcT7lJR7Y1kHu2r2NS7yuZHEc+2zvr622r0WL6AW
aFhISfq6zx6dU9BTt7XePMwdSdODkdNjHNWw47sLMZDQSu/7nibxvtk1Rf+jqZvnmIDYKONHO3ow
lxdbuvtMlqGqrxroL0wUD6NyAzNrDhGMTm49c3UzRK8dUTyzEhdpJAQRfEjxA0Grfr8WRP64fGXu
8jjmLza4ekWVaygOBJHEhoHKrxE7XXHtz8ZHHPOUsIzs3rbNj0j70LEdCq42bGNC8hrHOeWdbM4/
elJmhKfDWCKGJSnHThY6PClKSZhM3GEPwUh27yhBvo9zGtQpAJv7/JwTZyiNlncADYHCC9e4COqJ
hwOGv9VBmncIJ8ZgiorevgfRvDdFtNX687rWtzV7PEgtW334ieeI36A8MqUeSZrc+HA4ZBfdgEqA
7xF9wMa8n8b0lKUehgRyh9zUOmhpG556+wmEMcVZtkteIaEzl89FAaTFr28dZqkyhTPPgpNOhZD1
SNCI5rqdjOeO1rRIG+68Wf6gIfI2rXfSfs0N/b3q2oPGS9KzxdWBK7Mr/Fn19Fpny4O/shJxbgQO
AqypoAWbJ7NrL9qUhhozDGiWi+bF2NGJNdPi0jv1ZXL6sKzLD1k1Ryz1IS3RwEBQeqfsSRVA+CMT
qZncdjxXF7Y3BEv3iI4k4uMdXUobF/+5Lo2NZU/7gvrSyMPamGPd1nm0YceYiuFUJdV4M85846i6
GJGT0iN9KybzsU7jhyQ1kSB0jpqRUTBd9vCuC+dUGB1N8/qx4uCgW/FgL+MBmfq+4MhOBbjNiqR1
K89aDHGalF457Y1UZ5vUf43L5mjVzY7kwL3b7/Tyfc3qrQ5Wk/FO8eOaqdm4HNEQ24PatBnFjXcn
Gy9pUtCZF1NfwLAMts4c1Jwz5nvb5rkk1ycsabTGuIccIrg3Pvl6d2hcYG0oNFEut9Uqty4t5ujf
bHXGbVatRxnTMu/xCbLRVZKZOd6fbx3Qlpn3LZLFPZ0EQeuxQa7eyc5wdGU7nYfpKO4K+w2W4Wlw
vN1MzNahqcH2k1PdMX1SB6rP3+uZt6irBVU930w2G7JiENwL4oBX4SLK10znd+etuEQBePN7TkR/
9nmfFk26YWFMttbep/X3ZCjCgpiyhu0LJVgaZhCVBsOfDFCDbnzZXNEFRi/MVN3znYFzjB5A8REk
dvvomCkJWQcjVnWb0U1ixfbz5P2MLZ7g6nHc5zuTEL6WHhOqGxyZHrt03OS6tmfNcWcV0UYHBscW
7yC8+tHF4RT885ufwUX9dxk7Ln7YN3SqnBzBzfa3UiQw0iqhH2IKJ1dFUQLHZH+TlDuRwaaunU2R
Pq/R3RrxlOPi0ZQefQpxgOAFJeC8cKSYWXn+538nFev70x316ue//+unMuAYpuvgEMdDrNu/i/25
MdcDreQuytLzjuTqtsuMc15Pf9Jp3uZ/i9/rv3Pp/TvuEHRY5AK0Ake3eQ1++6MDHmkLd6WgXY5a
mJYXrzsl1M4Z+a4xgOhnhzVqcD7dzhQjTN3N5w/5v3/zx3ef7pW3mo4QOv363/3P//jvHhig1cz7
fFn/sZwf/Of/lT/rH78R8//yZX/Vg/7sxAdBwXOf98MvUr7zxWYjCRBMGBh9Pg1If3YZ+V8oMCQK
oHsoPwRcXTT2P0v57hdhu0ok+pNMxH/7I3IQqtTv3q+u48GDxmvuAknzPoWnX7uMmGHN3qsaCD1+
3N27kz9Q9IUY24R2u5jX9J6ViKmVyKot8uvUbVu2uneiArqMC2a2DOwcrOs3WS+7r51XxMx7y2QF
Bt1deB0M6b7NPMtfKLrHp+j57AWDtBmTj8mpuEWsRaVRmZVFvbXPcEcWTD2iPaUst9ftkuT6s0wp
J4YnP+gf6MsLXBKXLRUm2UjDCi31icYsadbplR9rmR24Y8yfo0V2f182JjxEKOkz5ZbePJ51NRUz
9OSSKqLWnr95/qAfTbdJ/X3nrnF2VeMlKrb+kGISiPH3WWHS4W4OxMTZWHpmBgaiZIcYYmuC75nN
pHhcrCOQPHg0YQasTYvutZJIfugYoJ4pr/BKwl+lp7pgxhgpv8YKwMU6B4C70f2mf4KMMZJ0M9ps
Kyf06c0kXRMY/dx7qs9BigenRH5g3tc0Ebpcyr75dEjiimRVMG16zIX3g5YgjjtidGJO91i0TDFo
GqbhgkTT66z8NhTKJkGMzUs2fDG0MJ4CAxSzvK8yDkL6GFzNo9IDOpfz1JOZ+C6qiRD9aGrpHOi9
tLi6mv/F3nkkV46kWXdDjTRoB6Z4eJLqUYsJjEEGoYVDA3vqwb+G3th/PJVFZFdVW06r2yzNqjIj
yGCQgPsn7j23ZeSO7OizdViyyMWYmbgYfYIOWWJfmBB2sGMgCeEyR0RCNhek2jQcchPppFNWdgNZ
3+6AZNrZAOmqlMaJWOiIqAdjNVK6ZhhO+zSZE3g+YtCL/ZSauXGy4cINhGb40AxENRbrTsoqf+6w
Sxchhlql+DLT/AgwC3UT2chkkRMiwGbczC0S3Ki5NiuSo37rDpEHiLSMa3JeI4rU07zI7qmJgQxg
WfSpDQZSPZyNbUziMdadMdrCf2nkNl1ce4GayWIp5OTVmWoKEkhHLUVrHHdaxiqoqVE4QzJw+2MO
Wo/6byA7uRgJNN3g9q4rO/z7J/G/0bz+/bPEw5t2fZt+9D8O7X/brprccv/8OL4d0urzv/7zH9i3
1Mf9cR5DAPBMl+m36WPI+uE4BnaPbYudpuU49m+/9PtxbMO6N5iYC3XPCtvX+XS/H8dM+4Vjskbw
bVsZ/W3r7xzH9j8YZbu6rrswIgU7Vv7n52t97MmF0xvUAuXaXRfN4O4Q4Rw7o7SPAOjbQANgttWz
CffVTNUJF6XZdGb9ZHOJb8qOaPmoZMiHuoWoDmt+WgWzztXomR014tE2ZEHrS7h34XvlVz/FVw3i
ky2hnFc269I6YzYg+D1NbLzPOH1nw+ZsqCH+WZMuA0vyr/ZK09ujUd8sdXacmIUrWlGDFgQeat2R
d716xadZ2BVUMWkSGkwuR65cv1IwJob9mG4k0jN9cLNNXervms/I1mjUzHYuy0tT086swhJgmbiI
XTHcu01R0In0r5SzSyhnY7saSn+91vdwEh9ivM6BM7MP9cQ16XBusALmCFPRuSSikYA4rPFzH0fV
sVlidJAoW7+Zufc8C/+pcDp5dESjbYWj4+TvjFPH+kTlYaEQG32T6j43bow5krvKrVmDqs/vRybD
QE8/6zZXAbELmNVS4sJrwvQItzHpZLEewG0gKW7gEih1DdahXu9ybjCgZMMlCbWKIdYP102dOndT
3N039lKHOPO+VbMg5Q45zeJHX7VcMQkvOofTkhYU3fXnkA/zVmP32XqxexoBFZwtLz/PlpXvJpn4
W09L12enqAX24VzDVE3uTUx0aekZn1YMyZFL/Wq1mHDZtS3CyY4ubKNOdnXrfVoWMTT1tGShU2lX
Oiy6pZ9xj5Mw16BRCrIMdtPsHmniukA4MTkoCwP8uu5F2GfJeehwckwFUYKrfbLG6V50ZJqYbnFC
qnZZlNfDqWsiYoKsuUET44s2EIbDFh4wT5MvI82PU2yiyXtnCBnI6VT771164ffV5Vr7GzAZAWqe
oKCMwKlzXKobLWp2Gu3QBGAg6R4wbZxmCafZTm4lyYuj615OKLFGOtoKg8JikIlGjcJ/6VlRafN7
pQr0d7P3HxGcnTW9YpgS0rwpVOeV7aOXEyI0LyYMD7fsvG6LOgczXV1EVo5IuJDX2Yo0KpUZStAm
Ir16ubRQoTHLJZ3IBaYwsfHuDxH/yUeD1sfuUeqhmb4POOpQGwFOxF9UBIUjtwASN/TFrJP0XdoC
jYvkGPNyAPTqk9CN5AfYt6dWmwhacb5ljfVUOuYtQOO7dYGLPSVZKDEH2u6d8jfOp6k6rTzJcTUx
Wnc3tk/sHtGCbY3wIao/NR/WICEQBn7HU8u8Xxvv/Mk8RYuvs+aucZPAv9G8/digIi2c9DC5MOTX
dYOh5jpO150oniw3QzPBjE6b+y20g4tiSoZrKAVABorLTjcvvIF5Gji5e3LZpOe+lw7UoKI0iUUw
tsm8PpuVtpscKHJFBIZi4WXkbz53L2Zm3BppTvD2quXB0p9Ns3gCLf09jZfbtUxUlmlyk/U1MbdT
832Fki/ImkCYGtKxboUP+jzaIhB9Lhh1GjTGmXE5QJzWs5MovuVLyR4UlHVRbwglDqvmjbtpY8Od
slZzD3Bi5ybJSy7b7TgaF9jFIfsJwmGJrsOmjRicXZPbPeLWPuVrfGxwfsxP+HNCbGo2YXtQzEvX
ZsNhr5c2E3TO6rzbiPgYwXnKPr3i0aoWDsZJR0y7liF12URG3nxJkctKS4ufavp+f53BDuWEw+M1
xHD01azeK1DVN6HHJ2vpXseRKUKXozDtJsT0Jf3fHeLd3PtccI81ikUoSvk8D3GzkwIlp8s/Iw6Y
4bPP5mZXtWW6nWXkMfBMv1b7wSuZX2XMW6tOf8MLHQ5zjbZ0RPGn33QzRU4326Qf9ur1xc7HWMLZ
R1jESpz+BnriME6N9DMCsLfqywqLt7xHZW/BChm+2+28/ftV0L97P+rAlPtX1c/mvfh8736smX77
iD/qHuwppoMthdoGV4mgb/yzEXV+8ZGSMUrBbWLSbCIc+73yIcmbxhRJmenDzqZLpR75s/KhPFEi
NY+obg/h89+qfDznvy/xHZOulzIKXQbChL8MNFLopaZdsgMtcooG9gRjAE+QBWEsywf6RvegOePH
muTzjpai3Rbw+EITY8mtUPySwY2jg5fanwjpzePg2XLX2yW0bNwcYTWlx750SXbpGvCbWusBy+Nu
Ru501EYSr8jYRm3vcj6MYzRAgWTShnaiB4WBdHVWZb7bG6fa4L3QoCcHrLAOdWKteymLryKnJoit
td13aKU2aa3nm5UuIRbiqZ0JkeBuuOdOxG1px+urofa+S+ddt5O/IyPxJdfY5TWDPW84hl/mfFzD
1vJf3W6+TKoIiB1vemFcUVNcLAqn4SDGxhtzsIf+4AEPlGZbortDXpxpoHh1n70ahr08696Gxd3h
EnqqOPAr3veAxnXeoP669yUDeLBTwzaeSc6dM+/b4mOfo7sm91ff2on3bJOsSH50uUNujeIcqjGT
QlmztB2TS3wXYZFY7yy4jaDwBF8f3J9VIoeeGxk6TXvLT4vBFJBVNNa7eUku7bH6jCoc/ZN7GBoU
AG7fQzNJzKucMiYA+AcdmmoQAfj3rPeKo18AgzRYDIQQFKirOokTIYnZVRt1i6YZ0wh6+bDJiOtZ
IixKqbL81AqnExfFE7qaJwk6kZr+3ZgFwW2AF6kqWNdYSOmGqPF2TT1ez1NXHSdnehFALsvEcQ6e
qFifl2g98vjTGHyDpFXWvPoUXba6d9PhKkbLkusHMTPuN9gIGL445gxbAx5Yi7W79SJispgcez3P
BcqXVB/7gyjLYu+YFMiQGNvQqKKHrhL1vmunK1byp0yIaitqSOhVdZE7MxqHWe/3k0qncCf7YE6A
aRhRDG3W7jrAN5sW/fEj1MMX2HU6P57II0JDQzCi0i5EJau9Mw76+1Al63bw8A+5+SpeRdNNFzU5
fLcIytZNNHRduMQE9AzjbMAwJEkj7Zb6kva3OOKTo5Zn5+MuBizGpjR2FS02T4+XH1tv/LW1dwFu
evk7m0R7Y60pnMuyI9W3dlG0dxalvX6RLeXbpOzhwCsR0GNl6lhIsQm60fEIXSdZ9dbV9ntSuG+5
QB5K7QuFrOogMC3ituita1/Pn1utAM/FgGRu4zfaj8uIdIxgFtqpWtkAlHV9t8Q8JmXvv/HW3k50
gsRtk7M3JqHdjcAd4B4FEXZ8fLGskzwi+Wx2hHYsU3aPy9ao3U9Hiu91n21zmyeL/DA0DGXFGBnF
BGsDtCndGkK9BwWkRV/S7L4lWnadA3bAXr2+8hPuL6Rt1iEtjSpLy7cYXhYNJIqeiuziLE26u8R4
jdBsVK8D7573mLmVDz+XdsFJGMvT4cRsHTSIRiJN7qJu67NEDi1fGkwh2AbEBKMkhGNPzKq8+MId
8PzfRygJ1CIsw9GGoyG2HkdN30+Qo0Kj+1ZU4mD03zSzvkJvWUn7w+o6tkbkr5LjOCzhGlkEdVoW
7xYRsZvcoMTKSxN9SG6SSiyHR6dG+DDis3EM53bC0a+5LI051xj9t8lB69sLvUaD5cT5qRwm/r6O
9tb4nuRNiF/KuDjrg/GeonkdxuvIyM5TaREphh07QqwbEBvzqrPBCb3WvI6WnmXF0lwyM2Jk/83K
bBBHuMTnRLJsmPiOeBf9agVtAqTeBom/a7PDsLb1HgvyV1JMhIT2dbfvCAFrLUQo85TuHB9Oz4o7
R4v3WaTTQuXmoSQ3AMrmFUQycOecoA2+FU7papOyFmPM6XVESIEQatwds8dghRhE60O8ACk8h64g
wD1ZwX+aelOdTeJGpDWGvGrVWy9SrBr1ooVYTll8I0c9GFDzNqsbaQH14BzMWnHLJKsP8bHc9tBT
GVah8mTZ+GlFaD6N6j6nxG0G+dQAR8Z1tsOvGGarJuE0sDYbZrjxWbLLo+VaX5fPeWy/3Aalxlyu
T7VB5NnSfVhEN4dF4dK3QVEL6rX+ZqXencRJsK9bA/BDIs9ovvaIRUjA9IZrvksQ4H3dCLW0v7C5
ygBEyOcqprH1WhmOZl1uXFzlJRDxYHJLjJoT36X0dpmH54Xo5yrTm7BYpODUmmQInZYDSJgrywrt
yooUY1a39b3daRPPGXF5aaWj9Inai0VFqrrxiJisopYtlY29hR+FxgfImpYTQC/li/TVssuFg5Wn
wxtA8OLo6nzRubS3tmgvzdk6+CW9g47kKM/yc4VkAaZD9LCK9E6DXhHM1MwMNovn2ks+0YHQ/LfR
C8iWegeepNjaQ/fNxQA3mNq95ZoXDe4KDGTcVjwpcQ9UuBx2+uocfWt4sYx4P9pTfyrUORgn1VPi
js2BO00LQeKTYzyoyN1xdvHlFtd1JyEoY4UimX6Kt47WPButae567GFBm7rZvUWm1wZkS7Qn1KgI
bUAr6FZERsubvhCRfK2ny6U/FDupF599ZVngIdYBKVLfBXY1jLs5oS9ezRm5NX8MWUQdApTueemW
6lA3zKMTh7QKZmaveUdFYLuVu5k8DX6Z4WbhvETFwSzyg6EP7UkHW4u2zG53kFqXYxct59Jpis0k
By8YK3pdmfF0NTj0UqZcYdo2TaiYccc+huRhWVV0uVhWH6Dhf4uRp+zcqn5xyOAOOuq8Tc/4dsMJ
lDAmKlSKYLq+xVPGtxk4pWAOtcUke2jktPWY6wRjVm5LAqW1zHyYuvSUQ/MqXYs7d7A+4FCrgNXu
sHoCeiVDGvazDH2TZVBzehCG0AiQIAiptEvNisBF3FWxNI+RWJ8rknjPaz+eizhB15TN35uFNIRI
8eoJpHriyHjHd0mUWkbw/TqUh8m3Hpj2VrscSG2ACTLFGVRfLkt6znzxobVD/VD25hqOvGrbMYUO
YYDmYFfZQT3i6EKNO+6L2dBDrAT5dp1AzNUVuYyRbh8n6kSGbmXzzZ3tw68KgLgeyIqGYgCAP0Md
yMhhq+vV3Vqtj/ihzlgk9wvyTieJL8o4B+aLI4tCAsVOP91bTaeHSWO1eyDjZ6udz34/EYLiADjR
B7YNsIHoKV2FE2EJUGBY2dXpPOxEDayfqUjQFsm0RfZGQeIj6JlMSGedw7NLKneVpVvZ+NdE3gFU
W/ZibY+FLR4mxLFRRwkPbumot+QG0GfPSEddxMK9eVdmBJZ4U+2p/JcujJ36xoYCstF8wWa8uwVy
zDkva/OqcSDd+HP5wk4HK3DKvexWG8NtJ2RbHLPz7JdKUvbW4wy9bFvkZHpstGQ6LmcLwdS4prjC
NQ8AFBoIZJBsDKyMAsAvogFVLgpN0coXs9TY3KepFzBEu65kfrBahq8umqAlgiSKJqIPvKXfuwvX
nda9pkJeLqYaeOI9TSkLo7U09kSLXpRL9NXrxSN+1a+kpZYcyegaS0VDHJ3vMRldjIaMq4ZbZAPR
gvKiSS4Gu6tv+BmTZzn7ETHjqQqemw8udjm4zuudEzkWN8/6NaHwwoHeb7NiriBJ+2Qm8mL7pvuZ
5u0ePeK7YycMQLKeKGWHHL2WrO1CGB/gX4ZNxPtKvDA/MwPBkqyLbZQZ90Dvw0iz92lciv0AMW9I
QGQI0iiXbL1rAVoFpIogsq6Mw5TgZxNg9DpVlLQNKPj0ZtCJny7z6u1XXhRYsnEH9tTeGZ3WBBlG
1dAloA0tp2uFMdElkLH9x2Kp7hzA8ZWRXIqRt7IcLhgjwVU1mnDK/JP0ircih99stPfkJ17VXfnQ
4Gpl8+NhlURVVkqskjBBbqq519AAJnywOX81HbZokhu2ErL0pq4bpGeMJzQz+5qL2AAdab3XWVMj
0oiv4OzfLUS7BsSO60GNLxNnnmjDZErEFtsTj3dN02XM/Q3T7jmAN0rmjpYiZ2y9D8Mm6BE6ZATN
ZuBhF32LOo/YQVsvJKNwnn0Nb+MmmxnWrosm+OnXZy68u3YY939/PvK/YUtkAt1grvHPV0R3affe
qkHJj3OS3z/qj0EJCyKGJIQVYKP7YT3k/mJyxtk6rjsDxt9PKcmOS+aX77H7p1jh//0wJMGt5+K9
s32GKLjz/s52SOiY+/4iLnGYt5iux9dn4w78i/XOb2wffAPam0yU57WhXOPwdk9kGF4NhT5vRYZe
Qa0JFh9wZTzSIKQ2eQWFHT1nLa9lznqhtTyN5T6nqpPCqaodl4Uro3XfHx/1WB7wwDZbXbByyWfw
SKnD9QliZ2H8+wSNaZt5EyWZH2/7nrfKMgV6b/UMU8BSDNY+SGH1hE/qWdfLhadePf+1ehNM9U6Y
vBxsKAYcrbwvlnpzYOvdDCxnNpF6q1L1fmWN2YY2KT9Ud7Saq3oPHV5IxGnM5FEjRbyqi3pnY+x/
PjMT2D4VAjtST4F1bAnzsLYYy7989e5zYpE2wXEAEgGLnTohTI4Kqc4MaCIPE4eIcHoiNlXfm71h
gDm5ILCBKszhunQXLscQx9Wly7HkjMXdarIchuEZ1OrkIrIImZQ6zRJstJj+SKQHlrfPUj0JSnXo
oT8gg4ZzMEJqheEjvWGDce75kWiNt5nV0ZmK9UCpbgZOp991HcQOJ79bOWa1gUpbnbumER8zdRKb
jbufNGDIHNEtR7XJkQ2yyL82iQM5LKmlduXrR5vJIRw18ZWqM99vIogWXAOuaPY8ZJ9DxwYxmpKd
5LJI1a2h+R3ToA5GkzN9+bVhwd5f79zBH6G6qluH66dAbLvNJs8NuPrRjQN3rtVtJdW9RU7pVaJu
ssE0v0/qbpu45FJ12zVcex3Xn9nxQOqlfsG82+A7xBVZcFdKbAMZd2c5yVfBXdrJDuwZlyvGBEqj
JNvY6uKtuYFdbmJPXckMgt6nRCFJoLGRI8XFbasrvFCXuaaudTaR/okQTtKU1J3P3d9JBBZjm8MA
M/Se8OPlzV+55XJVNMDW5oKkjoB0cEj1Toaw9V5qVWrgcDWvhCo/HG+4jSPBtowx32TIm0KVKrrs
uXrWhl3OZN8NqqCBXDAHOb9dKbWPoD/m3Uj9M2v+g0c9VHkrAN/0IS2065p6ibL2GQQks5W2fZhU
SUXKUUprSZmFZBn8mjceGlWClaoY66jKdM3m0VCFmudRvDlUitvGoxMXcj1H1HWxKvBMVerB3tq6
pTzYrT8wJ10/C1UScjhczNSIHrUin/m8UDviSFI3e4XRtGSqpQpMe16nUFeyU1lYhwYk1zcOSvK2
qUzrDDU/2+wucH2ZbxOCTQmkGfeqG99ATUeKr8rcSRW8K8iJbaWK4BhP00NOXQzPgjje+pL8wnTf
qdHKqopowhAfrKw4IHz26QVgFIh5fSc/96lUEhekScjF5fC9KXwcQAMC+XWdzmApnpEt025Qy9sY
cjeWKu+pWz/TakR4oGp/S3UBQ8Q0sfKTmYVVdyhm+iCXpgFOAHLgaL6Kc/MBH+x+osXQfd5i0CsE
4JUHT3UhNWMPrLUDxZ3x1qhORfu1aWHqGDnOVZ/QfFq1zuZ8MZAuCQjLfvRcRBhNJUU9SswyjhWp
rEam5zF0rq8ADJ6czmTS1SE+xYJH496Z0BbHwtnPHXqkUuLCQJ9c3dm408bJvM3j7KRbFqJU/BZl
qmScTAnqpbhEl6lv3ATPC9tpJxgKe2+Z+PvS53527W3MwbOfq0klZFhKmB9ddJnnXw5+fGhBuMfz
pPM2JlfFSh5jtFbnfmydzTza1S3BY4+61UI5TEijlnNpnKsmpoJpkep2hmG+KYfx1mHpdFN4L+XC
rsyw8eBlZQjzBotCntHpSvEo5PhFYzzBU622cTc+8E3/lhvMzmfrm1/SzMW68c21i/fERSsvE0KG
mQGU0YdkFsDydTuqo6rU7vIZmfX8CWA8XDztJp+/0nwiXIl8IJfB3aTIOlTHyVz+WqQP+370/JAs
geqy6Ql3y2VjX0rb3jPeZ0zNn0NtfCLlZLlOZTycc2eMt4teUerj/8Ze5vs7ktDybWxkCXroZQil
XT1LS8eV4F8280i+Wp9rW0tvyGzP0zhsYi+lTmdV1poILCaw/La2GWoYQS1nuF8EfTR2F+Zk4CtP
2RiDboAnVJOtx5t2lSWfk1/tliRVPTz7iKnZFna34bjAGz8gjibksPb6DWb2MNLHo9Elt9P8pTfw
a5F9cSDmxvVUXg3DtkWxay9Yroa3GXd8zYSPfKsSCQecnDGMcHsoYcDrRDdM1+2FSeZ9XzUWo7LJ
5D5yvrLlYaoPUYnVR2vv6rJAHF4de7Ef17OTMxMAK/itpBKoU/tqFc5j4ZJzbTfxljqJIG6bLfPc
GTsb74dVviKyf14R+TVugTcofU54b9RaceQsqI/Emx3qbrrG3nI0jfmFtboTeAUHW+O07JqZBtee
uJsQlwVszDPWvBVeHQkMJfLwgTSMMMIUR0OADvFgRNERBGSy0Ze7EcDA4JDm3Ew6cgdigPv0PMF0
cfXsJSHgqo6bF8OpbseGVw960otlT7tq0G9L9gG8uJuxgWpQMMPGMEacm2PLYE2vLdtBbieuNVCQ
ll3T30bDSzbJ4xwn33tZn/u2OLt+s1+Nddn2C1mi0jXOeFMIJR8j8zDo7Zs3rK+lrr9lqfktkxCC
nBUNGeLDUFTWvdUlySmt5ot1yd2TFXEJOrg7iL2g5ssteTDNFHKcZr5UcfXkQHbGwcvc1v3CjUl8
e7BGn/p87v1mCWBhBUheOpLWtQpa5VUbnwveexrvdNMQ4UEPGi4EwA0jifJuETbmW7QiNaacIL6r
uZ7mdReJIVxFdkqoz4A7hsJEND/H55ZguQAs1pZFWTB7GjrtfdVwZNhBOsubfMpuGkeceLm5tsd9
Jkm+6zA0OiDqCEdtPaBW7ifn8sGv5v1KmGCwmDeeVu6KyMFBa+2NfKsnZMMjT0zwei0EMUDZtCus
u7apjIxWaC1YHKp+OdUC0WJSHdnwoImPT66V7Ydi3XsOS7F2uLecfIOwlBwInjdhXOLOOtEtIGBB
yZKhaBlRtvRK4kKOyhlDmmC4ifwFkvbEC4Ykpk08VlLxZ2H6UbDgKJqVfMaTFLPoaeLJykJTSWwA
Dn3GyZiQixJdWEqGM06Zg7iqvDKVRGcAuqZF9htQ0wjcBTIeWwl6aC/X51GJfCYl9/m/NvEfiQl/
22X/S4Lk9Xub/tf/+0lK+OdH/dEoupj2Ed+DbcfrbzguG+s/pN3+L7rOyejqwhBCsNT+c6Nu/kKv
yC+gP0RsCJONFvP3jTqQFkwMDhx4oZCPvhKL/w2CpDI//OhEEDAjUZGb7PpdE4at+vWP97u0ijHR
G/+hgdQrIBEbxN+t8c6SMrnIvbT/H9z3v37B//3PwbQNEQYjAoqAn/8cvZ7AZ9hGz7QtEi4XHfJv
9eQjlu3GqaGQGJl7YPFcYVVnpaYiS11ETWD1UiJPtV4+tXnmcS2AUmaqm8QWq6YWZNKNDWDZYaWc
sgJE0Uh4bGkRIQmHmMR3aXOwb+ZuFSwW7ZybLIEtvxELWGpC27QO9qJY50ssTMSkJoY7vooYWXhh
Lsm7adY2ql0msxTkooWKxEQKx2gPfsY0neRJi2Jq6xXN8rRBQW/crcOENriIZ+w0MvMpyIYY3usG
125jbDKjy78P08KyrzUr6n5DxsRpILhxxiAd09UMZUI6SiBqCDDHmGwO7dDZ2FjJbCxBOROP5E5b
o8N/De02cRGVTeX3RLpNjGbJyeqNrXXLW6IJgGRe0lHOLyQeCVgDuZbvKTmjFLDbkF30Wqu/ZEtn
FCGRbuO9t1r+F5wR72UsxMBSalHucadrvWYbM0Rg0bBK3drUnTJq9sLAx6mtI/oj4D50Z0tOHBMC
v4hG3RmrmOQ3JrAhy83+qWiqpti5fUu8pCMzfkBk4OV0PWMEP5IKyXo1o1V8EHPZtOEYcZRSMkTt
sUudnoF8a6cPXqZO3WHWFuPQMq3DWuw1kAxKN+JCm9g1uRuRWwCeySouTfpYM5dAfZzqHDuW/JwW
sd7poPwZqKXFdNLjadX21hStOSMGh3pjWNrqg+WGe2Y7zTMzMUaSOBZmT+LsNI2vPIInHDAy7Nu9
zbAQnCCqLeyckH1yfHIxN4LtOdND6qdUNXQKmGmbXn3dpbTm5Ipo155qYBnWQ6n5gw1m0Y/f+iaH
v1rA3G4D3ooxCz3BRJyVpJ+dyR9MNriQ2bwukS5w72V8y0s+R4FgfzTIdfXjCOAynYofapXfPWZ+
50UEocr+w6/tWWNtahTPcJKbh3YpszgcMiP54Ks1dUxga05RbPSEZPo19Mkgn2LioXs9GjYdqQM9
RIKJiYDXxJRvsxmh2RBZzN7J7Rz/reshlQUtqxgWHvlgPTVIHl+N3ixfx0Jr0qNjNZbFqGcxvECL
SSo84N+Ai8FSfC3Oy1zZ33vd6hhAOKzSGEGBtWSX62Mw02FFQnAluH5Vk4ZRP8bDkhDM0kvvo/ZB
RioNRXxFCQP8sYsqIA6DhOdDMG9O7nSriTfR2fNdI4iHuLQTgm7DaJLZfk00DID2kE8tM/wcun2m
NR1+5AyLgW8zZzp1eQ8bjysUzfCIi28FPf4dYhQ/KTwrehz8/Tv1312axs1IJMq/VKddvcef78X3
6qfB658f98eNav3i4OfTBYgXdZ/+MH21gTUTIe9zc0Jfxqf054VqGL9QT2Ncsm3hWgZn8Z8XqveL
r+4/rmKcVyhkQJn9jfvU/Kvb0OXvaOku1CCLfBVu/p8vOlkOYysJVNlOEe4c5nGRcxIj62dteTdg
Oq320RsQn+rWoxU/dTjGbY6kVjywd78oZ8nAFFFww/AIE/16dFNrY/jXS9bQcw7BoEz7ZC8L8VtV
95NX70c+jvGrdO6nSsA1+Q5hbuAfhH/mX25oO8acDXjIC7knjfzA6IH2Xhiz9laNWaOIli0nt83Y
lfx3iax6j+B8+i504smYD9AbjINEkqElrvsC4BIBisjsqN2PLsSyvQmJEJ8vvdFDXqSivjbMpkyI
FcBKcS+KyWNyCV9tQcrnLnddBPhQhZVoBltZhK008bp1RYCCms30M3f/MNaRH06ubgCwtGrti7Sv
5VbttT/s1DJu9KJvBdNUUXKP+BV1f+LkO2A7vO/QmJ2HxlHmM1mNCQkcjAS/p4mkmbAKw7lmIauO
I8mPOlxAb8Ejhuf7yDewGrkTcpQ+o8jwAsRVjhJtdtt6Qhy8zA8jmYMMHQmXPXezZhj7qijqnUaH
oxChDmEFo7b6FQLmTKI7NwwuK/T4GOuHX9Fixa+UMdQpZpg2Fuosv/P1Fzdp26e+IvfkBGbeb+mu
FBJiRuC8NDVCccbhPYL31GWR1eL4JH6413o03aVJe+PCQ43RjbSA8EdyczXcF276TSubrGHKVfW3
Zj35D6TLrm99G9tPZYP6Gtg+7OUg434kr34e63OqL/K1igaivIzGkx+5VwOxyLLJ8QBtTBGgnqhP
RTA7DDIu5qTB0MWLV4i9RwqFPE52N1R7GAlRcjDJkmm2LoO+eEeSOir7yXCZ85Cv45aB3ydEMgo7
TZotGR49e9dSM5YNEtTshdhKlECESMBDYVhnahsgfWXOqlz9xqpYUSuZiOStCzcxJvniR3Iic6GG
h6QJAyZfF03ap90Km4ZrsaB7pOOoQ2/py9YKs3HyXhvCzLqwcdP13ZVlcSUrQVwQ4cS2DmUJwfTG
g/T3JY2aOrbx/A4lfE9mDsFdq3/N16Sbu3VEjbSIzDm3lYlVxa3odVEo2dgEvdnozoivBALs1sPq
wWupsdMn086PGgH+oGYu1cXjg7XEuEDGtfIfZ4FQbFcjDGGYUGQMAPGcKSRGBMQaR5qPgYzatzrY
+CbTnZ8LNRe1Z6zMYm7RCrHT79imuyWDZ4zghLWY/Mxf4R8xJx6ovJA1eoj6WwRwv20X//kBgz74
pw5AHYyYlRjTqC0XUtyfD8a0z8schTvjMOpbQpKwHomAdfJ8FMuNfeczW93+sLU7/3Z2/Ximqc/4
44n21z9RHdU/9DZmEeWraS8UeDYnMZC9QH5G6f90cP5Vkqz+FMJi2bghRwaY9pe/l2VYvPIp8wUT
9O5Odjvd2XDwzCJsqi3pwNXm/2qFf2zkU+rzf76lhZE6pu/t9x+XtL8ZANXH/V4suP4vvo9k3PWw
KOtCh4v3Z/sNJFX5qgUtMNrUH6sFE6k7mcAwUrH/Obib+YR/tt8ul6THJxWesvPxU/875YJQNclP
D6lH9KOFrdrA+a0epb/UCyPiVq8rClTnLHLuUAeUfYg+N3f0MI45fzDd4j8h16p+41xLzzHLXMzM
Q5Rf2rXvZ0ExP2eNE5WArpf+Q9JE3WYJXuPYHFsCsx1wD3z0jr653rKT6S7ayOxuKZGhQxV0wEEB
OvyOXEKXhHZh2iR1TaGll+FYJPnVUHvevS5WbeeXTbWTuFyhTGj9BTmP1rVMS/8wD71ET5aZAZFy
8Y57QrxleDqWvt+3wIXAzT+46u73gB/N1lqFZpvW+ymvrle9DWe3yja8W8vOtSzn2qAHPWUSZERO
7Qd9z8LgVWjMnntHD5J0jEP8vFttYt+HWCIpcNuArW9QX135kxAvK150YIX/n70zWY4cybLsv/Qe
IVDMWPSibZ5I40wnNxCSTgcUo2JQTF9fBx6REhUl3SWS6+pFbjLEwz3oZoDqe+eea5EztPBBe4JZ
QIS2/Ti2fk9wmYIXbPxVLcgRBSpddSQYdknEitiqt/Yo1L3q4FUhdztVPfZJjshkaBHpr8M8ndhq
0CG5zrvej9dUvtbN3hdWNm4nxyo6xqOT0Os45dgwU+f2K3Hc7BXDV3OCC5AM5nCq+eIpojVvSUzC
wmXlotlr2mti5WyAImT5fYTZtifCtap8x9oM1pFu1l/WPLQcNNxxRa1MA/oUdzfCHqHvXCRdscuD
BtFzeFJRu+ElRBK6RirnOvR8cIerKHqwWZZWxrzmhYLgxRP8jMPQzneWPUM75nP/RlihZwaLFqV2
OFxFWsa3oRUYaO7d4pZQc02fjWnsalxjezNHr0XXuWLcS5VXb+e8jS18R+HkGVc/T8XGDVNrVwxF
ft+MFQWcKEzPIqqItDdEHPPEF6jYGUzIMOMF34CxWVwDt3036r0VpM1TWuf72nwjqpIf8NJVyKcd
G7+sJt3Jh/KmH52zsqOlmakcD1n8Vobp7Wh5aABpSfg5dJic2Hy2h8RI1Cly8mZv2m69I8iN8Lbj
fyDH/kD8sRFbBqYcxR22/ZlCl2hNJc/zkW9W11HmRGDJ2wSzDvZlMNAzhsj4kOjafJGj2z7rirqt
LuBjrv2J/ZMpbiani3ZM37ITWl5gREeT75SLB9HGiOYn1udIM+lkAUsSa9mFojooMvHHiEGUNaMO
HGf3FR+i+laZ8SOL6AJXYn6dxnnPJWhbDMPFG93hxp2w0ut28q5F6/rfeIHY0dBDeElrJHh1AU/q
xBPRFa+MRhTELPxXwyjIwfNYug/CyfmW7uBuC3Q1e9aH6pfFMfug69I565I5etK631Urk2OTGt9K
JnrPkTzjhyTwFcs3w6PgikbDYpMBPB7joRBvnfbym6nz6cCKB4tyPsff1k5XvNT0Nx49ZBJ3Akck
O1qItLd6tupXLIUDqgbpbVO3y0+ZNYd4z6L6WtS9VmRL3epgqXS6drEd7poMHI0G3eKhpYtpU9OB
RTXJXJ8rHbG/7oKE5DHi55ea8yeNxCgFy9qaD7kfTC99DUc1hszry69Z+eNSRZXekh0etlOZWM+T
HbflxvZKDugZOgAzI6QQAFSDaJPi2KvSMXZxNaTHYJbFnm4KDt3leHFLK7irmEceBhT6aJ8sQZkU
Q5m16EW4jmJNCKKiDp2UPxnNMnUehjZxyE3W9PWWlWe/anxk1FLywFb2JUaONnklC1br02zUdE2C
VJ+z0Gx+0Fkb8Xluo69hGKubzCHKVJh6fA3dMGHPsphDmzwfWDhEuPqikiz7qqzZM6wqQkYnn/Pj
hSt2ipqDcsIsO3D4bc9dz1YiKZ0Mm0WQlcfIrORNb7tqQ2FnfxpUMG2yYkyPDKcdVqjCO86i9A5J
QN0IayVeJ2Kux03ZKuPF8jKHP3KMcMNqSMjGzYIozgljSpqzWLW1qFixJbXI7aWl6EsoNHDOJP1n
r6EJK+JZlgTPiDcKHoVNl+0FJpRN3VNcGPsZhbdT5p5qOtKAi8K8vQ5z314koPBbHbmg15zsT1ng
8p03YvR7jiEojA6aUwixfkNY0XrC+8pyn0sTGPGEG7ST3oMWafjGTBZGh/ojJm8uz3NEV37S/cTL
bPDQpG9kFYjaP+PNFDt84v5PFVjtLbfj5GCK2tm53Wx8Kd+1D3OBc26llM7uSTsQgMl689aANudv
IiYhEVZl+cjFpaG/u2P/XOJghZUk+sImrp+4hRVh8V0MZoajroZpInlkv7upbR1I1eQYtrh3vubY
u2sejExxReFl3Kgz14N2YVzt89gjQByXZzrv41teisN16CxEIu3y6Z1wR5K7zSOaI5MQaYq0vRoY
vOpMTWlphseFEpP7MWqNG04YiLC57Xl3Dn/Cl8HwrWPdkujAKe9vm3DCndE142slvOpXlHjqbahS
72UyY25PImxyxOGlvO8mlwN5zELrV0WXKRRt7wTHZu6to8Xd7DxJ0R0c5hV0WGSc2/F+OI+hFPay
56UovMvi62I8v5LVhsHtx3A/VnXLo7Xhw7m2Ri3aVdep5pN+cG4a1Fxi4UU+Ve28movrJkqj4qA6
vGiyaL1rlvj2OWp09sXIvKEoIypeQPCtxX3l8Gfop60befne76AZgrTj9ySLEnPCMCP74FHPdCyk
dg6tiWlh0M0E8YoJ/dXAoHDk3GLRFp+5H7VnsJ1zAqaIvpwp6XNStQ0Ty13uuzZ7bdib6Mg6xIVk
Hetzludqafazkbs4bXcbV6HzkjF/vmpjWYIYuAMOWSPlQ1gH/iUj0jtv26qo3mQ6VDu7y+sjY2U+
wn5EO8RKkLJB8cqX1koJnCUcIxY99Q3jJGZVLlt/kfTecySUs6mm0H7xTb3r0Dauy6I4unERfeQ4
9PdhTqHWUIzowsyhACbiP4nGL5eHTR86P6RdNXTXD9NHwJAZ/dlkt9x442Q6xMoyiIpTVY4Uv77G
yrBwDVoo9czIeyTV0Z44rusvXtLAYmogOcYJ7+pVScUhwJkeeVZdAmPcRbKcDnyj03uEEs2rwEyz
60J7mZtbg3lwitHk3ZKkj1VVgX05Op2ORMSrTWvk7YWJBddmf/SYpJTxYr1rQvlE2JFXJ+OW8SHu
wugrGiL5c4ALepW6je+MuOHYS4ZddTtvljp/YgDUyFeEhv1pHoT53DoCkU5qpK/W1L8OjtdXO0U8
L1hTk6SxQTP8fi+0mD+91p7vRxGPTxyZv1JStS8uUbp1VlNQyBfKmHZmvER2Js98G7JowC8aaw5Z
VpI+eG5QXnXshusElhNC2hTPmStONNleU9+u7nzPJYFV9cd5GqxrOPJX7/JKJytOyGZr+DaQhqVt
ZvTZwMfZNnasTBAihbnZryEkiEmFdC/sGhmIu3mcmxuET9wFbBe+c3nGjzMx1EGK8RopNR9mXqo3
+HTC69AjBi86d3qoQDV5kyMAcLvIS9ZpFpv7psIM2BcI5oK6zfGcRiT5ETjtOxZRd0PbKuSVrv1g
kITi5lMa6ilTur+xdEGRezWXR3w78wfBrvI2UXG6lTadlPXAwyVgIfHQsLr/6QPW3JWdoA2Y7umz
nt2AwEpsb/qaU460IFDcUiJWRoX2ZBEPIR1v2Q+6s0nlaD28JmMbWvxcBC9OW9CLwiAygLiBGipu
TL8kIRbjONpKENN2O4cmo6MqD4l10XjAiS9K7pBg5I8UuMZUIUU2352KUO9Kw5weW7PxHzqbiwyJ
P5phJEEGhKu1n+wma0iestKRn848RMRLdP1cauF9QeK3VLKY9Fi0XfcDKDJ8xctC+QBC2a/SsMK7
5ai7gBcq++BWpe9cPXrbnCT9g1sM3UcZ98Nm7pU69ANHdAZw9nPKafQ74oC7dS3bhqiI5pconVGD
4Eo5JEke/uTbB+BSzvPO1fjGo9TgozNafw2H/i1V3P8E9Pyv+cR/uwT5P8XHXJX/DOn//ev+nmvY
nORcBhrk7RcI/e+5hkONi8NUw2YWtWxH/krpm38wrwgF4AA7EJYhvv2fliCG84dlhSDoXiBYrNnA
B//OWAPW/B9jDRrTkQ7iCsC4yB+Oppn/AqH7GdPFPJTZxgbauSaLyHfpN5608z704YgLli+3n8MW
14VigwvmgA2379yR/XEjbgtI5Xe/MhJyKbFP1tsyeCLkc5zNEEQyfqhD5gNrxULyRY06unRkfcRS
Zh+/+WldPnuYeZEwT0ge7bodeWILh8zuIE6imvM3lpVy7TnhM50p5hl36nwZGmLq4HVvc1c9atjS
X4GZ8LCbxDzuJgy90RpNhbqreeq+JGI2TjKsaRXvpXvQygx4FHAb5kaP1DyqvengDa6ojk0s0KZ2
Oq82BenrO2nUCaU3E+cUjh7GrhprRBu+q3kpS3VfaW+q9+7kQUUlaD/QiU+QAm0ZYeCM+zF76JKZ
Oygxtlej6/qHvmjULnIS686WNLAkmcU8ReRVuI8Id5EBDyg6yacifhwYBhD5JiB2NOA6H5rQr++r
Nph/1TEv43FqjXHVNKTD0CMQOcycEetyMcpd46WC02uuz5EwjYvLv87Y+FqYjzqQWFrS2rUODDVy
RAkQ65JWHEx0hUOjwpSNFHcahTy31dydtVHlvJs0kF/QRIfQNsxnTlL+YSSJ+mSVFZbzzgoePK3D
1xpJ4AvNOyDF5POqH+zv3C1mPsUPjKAU2lBGOryrCG4dciJLlzAt9KFPEtS4YzZy6GABFZydxIF7
pFc8EfjljWEnTV/e+k6MZaiqgocqRbbEvj1HBmpOrnilwUGbq9jnUgmU5bZHQqrDhx0sd9NRTY+Z
MJhFOcOsztD99jJ6D+ZzKX2UMMwU9TrtUv/HZObFDZlfdTPHxMjCopEgndmIesAc+ZOum4QOvAS/
z1bZabiemzl9GrMieSZkwQ6Jkj0speCI8hLFVXM/5VwVMYc23+Sks53Z19pdC7vq6UM2xtiFiKjt
fRMu7WQzhWctA3bbIEIQN/ioJRLQwkPQxE4nOfoswI657qZyVY0Umq46VhvHWZn+fhhHC07eTmn8
NEkZP/uFiI4GfTRIlmWWYx7WSJPNSZ6ZVEQXKLl0zyUmuPGbMPkRWqN/x29JaNeMq/gKaTQfwzHI
nvzJj58YLOqHznOaGzkoS6+sIK7eXTvmuKTibNNxe8d7nH9KEuSHsXddeNw4f6oVM55gGkk8hmF5
iVMPMKRw6vgC9EK9UTXY1gV5GeUevrVVIyprgZlxP0CLrk2q8bhwylMVUDoZmy7n4yAyWSzxFrRX
c8MNctMRj6zgj00MsfmI+Gw1D2WW3PWDH93L2Mif40Loe2auzEcIMQfMLLvyXvTaDFY50xF0A5Fx
mqXV0LNk2p34rEl4X022n+AxJW33MInDfNtpw0K5nGfTq0zS4SUNXeltQo6SlJMrBoCHMbFdbrnZ
J5pKH8oW0LTYBmriKTYnbXIrkgBnl01hLu2iP0QlLF7qoXuFDA0T/nPMWr9m3PDMdQLbCP2d1Pkp
aGYNmNzfD0Hx1hIb2ijGNQQ/Qg+4cxr0+6CrhmuwKCQHp2j4YE40ECxwn8qy9H5R4L6rDaTGQyhR
zLmUtN5Ho4ahtR0YEJ123pNpSoNHtd+k97kIuODCh8AsY9FGvmWk8ftYOzMPbbP3nFVpOXxdMrfN
75wZkdp6jL3uPsRFYexaMQxnCW/P1c3Jujej9rW3mZPYstdAcflzN6VU2jlml993qgwe5RDIdpvG
no2f0oZvB56FWUL/4lxLqzUewNxYoecWJeRgrDWSduoZoEnHHnkATZbzS1YyXyUjk3vFyS2E/dPp
BpdiFCrJrIWIS3CRHXrV5u9uNTGuTGfafiewJyLLwtB8EHt0/62ICEqUQ3gusAbcUgPrM6CNjDP4
t7vB/OmebItmjYxL+8lQoXPfe312F4ftEmIqbHkT9DVuBtyHUDcYsV7o70rPHgUFmxIvyGcxyIUm
6Pksgh/Nu6RhsMvSWrVPQqU9tjbEWhOwqC4fO9lCJvnQVl+jE+mLELmZor+PSM/rcmx/RfQ3/iJT
QR9PjYSa4IAiN1kP3a2PJ+rUFjapdL6SSAz4u6VzkKHADdoVi3WCSdvZYHfOiRtOcJj1ZJ0c9pcv
TTjHz4lB0cMwt+3PHKPNvUPc+ZE0vrxNSh4AOKXa4qVSOkJcGEu1jlVT/3DjeL5Ejtute1t1hFu8
6ZMTRrHn5jg+snm9G1I7IUPbB/eTawHw+iyiKUXzQA1SbDNIvce+/Eyyqj8s78sDU+vhVUwkMlZd
H/YnHdv8XnEAi+tnhvPWk8tCys2bHVpDMXuJiiQ9OUmTCaITYf9Wtk07rMF2p3sJNcUyXvXzNyNd
40o7XHg14tI6l5y/d3EQNQ+NufxLhFZMVO2+uZldazwochnXtM+tRXBDGcNEhmpEgyL9TRm5xFTs
rghxqo1xdq7Dvr9NBnFbuQPtaqQHDlleytex5qZAgphIvj1FwVFqRmb5kLaY8NIRvUIyKbyqBNR5
cgtRnzE9six3UTp+Tb1vXmN4GWbjYce7e2mL5SYwdmuboREq7uGIE2WCpjaGS5q13qK9USzM2yzd
pVKry5z0+VVEcXSZY5Mig1bWY76KnXZuNm5hMs6Y49H/2QeLB4kb6zPHTySRbszLf9/wKLwm6Fgk
jLbX73kTBQ+TDM2HRNj2wXa97KaOsv5oGPn806BxgC09HYUQElV+7lgs8QCKechqFYHG4A6Yn5Vj
NCDfUxXdVUabfJtNnH76jdv+Iiiul3mqB5oP1EfoDBwEjeIq1Ub4MUN0lvu4RRDf+kH3WM4MzVrb
DG8HfkzIMfT4HBP/PcnAq55r5TooKruK7BoyobkaxS36ugQKPKyLVxeRS3cmthwd3FrMUCCTZd2j
40Y0mWcJnQT8nY63ThCPEpQi924NigXphBhQud9bUdFfmtjuOfYRQsTzE/LeaTGQj2lakBBGeMGf
tvlJYR4mKPiP4b5hwrGznZS2Ii7MrFecuX0oCNCRblJo7fYmbAb6R6djZ0Vdl9g2yDDvh7wcvxzF
WGaVsLN5D5OkhHfE2Eu6M5hDpCqj7V089Mm3wjDcozGDOq4XV8C3VEX5ZCp/od0boY9z1+G+aPEJ
fkQwfHJtAv9dEM2XXxASwdlVHDxtbbcHtypwDTolQ7tU9HSFTJG98Dad4IjPWI+pLAuWcS/iAJtC
H9t3UjTFZXC9BWRxPf8QJhMs7JTN6jnRTn1Oef8QO8rT5jXs/OiZBoeGRtbEuW1Fat9TuDB7aw6T
S4ag7UK2TAwFt74Ki59ebFWHtlpwvlbx+mzckRYKGThLGGJBKlFXE3DQmnRqKBnCI0ek7QpGt332
HW+0Nuao80OtBdfhvJ45mubje4rJGBOwmnDa8fnqn7gPlQ9qqroPSc8Ai7G8GLedyAh1ZIN5YQg3
keXmKrFzZNajT4AURTNcuEDFnOpxtTDpQh49B89ZBxoEvKHUsUTzeQDlKJ7VwECBIjE6nRn6RJ+F
msNTIaR7Cmwr14h+dD2vfSeiuJfvGbBJHXfUfmSDu04qS6CTaUz7LraFVSWMTEuAYAwzqODor4za
xqYqwDYeClN8E5LhL9cjQ8eyiNHvgIj8mFdLUDhoVX2JrIlHhLB1Rh8mHRmDQSMpu0os0oAPc/fk
pB7rwlIM2FMYHfLBj/m9va32vblf47LAUeM1vBr5Nk2wxrIAOj10M9vpdeVXaXfj27XxWWq/2Px/
guL/TlAsdOL/m6B4kV/Jxz9T7n8OGpZf9q9Bg//Hwm2C2duexTt9SbT/K78g0Br7fsCrnvz6P2YN
3h82uQZnCSn47GSCBfZpK90l//t/WX+wVYTpA8hw+GX0Mfw7g4Y/jX//GfLhg+1ws4fHIFSPDvm/
8BOJHY0lnS8SHatfbtI0JZKurd65TgwXDglIKP6uftzkv5dToaafe1o2Vumyu/KWLVbdVZzHyE7z
wmW9ZViI14OEu1UaRGqj+0mSderKY/x7Lda2RnaY0qp6FhiH1k6fPyduoA5NkqJyGykPAeyiD/06
z2IzgI/YW+2yG6BjOnbumtll+1rz42HnYQuJiI/0CEuzQVDnYyz17mPLqjYpR0VLdc+T34DtflKj
VxMPL/zTHIdk2rhGbVue+XvP1/lNyHtFbvzJCG7QbMU309S6j6HK5T4JC/GqpuRN0BC6J3fer33Q
kVdWbu2xlj3JNy82ku9gSM294pl00MWIAMX1p2hjGHF7bSsJMZAS9Vq5nclxxQuj9nvUnjqQytc3
Jm1D0AJ2tnVJfklGjkI/V7FPvAJYcn5KowoDF3Ymrnre1U+T+hAlHadZPw2615axzZ7LRrenR70i
yNv3j+iURnuLu5mwSGgh/rdCPIohOzz8iXpOf6QY937wqPYn9hKaySWP6vKEUDU/gGVgLpxpP9Qc
+WijzFgROsg8WLxNbRPemFZt8sRlwctOIBD0OEZEZI0qfWmlSm780ZIsanWlbwLIUdrteuPJzpvm
UJtTThotSsxvt6iukRHP5BkZBGy9pG5+SoLRp8gjpBZOubuTgZE9yKS4EY7Afoo5jqfz7Kvmy811
TwOmV10wUs4noqEReEVVxz8GXp0sIJN831jqvWIwu+JEVl8QH87menTMiMo/ys5is4Sb5XoV7Tor
ZRXFx9RZDwyOjirPWmx0iai5kUklLjQXAn5WoDvAhB0p26i1xVl5afKMMxHehLVexlAiX8xoWo9Y
nGj9XWka2XYdrzxqeGZxMDAy3jN0n3d2QWaYrE7g7Vg9ACTHRs0nI3LidmcNZUMxZNtRq8lS8clu
IuO5Hobm4EagkHt2Vuae3EOPgWUqvEuRL4timyKHKc2YhjlDMO2dLAu52HFG3zOxbsONZ2ufMw+1
VlaR0krVpHAiq1hmDp42rD4PBRTrFZsPJ7RwtsSHWVG+y5CtJBHXByXJvTG6da2Fman6OH4nrVLf
Gr3UZ1S1Ff9fUqUrM1hEkXU5MolkYHcvE3/eOpxUbhy/cNu1ZEOzSQoPE0OfJc99g2aHBCBtf0Og
eSUSZJQbajiybyjT4gb7HDhE4PfmxcoatTYVH7aNq+dhm/KFfTWnYfglK4xkRGn6iMu+6d82YczF
+vfvVBVZP0LCBou7eHRIK8QEHLYgos1T3BT08zhB/Tj05QgHjfzt0tq/171VhH9YDPaVOEXz6Tqj
fvGUJpg+jWKRGNMmQUJZOXcRMdJdrsfmPOfcHIJc9u8cElhUSB9dIeatXLIqi4ovMAfy0xWbSM6z
UGIQrmym54tycQicnKYEZnfy2H+xTX4wmddz2J1yk1LDjNTWyzD6HtPQtDqFZQg7jW41WHUGE002
F/O+DTEycyLW7S/OrvKNz6HXrOtg9A6+2+jPvG9tbukViqfOdeNbO4yJog9pRFRqUjI9WyrKrCtK
gOVJZuTJR82C7+RzrmI3bzT7RnkIFeahORnophZdwURv9OwzpDOYEO1IoBvPUwrNbiehfO9bV+7y
QokF75ierVoP80My5ZipJ8M7Zj1G+5VVNCzz+GYv01qd3qV93XUY0uzyZ4Vw/xz0ipOWAfKx7/jx
Qw70TNGoFntxiqbTO08bht5EHcf+FPTvMxiMJD2XNt1PlChG7mOl2l6vA8SXmjdajQE/mBrdrwky
NcDS0ptfw1aFgubU1Hsjm9LWKyRqQYTqsJw+UHQS33HAsDBNU63hbmbl2rdtahI71XGAL7fwEq8+
BuG8a6souoa5BN+va+YtHrnx49iY1TkutcVLcEqIWPtZ0rC5plQ0HU0aIgMievOhZhKl7onEtT9E
XKanoDP5rLlOoAj95lPItWca7bumrRUTjMo6F32EKELpIpJr5JbyQbcjneBZTaIIhIszJ7unMO9X
amJz0FuCI21BUnsVWQl3P14t6yHvxZO2yEutak6sP+pALcb7YCz1Qpmg9Ghx91PMobm5TwTM2Hrq
psEdVxXujbTa7tEk7XOGO7A/LTYx4jyXPCs36eAbI7l1hjv7uQy8V4jrpFtByMSnMVKvnVbqdZha
Bg8Ehxr5bNmiPbCK6eoV2QZifxOplCfmucWjRWzpRxElcfugFGPCbVA03mcnZv4jMjfCX5emSlwZ
0sZ49DI1cYEDHvu2Q7t5qtkdVqekAR2YiyysNnFv63eiiNMXu3BSUwzIDxMVojcT40rAPvpEQiKO
ZYEjUg9t+lbzF5dALUlWwGldi3bni1ps8z5i128RA1/TXDB4xL/iMd3VU2ntDKx6EHJQhJXbUuQV
NkDnfMWtL2somBxqDBMHRKmAMmphZopUWE+L+ZH6vLnB+df6h8HvAPhsszyHgj9da3pyzyUgf4sp
ULikC6GjfsM6Ey/lk+FB8KiF5QH8Yhay8D15WOqPeGxhCLlMPlscPZTqjYORhgCyCx1Er3l2KhZi
KOhIpKynuqJGFvNLtS6sZgaVQxn5718X/ucsJ+GZ/5srw813949w1l/3BX7NX/cF//elwOEkjqBb
LLeCv+8LxLMY9ZLQcAB5fweX/7Wb5J9YrmD9iBnLslBn/V1lJf4gwYO5hl9qOfD1sNj/RjzL/R1j
+sd9AX2uaXk+TnLHsskh/DMUMHaMT/04LDdmMrjD2kDBjykuwjvTp1lJE2zLC5pDsmpeAxUO6tja
SIdCHFO/kiqgJYJRa39hP6PAQKIFCfFaO74bF0ykcLv0Z7KgIybE5UMygg+tmAHJp2KBTMplAEJh
5MKeZLhQL17pVpwKQFMqUqK0QS/Air2gK5Lj3kH/5llcow53xQK5qDIvvtO5dQ6seU0GLEAxBiOK
q1pAmSClEAZoD/25MttTsAA1DDHyW5hfskRm3FwtP6dde0FwAh5zh/RPLsdqhKACBVxHVlNzyReE
J1tgHg5Si5Gao8ZWUo1KVTAXd5cp7jFbKCAB/PQB94nsaxqq11BADbmEu5/H3yQRf63Ex9IRNReI
kS4L78EOgEp6vVhVDF7gRTR4H13Ey9Z2++zZBy47epNF0+WCMGUYquZtsIBN+YI4pX1YHbrf3JN2
MXQ2yZYx1meepcWub2sKoVqEB7KrHmTXeKfOSJ3HoLMAqDjI1mffnVyWmfBVEvAfY3JDB6MjLXVU
ZlJe8lrlD2FVjWR+FkgLItT9kGafHiyc48mqkSNFr3GXf3mhzl6aBfTSkUAApad+T172PJQWRhOO
gz/J98EhuWXXrb0FGDPJsa0U/CpwMSRZtDBlOpys2yhoypeM/fca8Wf2FajMOScLj5a31FwZC6NG
bhxcrfaraid+Q2yTPQG0AWsFv5yevjKc7Lg7VzpLDY+mH/nK5nof2iB4TtR++UVovicyRguqo459
SJpv4hlPyciHi5/E7DyqYfHei5rEQF4NLuOljDrIKhnvZmy6/OOFz4tLCiXa39TemMzy3lxQvvE3
1UdFtPcSJh6oX1+rX+6C/9ULCIiYn7h9MCUHp87sY4wd6KVf0EEXwAmKcAEK/aBiV7RAhgzN4A3z
boQ9jBcMEaESuuT5TzrRVMW+/80sigVfdEc/vkX5XJ7hGotDuGCORq8d9rcL/BhFZfRLjQHD3ZE9
y2v9m5PMDaQp+QJPBn9ylDJAE7bAlb5NQzj2FohLRvHQl+z8GOSbrU3Z8YJnwoh1rJ9oAuCHBL4p
RlbQ7C+y+6lY6M4KGuOQ43f/OS/wp71goKJMutvC6gKg0UAgfDX98yIHhCRdIFK+5t1P5zdZSksa
02PQ7+Wd21XGxBs41n++j0vIQrf1QZ29cs9n1v/Rm667S61uaLbwYzxAsoQz9NaYTb0RHatOhw3u
24ig7tdgILI0ZKpf2rov9VZWPEJ2lVt4T6pGE8ggwuasVJH84jHF7oPVnBuYK5YFrIDdJGUuPoOl
bWa8fES+zdR4qBKvifaeVNHOQMta3jIKRxEWat3u0Uv1z0lOxIyNmv2ICsmyd4ZF2zaLNjm+J4b0
zLVg4rslzdleohn3MqV5M0kNKQ4iSRFrzUJjp3ESHdyYaN13ePLNsz0a/l022InaxIkcxaYoHPUL
Lto5c2NPL1y87Z1gQvBWNnzxCDdE7rxSVtzccbcq7nqRCHZYWUy6YsYzgYDJePcbeh64AABJqPbL
KkLE0rU4hpV7DAIU1CO7B4RlEGBnHoS3I7fUVecNP5KU+lqdFQeZBXcoYkkfeNMFQdx8BhevMJJ2
wKWpMu7G1EeZMDn9u9UGujv6M6jkQuUtapesRUIoqY+BY+y7b2USko0VrpC1HEmyXFNPknL0R7Zb
meG3C2ARG+9D55w7O1jaWHADLY9kZupEUMK1b8PTbKeJFX4WkxNqqFsuqfKpO1l91h4XWZ4SUHN0
USN4YKcsd848ledWjTyk4C3ah96Z+2fuVfFnE6XhM3lFhb1plEt635lhx03f0DsQPRf7LLuEpwHo
Nlx5Q8cDL7aLBgLa2BWR239kM5H9rSn4ZZsmWfZsKjabO/Qb1RPLG3dvdzbJ/kFxVbGH+lvp2Hko
J/p+1oRxCJjOWPVShF1uATvhp947tyZ1YRzXkuFpbYokOG0aSdG9QHOaJ1ZrwZ0OOTFv02zw7l2k
bKsObu7BK3p6a5q4OaMOK7bhbMvj1CA8Qh9grHA+5YL+AJcpTK+ss7R8++hUhXS57rbVTscGecoZ
GdpqKBf7AXNrHL6dufcmLzgwaXTXVeOQOEq67Bq2eb/33GULHi7L7ZjItGLm77PXGSpUXAxoEBAt
OSiOyiH7kRFkve7iu0iqE80JyETSk21X6R4EMN0WRnmppaoPLb5ZJhS5ozYYKGAUvQ5LWJkzoF1Q
ZGc7qMm+Nh1DFfY/Vngph6k09kNdmvdNOTMOwxQ27Yd4qhFvBIyw1v/B3pk0R26dXfqvOHoPBYAL
XACL3iSQyJlMzsMGQVaxMM8zfn0/KNmypM92hHrZ7U1FWDLFIhO49x3OeQ5GqYGApRivuqUqbFKX
rMswZ6Eu3BhtbbxGzlLuC3rzZYOym+wHpmoxLaoos2un6etvRBsIkRRlbR2WfqRGtyHVWdzfGbvy
quy1GBj2XOyGOSWKvkhC9QeilYQEszju77phFnBAc5PMK3QvBCGrEG7PQdaWN8zL+pFogzjqtty9
o1/3KcA4rVGGF01NbfrtIEPjX+ROh1UsXwkoaCIAYyJbQDXSyPJblQtCB/rZLOh9Uos6L8rHV6AY
/ZM6i+nS9H2z7wfGUitVt6UC7COkWqioiDSiBcSWXCdPaszhzuo21XI3ZZG9vroOqzSTBWO2aaYZ
kiK1cPrC8QNfFJwHFwKuPqvwe2AuK+1UdTYZYq6DNtTEKKTtLLw0QC3k1YAobFdrWwzAMnNemUvg
mFHs7q7oqvGeDJoZn41VhDs6VANFTdGgYJaqcj9D+QAbXVFYbkwpu0dHH+ydhjYn+L9gU/x/1P7Q
efz7jYn70X4U/9JzqvN1/1iZOL9g6qTLMDUiJE12af9sgQQrE+gTqgVoAa/K6lT9uzyTlQkzRLoS
ybrNQoqJovLvKxO0mYCe1l2KQfgDFPC/FKLEBOIP2kzTZOmgahA0dHgc6Cq1P61M4h6tdLWwczQ7
7Vs9KvnVMZrmCrucOzNpW9Yh67D9DZCrgSaZ65U8AeOkh2X9gyBHbl97QA3i6eulHHMUnoi2a32C
lOyLwiKXQc24cJNDStH2uRHlCw9qd7ayqDuDYrGpWxzqALC60/uCJ2GCYbpWCtFaNGRGuZ4JFBJh
K4aWEI82JsmhMwp27xATAS50wW5WB/YlxkCEDRcwFUq3dM5Nit0UYH7eO/gvMod6hmwDAGsm3RQE
boWKp2wX+Tij8Mx8O5rKfhus5ZGRJsa2sywA35HO97DK5YYqjSj2XE7VtlI6WXpFMkzNtv9ZfuXS
epVdVO7yebLcWkzXKJZPGX8hVgTpnPiFVBiwdBG0eIZgpXmx1wnMMAx667dirIbDzNMTbbtQ6ZO3
DmkPl+vPQQ70DYY6MeS/i0QltOcHya56WyzfDJEN7yKLAs5PE6NgPAxFeUzatH1cwrb9Ks2AQZL2
c6gUr/OlNNTbxMVN1xcEv0n5qeXIuPkR0ri9R75mvXZjVTzIvDIeR9SgWMaaBgiQWCdbKRlJ8VOp
xII9hKlXL1ndvkyLEx4LkrI63FVVzxIlsYBcyaGWHxlsjT1RBNo+0Se1QAk5C4JBxnl5jwyWZoEB
XicKNWvHMLq5pExF6UNq4BWN0OR32lz7LbeouEoSU86J0S2e1Q5nrYC9Tl48iRiqGGwfLwmuZwPp
80MFr/4uJ6KQxCaJV8+sgS50hvpMHHrIbFmtX5gyWqyNlCJ/CsJRbJd8RrFUdoOrGvXyCBeY/GHU
kspeLAFcBjMzLYJ7x3zmIlFIKV2C+jxVmSYZJpo8GiCCTy0Snw1N1bI1iQVrg2CvFuiKHby1sais
XYlN7IohkipEKxq/AM4boA7MlK1d9hNo/DEF6q8MxktDmzVMoLIns9uWTm0mmzYrE18Ii4xIGr5D
p+btfZeU8pKEAxbXfKx5gBjpMeYnvcPU6/pG2Ln2OckJ8y5C5tS102a+s5sqZpJPOM9rJLRxV9tx
cbbnuruvenKDNnGXIq7MComQSiOQZWn1ZYeLsd9GIbuvzRCL+ZKGXeUNamUeormjJ8ByXWL/YZci
QvJHRa3nvmE6/U6St4kbo8NChC/42Fe5vcNDQiwhUd1+gl5rgXnhmF8R2rnLiM0FP/jSfmuXbtk6
g+Bz5kl0ev1ZZy7sarUOsRPlsvDHVu/91Fiox8jLBngaUj20XimQLsicNEOREWUTtqSuqlWDMFXs
hz7/oDFrT9KJ8odMJkS5zkV2bVTl2DZWBSWU0xFpb8T2cYqMYaIHSnl3IGVR9zc9yLwtAoySmBom
FYYLcZlY7ABZVH4/NUEKzXQSD/g751PcdMZtw2ahJRNL9xrMqiRAtaF5GTo2hCxWzNDtbYaioWGw
6glH89mkeTkvKKmvka3Up4G8ksdKt/qvBicZwV5m/YE0dDhEbN9xO8XNBfzWyHlnWAdkziM8dq3Q
fLsQzJdmpfJwhnC2OWBt9qk9WDgrgzryEp2RvlsZGcIW9BaPYS/Ke1HbIWxihwUBoXcfmsTvVveE
8gwTao3ZfEriL7tjZUaDOT2HDIOCvV4tJGNVZUglbq75bmWc2efaUmDRNes+l20euVkKsTq1hjWs
t4r5pp4ogrzcVDUoNFEVx67ei56AOcLAs74Osk1UjtFRk13xSQoYAUAg9Zgv6fUEYA7HPn3DIs1X
1qnhe9gtLJ21zkH0avfWhWYtImWT/splnvZYJbZxn41qwN9qCgYHElrr7HAlkZ9hd2Xo6hlzs90i
MAirNJk/ciremuwOKyJMJYp05Ds1MeqxCod0ofRDfLf4nVCeYc5HNUYkbDo5Ojf0rcEXWv7pLtLM
iT19JO8TYMOLm6JkZ5kWdl/1z54u/9nfzWurJ392fdrPDrBYm0EAaQKEAJ9/vraKi8rMCyfxcjKG
6Jbd/XOrNU8RzWWtpNcxru3jGDVs7+WNFf6gRXxdNH6yGZrgafzZo1pruzqq4WfggOrB7P3mQJnd
iiYZt8Pa6rLQg3b/a/9b/zc44l/Hi69sTxw3/6lAvCmb7utv37/+9vBRYKr6/tVQFhZd3M2H7//7
f/32H/jHsFz/RTXVtRbDI2MyB6FS+4e4BjqJYEKNt+fvg/TfKkXnFx2HDm4dW9h8NWXhb5UisFEL
DwSjbQooQhXArf2FYblh/Jltg56GCpaK1IKTApF0dfn8jqBTqGzQHVnN3uBY7D0DB6db1dcMJCOz
Iw7GafJmj838PHRzj0siF9w1oKwmqSEclhPr7qor39km59uSKOczxwUOZAnqOqoK/QU5SMfsckmc
sznh0WDa62Xs8lTyFtTmA+ced0EtSSx3G3xx0WdaFuojqj7gYIFaAOKOOta4m3DM+7c0afoOIWS0
S5XE3BpD7bFj3pe4Yq9arIBZY+mZsoKO2I+h9QE0gfZF5SYDgIoh16gIWuvC/JCgcn1skpIjq0+B
L23ouIZbdmHRHcMItbhlJkgaMlP3K1xCBmNZWaQDCI6+dsemJa7FVKP0XZdt/8q1ad+lTQJxnVn0
0R6I51q4vo9RpGJEGbTmZVG7eJ2BONFjVizZ1qkDFEBWNCqP/Fj5NmxEfRcjUH4rJ4I642wmVTKY
S8NtpBEgi+h1NujUW82YwRFv8H1PdLs7wRb4rZF4I5EtZh8G19oWolh75l/ELvq97rYBjrrpJiXx
m3oBg8iifGs2ogdtzvWboRGut62J8QjupoV9SYToZkQ+auhRA0CVTfrdggm/I4+HDxjxFrw1zAAJ
Ro8mx2DI+QWdhXGlpfoBguiWYbC1yFttXI7S5hfLlY2kyLGzorpB8T7ZOzyJDGnMZjK28M8ML0OB
7xtt/JIb892Y8bjQKO1bFglWJU3ILk22SwVSFmy+042i9gegT9Z2aapD3xSp2w1qiZJLWdB4LJGP
nBkrEBQyj9GKP2mzOGM9PhoLMU2SVCstKV7D+g5a5NuQMFcUFXUCkMtrZEp4mUJ5g9x1ihC2eXHJ
HN2es40MhqORhz+0NDllZek85JaC2T380C3rpRNdhCDLCZ+FOcqXrgv1CkKK84A8IHHVqSWvtC8j
LxubjyTC5wuSZLlF6D3gF/IdkhLpBUpCBkVxl4SM/pHCsUSOlddoEaE3BXp2Fy+wpiHh6a8yHnzA
l6ha1lgDpbpZonEHBHM/rkdeCYF+MIj90KrjLPOEXC3iVBryH92qmaeHxC5vjEY+xrM8VnnrO/pn
a3bVRovG4xhY36j79gpqNaMurnYYP6URUlaeGqZGnclszjYuuqbdDGRQ5xk/0pL6MiwIBBmsYyOt
5YI/V90XiG4nZcuL4wcOmwllwm/Hqqm7oMU590pxcRrDL2VxP2BtWoqIMDAkKHFQvbYa8xRHr84t
uZbXvmInQ+36rFj5QwflxVcV5TOrSyKqRHclVy9EjJBfIwoKsXzliU5iQyZ2JlXKsqlrVtZtnY/P
imB/gANgmG5M2KE4gsKUv9eojeUT6m/0Y1OuLa99K1hcAZKBoVdH3bMMre5NQ2B+0J1xoYoe9RkO
cSKZluraSjJfpOxPKh+Dny12/yy0Rd6BTFD8gXESMnqD6M8GfB1uDC0Yj5LE9i2VP59SGdQPuCXB
qOaWoW1E1AZP1hKXJwa61kebasVZ7RsCUfCXvA6hOR1MdU2icar+PEoyS522qJ9aku/SPnkeFPB0
s8mptSmCcjgyiM3czgQyMuum+hJXdn6yYjP6luJ6/FLqqn0PQNoRt+C0B4Vx6ug2Rrlg0dJrkgXM
SZ3ohlAkbDR7Ct/y3tJ/6DI0LBZMBQEonYNmjilfBeex201JSFVVxUrO0EyaH0r5w8gqh0q1Ns9Z
oYSpS0S9fAO53jIaaNn91OxNCGDRA7kDBTp+LIHR3C59aRdM7qX4kRhG4RDIBcOkA8D4lgAT2ExI
/2+VJA9e61aKN8aU+WmJpv5HBCFIAdInNbrW3pHvCxPm0W2bwTj3jeRNarrhIyPbnUHt+u1HdYEL
j/GiqbxIRGgw1bwi/3QCLGWbvRFta1pYXrm0x9UwxVn9zUGwf6q5TkMX9kgBtbjlJQscO4hcXDjO
+wrhOkCLgAkchEt3L6qkpz0rw/Ls6NF9EfE78CqnlCbpptwn3qSDcmyTmOhK1J4Jk8Wk/8pbm840
ZB0CNgFTktR13pFJhM5+KDJUpobVmfhkE1aymymw97Wicsrpr/0Uojs1B7GFcJxhyFGCC1rzJIUS
5Sh78NzBrVGG4Y4Csr5ouO7f1E7LifDt7Cf2otTdUZSeAljE34mO7kgp6OjrSjv1ciqEWyC5m1Lv
s/sO+BM7Y1P5EjR4TIs7wlzZYYaXJYrCvdRa67tRDcFLHnc5QpS8nqkUgoJElWwA3AKQmKExjIBv
kmhrQhoNpLLSqmXKlsb8/OvSjv/Xubu/SjRWr/e/n2v+y2r1n1/4z3IVei5rJIaUTDCRM/6zXDV+
werNKoz5pPY707n9i2bAfoVgDzdZWyPlf6tVzV+ILmPgyWtnmaZAJ/6XatX/IeywLAanKpMdnOe8
Z6uE5Pe1ap+wjoyMfPGioa2ILmmwT6RmaR0RC/K/k97aoEoJjB2aWNxLtTJh6VEWXOVq3eeP8VCV
nG0Z5ihGgmB2GI3hlu1VMbZ+pqPMVhpdniPWZrtBU4eHFLG87ZpxoV2xOWZ+lNUG/mLUoN+crkRD
Rh31boCJO+tUZkxzjKI9ZJGKcVgC1NlgBorIlO/z7J4gqGk5iClPvsWDHeZg7uLwGV9t8U3OIzZ2
borkNJdKeLJblF111DB0m3NdXGJTny8xa9VrH70EtU5RRS5v9mrUbKxFpHX7AnMnfHEnXiDu4Ai3
2JYMUtsYja59TUafVyA/NHYWhSGCZcsBpGyp9rNk01jjo7TGOwvAFSXtEi4brSYul2p+vq1lvTwA
iXsIZBBv1bFJcQIXCHitHrt2bkwMWEoFmp1WKvJKCpDwzCxcbtU0R6jQ0JR6FDrdNzYaMS94EzIl
ttpxeUgTqvhZWtENWo75gbNv2BvEqniEnsZvwPNDSLuGdSeKQfVlkD7Out09JMhYtQ0VFvJ626BD
yU2QfUy2TPT+kuJEJFPH76wy7GMbAynBhUOV3VlYdEtQcQ8W39ZXkQ4Rysai+S2cyCFiisw/xbFH
pUcAcn1cq8mnUV8Kd1pq4zancwk8Mdd7BzxGukXfMuOiTveqMjsITLWLI1sK4noy2JbNsSSmo0Hw
D7POkQ+5HLP7jEU/Ts/JsE/Am9otKb5PcyGZuoXCZLenOj3yY9nKr2FQ+h3brm5240jJb5gfWB+9
yu7YZT6ZX2dnMdg7rqfo9PNAVZRp3hc/j1lNn1hO2sw48DYPL+p6FGtxFF6c9XheMqznLLoL63uZ
8Z+DtZZckQ3DY1iiO7ZaP1A9xaew1Aifa1r7Cz97emJupuwWPcSrpPS5r693RrDeHmPOwgpJUnBb
q1l4sH5eM0Zdgetrs/yuDjSxZelHCk6vvTr0Qk7aIChcryzz5/VFtP1geFDYnP08V9hyq/WuMxqh
ABZbL8Ceq9D4eSm2lsYFmQl6t+TntVn/vEL5llynkZncC1GVZ54fLltARt299vMKztfbuFYU+135
eUXrBmdG8/PiRu4qX2PiMKgA15s9pOV8c8Dt0GFBo4y2LDepAxYzrJjeB9jQf9YJmbXA4tKmTKe8
W4sKOzINtPtrpVGsRUfNQUigfF/OySGcluwuNXlnCNGyb2VVp65qjUCR53J4TRPZgoWo2KnYqkbm
p0IODPN2cJgRzfcmj5fudkg761Cm5fTIdG5DQ7Lr7WTXWk5NQKLWoK81xlWyzZbiEFvTyiAW8zGP
QwgQQfTRK/YNFnF5GrqGAgKP7yl0dPk8VVp0THC1PHB0idOiAmt0nDbw2cOot2NbJb411nKLkl4B
9JMqh5wUD6/r5uUtXRLyqmxOjpghcLqZrW70+s4OL33uNG5iNjwAbJsLO9X2HBDWY7SwoE1ImzM3
dQRSsCyJgtcmSJlTiFsTAwyGfr12m4DDuuE3+qCryWkosSwSIzG6ItKZ3i/ZSc20Y89DGEQm5KSu
0S6FJXdzONoghsVtFtQKLrjoU61WLc2wGF4gQ4oTDKreaEii5vIQQZdD8liFFg8/bQh/KmPbmhJ9
6VZyfE/gUZIV1eeXSajtaZxZbnOQrsJToSQ3zPi7fc/g/XuqwNYQYiTD3IY5olcW4fHTkiAiM2rC
kfSwQFrG9B3dmjShUQv8Dzg8od3jACc9HcxrtbXsgKhEQ8bJNhPxyZ6d5A7skobosCRYaluNon2t
MSG3WxHMaHumfF8wTzmWvV4H/lLkoLs5ispDCz6VEUCOxim3LfV1is32A5ljea6IN/Htbjkw9/Rb
su0PI7SvU+kA+9vQSl5rZF43GSX5GeFHsSdq973LmQIrgfgYIUu+MhQFbpVTWzY4qIhXZ1bQhmrl
Jzw5SA5sMG8AlLqdbTECEJM4G/qA+5yH3QQpZPDxw2PtN+1QOJ8GLO4dnVL6pFkkeDudBL3IsmcX
1ja8zg6IudxYFYaXPOZsrjD1gEQJHDb3OAzG2c0Zc5ZuVwBrwOTePsa2Wmauzp6Bu4XZySs+hIH1
FitMpD5jQRPkRGjeu6mdHvqwD68lcXfTFnaAil4jwUqACCxRjuSxjDdmaet7U8tMorzzvtI8Jw/K
B0PtFyxmyzCfO4gdKFZSljhFnSE8t6JfLbiW6trDpHwSPQMRB7Rvg89njl9B8Vn/3dYzmGjBHXzr
fj9K/bU4NVDv/oeqtv/2r/DQ6xf9o6KlbGWZyTCcKadq/sHduNanQiMUQjUtStTfreo1larWNlYI
NKUmvkMW/H9f1du/6NTGBk5EcNNQmHBS/oUBLFzpP63q+c58a4OQJkjUFg7MPxa19WS1rSVZaOTj
UPJUISVKNUw/eczjvlDxujlQIT9kAeuqDYY4VpPgPJywdSd9vC0W4RyADFGnivg5mK290eU/tLo3
XMGh5WHztvdqoM4UvtoPLntUWiTqeEMh8aY4TnrgLLUPwVgiMaVSeMAgpXtGoxBK6AzTZqiQ15og
gb26Onfjq5okhd9OhI8theZm0XcxwfEEHAOs/sqC1yUIqDtTSWHzQECJvmWrj+VzneaZO0st9k1I
NyhXzS2yBS/rlS0LXmcw6n1vdM+TdOZNMprOfqlaBjTUH+QeWsTQEONtOGyKtB24mTPUzGhrJ1/q
aKQc0dFuzHCXJLUfrTKi8g43XWFrR6WHahZFn0YSwMaRGbZj01lcmeXH2LwJJlCA6quRW3jKncU+
UWlomwAHO3M50ppwnkt0SwVTYOZjEPbsqrNQfWH7S22quO4q7I4foYwP0TgwGYnI2Oms5MI46CTq
vIVkoEb7ukMphfMK0aVjrCG7w2vYtePBiKzHLDfFdsgJn+BZ5A8dqbVsFwbmxm71EwZJI93CYiw6
8HCEpvPSFONtgFTcDadIeHi8LkaXfqBEZJKNTsGu+KPHPJgi0QQk92LYKXi+lyBFNKfU5m7pZHrI
ZRfeMGxQPDtdxD4YuJ2p6gu3mQ17H6aY3vI29PT+ti/P62iyzSBBdmH7o9I/SW94x8zoZdRAaDn7
6MdQdImbEq3hJViefD0nCd6of6CoeFggmq9QWub3IdAo1NvmVetSZqcIZvuRjzhysurLiGLIJEye
6X32ZdQT65waBwDPP9KSg9yw+D8qZTvscYERZ1iK2bOorKO6frLSi0j24dLsCwa7aAJZXSrI5K6O
HUMdSc0TQKZtoPO+VGkyoFk2HkoWtrPmW6RPoZQjLtkYb0Y9uFc7pT9y9wJSnuYjAjISp5Z7E2ul
rURbs1Jf8zxjZLtk4LhR4m3tlHJTtw6NOR7bUX/JSLyAnZFYnjbH75oSfM7Q1O0RjVfXZaREW7qf
KG8Fe0b6Vp9k7nKTmHCKSgwGJuQpV23nJ2Q6B0fMB1jWZMKqw3cUzZRoyZp68i2sRLY1TRxUjsYj
RpAL1WdFLipEAROlzG5p+fizYFZc0koV1yLagOxZ3Gb0zgDc1UkhrpZ5HxbuZY/Fhjk5gBZw61Hu
kZr8bCVZdMdQ+VYkI7yYbhxcBVg2l6VF/ra5HVMm9Pp4xKj3AkM3c2Mo3QtkDwoWfp8lbuGN1cnq
PIR9cEDVU+z47bltVLlLzdPeX0m3PihzdlcO+YjiMD0uk72tNWU/czdvJVmzLIcUJnWRTz5kf41j
1fE1ojdgEoW7Dp9VaNp3JFvuMYD7zWLdtvp4RguOJa+CokLeyyZG+EkLHW7T0UKjLsW84Tug6Qjg
bi24ag8MB29MMzwrbX6TFuEzxWe6X+r62AZUp2XX3kUD0VwyUlMPuxadpMpYm7H7WcbZxxgH6tbC
tuvhbDhIcrv5THikhuIGHe1Wt5prMwqOTGc56iOhphHwWQgITu4KjWDZuTvpvX3s5gbVREo9KruU
FJeMkb2plt8ZuEOw6WrHm/P5g9Mc1rtQGvyw2VU1FlSY7NFVJ/MT9I6yjd/ovQbfXkf5k1O/V4o+
e/FAho6ToHccu4gBddgjZbbkZ4IYYFNNpbbRjWlGqhM96ux+JhvTWtMnB0Gu2j6d0geiRI7si276
rHt1FGIFTB2LrD08Zy18dULWsG7BKAqqU1EPt7EVkQWrGk+MxAOyvBfitqyo3+q4NbPWOoHTIKFH
xO99iZXcxu2O3/PZaIxvcSAfCSCCeKFpD6pSPif1XHNwV9D8asVNgoSNj3o3xAkHZvo+aP0KGUnp
ZxXsg1NvHFlgBT5ujJqBxLAH+g+lJi7vcug1ae6Q3qxholB3o5A7IDz7FutuC8fJE1P7yBNDSoky
Y8MNeLFWl9l0WqziUBnqCwqATyvuNJZp8bNSYm+tHNAhWp596mq7z5ThZinXxRmNpacPpsd8QCBZ
NZ4yooggfwc0j1BFiNpdJBaRmaiAYo/24S6ZDJMxP7IhnEBPQLjfHA4Up+Qjt7NPQ5Cynqk/VBVb
u6HFx3rIg41OcpGLltSvJHJoHCputZa4DRBaHT4CJx6cODt1Lc6WIX0PRqbFJSJV3TLcjgAdPJPz
UzxrCqo3GiyJjI0LKw23NbfFjLrIj2KVNNWht4hNQ4SN6JnpV+HTvjsbsC6s5iKBt9TutEPFD4Gu
4Yg9h6sG7ld6U+g66HPRQuDRc+VqK+CYeaTUaTstJf+oI/k6Cx5rMmtn0X2pE2StbEYI3efpg6GV
wWHu24r10Uzcb8dOC9WktrOLNPDaaqx3pcZPxF+uf64GsrQs9iD0T6QFCaj8ig5JEb/ADoqbRpQ2
Ryu5l7aXWwg0tMqxPd6TO6su1W3rQCfOce2DWxogTXWHGEAB7Sf+qi6uknu1Z/ctSB/0Csv8CHKY
5JpqE6TM8jbVROQpGYyctE6+25JYAT2AdgjCHt1YmUJcwytzacwVx6AGRIZHyXKyFNO5JuNS7FmS
Cx6nhQEhOmH8XGyb5IzZghjw+D42BJw51Q+x7eJR129axDTLLJxP0At+kHUXVc0Fq04mOvAGhnj0
jQwWQGnqN6w4lUu7iMbXZpRoml1d2oGRGDvHa0pf6HY5ZyHL02gH0HjybPKPrCHHQSrjz6RReK9b
bxBnWDs8A8NdTebKpsCCXWmUK4KoQLz8noy4LSDNoJIOMYSM7yboKBQ3nhJkW9R9XxDIPnBBXQuH
qBFrlqf1ym3I7QNWXrjOOLyPRZ66bV0cl3nRN+YcF5uFFN546ojkjhtfiePvIZmeTu2NkmrISovv
ukI2eyX7W83JwTgFV10mgGqksRyixkZING7x1Le7HKECtZt2E6SUIE4yMyMo5S5oE79FCHsRtbJV
7eAzSCaE2gAruAKpdhrCyRITZuWgXqOhm7YspZrVrHQf6OM31LRvdjiSZNLcldV4QCOk78bS3obq
cglIQPSFFmFa799EVd8T43sHD/WhiuiQLVSaUQMbIIj6/GBL/lDt+bbPcx/E3Vk1xbM+xjuzKDwW
kxcaYMSHy13TGq8kdBSbMW/PRtvaXpikFwtQLxr2Cq57c8sG3SeY5FqPQebn7XAl9UPH5FxfIq5N
hIjBFaHSU1/zlFnk3pMHxcYyA4b0Fpa6WEUCZ0LqDvUcnJqYQjq1ImWbtumuFjqDkKJ6H+S8nUjo
2KK8ijdU7bdsdB4Qp3wFy/JGqqhAy0AKvSqVyU0cEXuhAm1iEuYBm8StDNB18mucV/sz/orn1Bn3
IYp3b3LwdMmZ/sS+0dAAr10DKOz+GUAJN2CUxtCx6XPwK+KO1tjb6jpBBmSIukVcvhhyrD1iGCiU
RWB6naI3Hnh7ehtkG/A+PPAYl8bqAUdX1rVM2x9GR0sxUoYMzGLziVVB3yo+5PQXYmWZ+0E1gn1U
78OeHLmmaIzN4Ix+pjWeM/YU7ROb5/5sNGSA5Dk4V76ZtdcdSEZOxUiNLj+uE8W3nPRDymZrKuUN
O6/rNBdea2YUKe/Qmy9AxjakYoQEjEm2w1P5kmnBfVrcSqjLM0aOtqV6ogigVJyKK/oaT2QPqqP7
vFA/mhpVbHex9Ro5CKxBM7zTkpd0eHH00OG0js5DXMHnEm9WQQ8W8bw6FT6C5VaRgcs48SmKm8CL
cYF4hZkXntMln20aPAlNvUvlAuSl96cUJ320eviXofHBQfuwn8ItrVG4syLxDd+UX6822mKIv7gb
SHoonGNa8mGxeidVIAsj4Nn1NVyS236COsKqF1dMiccqBE+30SkI/NAZU7cSpi9CnRlNHyA6aUyf
y3MX1LW5n6emPc2J5ZMs813Wx0HBg5Pp4mQHjNOyPkHPkGEiq/XxObOz/lLryGE0OKFOIm6SjvaV
Ze9eqZLOL5kMu/UYchILWtY+2jVyPAseVNeWw7zv+1jsrDoasCUxwoOSdAN4OLqLgBXaXc1mZamy
begEPMNmtteX6g5nDnCX+Jg4xWXQyQ7mDC8N55o1lg4pJLoNWoOt7Ioa7imyNlJAREPlnfs28a/3
s5aDv70R1iruNB/xsW7w12IVguND1kBd/JhkpgEaGUd2vOUqeiIyo7cBPQ6k2yuzHm2t1kZWTWV5
bHqQmCPBk9LQvrTBAa43WAgUojB4qCYeZ6JBzD2GrIsuUJd2VxewO+9foREC1AZH0K234TLSHwXx
jF2JWQGKKukKHT3+klwXk6K1IW1oCL+vZ4GIaWfiId0xZCXlpsf/okcHNZPbore1XdA44ybMc66c
5EaEyrHUZlSjb3KMznpjnVDtk5AI0biUiqvqjt+3ATEU+XJVcu1Kz5J6K6cBtK2isxZDOpEYOYg2
5gz/XQ3/eYgmDISC/2mC9vyRZaucMfub+9F/+4Pz/+9f+49B2jotA2FCPpiQf1Qy2jj4NULTUBEi
IPyD7d/8hR0pVhcb3tWv6ei/DdIwyhAsRWfkWCqALyH/0nZ43UD/IWVtZY7Zumpw4wuiB39aYn4n
ZAwHrTI19qLbyrK3U7pLEvOw1LeGlhxbehIt2SGH84MxXlVsHieRq5jtttdOiB9JKi08QN+CAxYl
Jwdr79PVDZ1goD8dcpv+Nv015O/fpiXq/2OdbcPC0xxp6DRqJjbJP0kv6xlPAnvWxTOYWnCaE2/8
NvVJPbmqMuTPOp5LAUUgW302UWjctV3RTBsK0ui7HPMR86sy0UCXfcn0cFVeYwEPW7JSZSXbbDth
AoJTnCCuQ7lNHYoMm6zzfDESVJCWBIQ0lqJAEuaMOnlEeYlGugQ+PJc6QZJFV0rE7WOWBXsps37Z
Wrgnw61pEbjd1Wk/bno11wmh67ujRmEE6Wkm3xQ/d1CEHg44MG2dkemDD3vX+UB+z3k51S1b4nzK
ARdGCzScxtbBwfbQB1J34NRz3A6z4T5K8DPmXRtQvi0CduC4YFD0gjpfWH3KgTATYFfh/6HuTJZT
R7Iw/CoVvW5VoAnBojviIjCeB+zroTYKXcwVQvMMvE0ta3EXHfUIvFh/Mi5fgbHUtXG0traC1FFm
njx5zn/+X1cLYy7ose9xTSyyQhsxqZ3jUFCQsyXUQmC0n/dgeE9D8EV6TwnXAPpUyCrHdhZ1zlL6
CcnAaAmMQcsliqEpDRrQUtKZ+ESPYvZA1XqqxoIU6kmYqN8JkKDGsSUpUkedjpHTRx6J9M1oNvoX
PShw6bLtysV3AzDlnYCWK3pgnciSMNZzH+UipeSITowx7YWe+AxmyyjJqX2U7oL+ilSEM+fWIqIM
K5wuO/OQ62xhcGSGatSdzQV4jQaKrFHfz7MAmax1yVYARXIcIJ4UuNYjvAXBBeLV8NhLGXIwQ60b
q8OO4y9/S9xMBtOJnBhMkrETTxZ+jJIJIWr31vJeuHaWUXZPiNyjkYo6hzCm9qLeR0JfzIa2J9EJ
lK271hWL0AOwuLaUWz+ypcV4uVS4hrmCSAQ5p6Q0YcXNxWO6sFAmj1lzEEErIrhVfL1xR1NyDBhg
vUAXyO31iUqc+Tid+/PLnGaNs3Uadi8EyYieDHjkEbsXu44eBJH3uA6o+OpOLPPWtCksjKNVKnva
gKt4YAwzcuYyFNurcCQHjnpE95QVnIoOIkknbup3H43CKamS8t5D5K+jBzUJYmkEsQHEWsoiQk09
MzRgo6u1dtPrQd05yFVBEgZWR1mWXMw0McNyEUYWLJ0ZHe+R3YPwWiqoEKZ5lzu4RKe5qCfOvH/D
TSch5gWshi5jxMWCKyVs2BK31btFH/ICQtkgpwHXyTW97wfi17lHlhqiEtsBc2IBl+UqOLeH66VG
7gk8SoRIjtqn3EhurjiH+dS3ryldJRdwWS+9MTk2UkkwByTQ66S0nuY0QJO5ol33fmV11aXu0ar9
1F3GxbVIjzdbQNOiU8KeiwJFNQV8Jl2Jeii4qTOSk9j1YQCK3AQhals+p5tD7gzoyUhWJbzaCEeL
1NIWYB804ymjhunqSbb04N+NIlqFbVVYoTiGcWu93wGXMfQdKrUDLRdF0sVyUFxSmBC/ZXB1/TYP
cnW66vjEdJVD7HrL9lIVhqVh8v1xoEGfpoGV71LL2cMKJQH5l+U8dkfSOBr4w4t745Sb06A7WEwW
Z88Ng1ENenf2VAcrazzVs8eJQmdN3DxyzN4NWexiUsyESX7q3cXpERXFk/rx9o86Do5+p8RoqQpc
DZzFu8MFtPt1lqqDngvXliOFPOPJMsDjw2S4ntUPtV+dehkKYQ7oBWgP6IPg2rEsIqOALpkLFNp4
yBPxpAuro3arQnHsXvU95xhSyvoBy6Lbu2+JQgllOUpiXbW3J7ZrayEUQhbfMhi5J/3pGkqVB+U6
fF59jY9Jrj+Q45KASCN9cCUcf7eOGoYvDaqSB72EEZXhQbNVp1IO4Q/zUuJ9+/JbMEbwbFQMv/rj
M6FpoHeNF2W8Uhlof4Eqhprm5cViddPRi/FyoF2cy/pi8L3BoPJ71Rm0tzZTv4C7wCAuEh/l6+RS
vvIm9g0kOPEVWkhzvUNwMIB/t3esPtWPfHAiKwHZXnijSp4PuyAD58mouPS+dqH3GvqX+YX3UD/Q
SzfzOxMrI5WfoLL9iE7W6LXzKckLr1HP1jumc6qOLessndi39YOV81831t76UGjcEPPSKveOQ8I4
D+5QX7AavFfTp9tbG5Y4n2vQPLgj4Zaj7IhK2C2ApaHY5LeajNlbG1SufLsPmfbIvrepVo7A5VLy
Ucb088FxGA2VR5B4lN64A4MD642Ss5eP+bdEof5fwLmvLz00U3P00s51QzPmajJLqG4kbxV+mAH8
9OX/9iz5W0/U/ESlfwyH0IFVjb3yBnrYvs3rM5emN/vXP/YFpO5WIX81n71qV9vbD1z/fOlVZSgV
18czf03Wz4d2Lat57+3HqXmgMtqrYWzNt/c6YNg1eXUad4O/cCDtMYytVWfYvZmFmz+S9tmF66mz
S6f2OEs3v7fPMHxdnWH72vOtWYkSgUadYccZ1enWTZe0dVbb7MoBx8F02f7mRwsN4y5RN103me0/
b360zyOWt5I6w7aQvzQg7xjaqem2b0kq9QZWiVTb4z0aIg89859t3/TM+GeuuD3GNR3Su2oZ7bGr
8ZDe5bRqj2ENh/SXuFqzaI1ZcsMRPQhW5rSFMZXccJYhQDTd/Nk6Ry83nGRfuC4GUWa3L/jYaRk9
EFW9axptzRbbaRs4ZFm1caA9VjUcYPosMePW7a/XRMSHsf25+Qvh/cKO27TBJPLXDafXxGa2TPen
PFcL1qEMhX9DDueLt/kDGIL5Aiq4zfbW4zTAW/ozP60Ezx8kqChyaNuT8pNyVLKs9hqC+rvAtb02
rcN9AMgBX/gBBKQNq/FthXzoPHa9Yeia/my79D5pTTU5N1BrgfdtP3aYot0L9nBCm3Xg/w875W1X
fpZVoDwqr3VgUemlY2tTvlOlBxACNIRJRHBMlFZLhBEJjE/7oj0INxCAKrngIIzrqQ1nPSCH4F3i
1Q2mpgsVXWVuPnCucAQzHixzUHbRoyxRaf18c98P/+E+fjX3n78Mf9V/3d3UO3WP6hXkA9O3pYjX
/NQnTe8bL2BdSuxjasEW+OLSQpgJKyvvgFe4NGN78582JTMxCw7tBmd3YVrPpjvz2xQY9BUR8GV1
uxyYL33zZ/wcfGuZXaBNGyZsB+vais0lgWFqCLyRaNz8yFt1AYQySgIDXO80vqTu5nduDdNP8htN
RwJogPKRqTsz43//FwAA//8=</cx:binary>
              </cx:geoCache>
            </cx:geography>
          </cx:layoutPr>
        </cx:series>
        <cx:series layoutId="regionMap" hidden="1" uniqueId="{989B14D3-3B08-49B3-B9FC-9976BA9E9D81}" formatIdx="1">
          <cx:tx>
            <cx:txData>
              <cx:f>_xlchart.v6.17</cx:f>
              <cx:v>Capital/ciudad principal</cx:v>
            </cx:txData>
          </cx:tx>
          <cx:dataId val="1"/>
          <cx:layoutPr>
            <cx:geography cultureLanguage="es-ES" cultureRegion="KZ" attribution="Con tecnología de Bing">
              <cx:geoCache provider="{E9337A44-BEBE-4D9F-B70C-5C5E7DAFC167}">
                <cx:binary>hHrZkupakuWvHLvPRV4hEENaZZvVnjQi5ileMAICSWhCI4g/qu+oH+vl3NvVWV3ZWYcTESCkPfiw
fLn7/tfL66+X5Odc/nqlSVb99fL6229hXT/++vvv1SX8Sc/VX9LoUuZVfqv/csnT3/PbLbr8/H4t
z88oC37Xtf7w90t4Luuf12//618xWvCTi3N9llkd1d2y+Sm71U/VJHX1T7/9/3z56+czzKZ7/Pzt
t/M1jTIRVXUZXerf/vzKvv7tt77W10ZTQ//t1+9/P86fd/jnFA//W3kJo0f0H/+enIP81/Xn1/qc
/fq37Fr+x79X//JrUeZtdP3JLtH5V0df1edfHLtIouz8j2f6OVf1337rTfp/GQyn2tgY9MeDiT7p
YxHPn//z1XhgjIzRn18Yv/3K8rIOsd7BXwbToaFNB32DHtYHv/2q8ubzlf6X4UTTjelkagz04Vgb
/6dUF3nSBXn2n3L88/OvrEkXeZTVFQbGHI8/biO5GAYmn+DXiKYaadp0hO8v5xU0R3f/S/XMH+8m
10K1y9mUFWyzWi3MjN3ZOuPW34nzH801nf4Pk43/62ThqZsM7iFNNma19xI677M+C9iLtWyjcvbk
h463n8tvtlpsIpbznPf4Zb/4ebEIr29NJqLiLzFlQ54JHZ/6LMS7kEeyx0NR8IELE5F3Ecic33Fv
wUMV4HOmdJ7ZmU3PvoTGv3X+FhErzEiGKhSlG5kv3sqSaXiVXMfvE6sEJr4krGYxb1mPD5lZS02N
VCJDmZkD1qonS8zOeuCBOx4LZSpKnoua97mmDJ6Kh5mZJ1lYAzZgMbu9+YDH4u6c/FtphvIuI6GJ
syY0lvFIhMybsAfbhuzBp2L9ZK7BDi9RsU3AvjdvyKllKoWgrrfr8tqxDqu8cf94dGjy23prZfwa
s3+uuClM9J8ayeS/6q0Zpq+kqaG3QpaicZ68hvy+OtlnBX+xxZAlJKOMrd5Qppkwc/VVsO+WLbDo
w/Uk77zjOYxryDU+ZjmbfxesYvZqEUGgXsZogAzbPj/YT5+1Vs1a/uZ3dh6xF968IdMn9vxST56y
BkO4EDp/8vMJm05FKGMVygn/57s2JuPhP9r3ZKhNx33NmGoTsue/c4667E2bft6EqhSZ11tnXimm
69DWzVfDRq1olW4W0ljfbd15q5c6LY3LoOGnkk0bPkrFfcgfKa9jLzmxRy3Dlg+hfUPea1uLeLtJ
M5Fco4pNnL4aOSNn6JzModPJkfOwp2wMf5xpvMCfp0zs0uur0q7tIe+LlxdXrLSLBtd0/vWl85fX
SZ0HVo9pUsO72nvK0p6Y/UMZsYlZ2sEb00wPo4JHVuGHx9p+e/fjxKFPBdN57r+8fBVeByqy3iKN
eLeLrOyqc032ReAGVuCezN6ltIdO7A+d1ivtB5ypfwhT3uz6EesdsoWhDFWxTPStyhxujRPre33R
2mMVWPQzUG8x5G8vfLDWi1fG4VVZw9t0arapGt2qc1Gp5+7lFSP2jph20xLsMa1Yfa03eONPD2+v
3PS9lx1YpRf4tTBYYvfVxMnfbKBa8cTW3+Il+uKb/vRYxUOeiOe2MTOFH/E0ByEzvKc/VrFVLwL3
VcvHom3ZffHAQPoNqzmMD9PLc1edXxFL/dmkY8U59Y2cJZvTMoOmSdB91ZsHli6HfCAyMeIPVc7H
6m0PvHrx9KfqaVYw9sbcQNxArYKpzdzeENhNvzMRy0xlKob7jN1UZmIoA2gBIrZCiPtk1nbh5/hc
+OXGUI+Nzu+L3A+v2eJ+fFwHLStWLzvkPTaALMpFtTolTD+PU66fh3KIAQdY0tPvZm87dju/noeH
1DrtJrvhiA0jHrv1IrWaZeymluG+Ng8MDiTE9K3d7YpVxcbqORHFqly8N48Hy+400br76gOVjvU1
dl/2C1sNj1COtosCVlSsD3TMmb4rr9UqORreHWCXsvJ4gtdvh9tmpcsRr/x89fIqPw2YdsbtL7u1
U+vpj3YD77FIFoOIvb3C/8MfmnOHVwVd6XzKvl4i3Y3nmjM0n/wh7rxxWtWqDPZY+COuQ/Unc3po
vZMZLmK/N4/PmvNSGodRADDGBBub63D2wiOPTbyKLUOdnPs1XOicjAv2L2rvtByaupnAuEovwpVO
PmVfdbAqMqgp/KTCD8FYX1T+20uuhX9f9C4jLGokQ7OheIBnXieYGaSLSSbOY1Pb4TH3B2roRKsx
pHR7IApNsFC94O8We269wIpgT2RJYzjRyNFkag2EJl+iFZVsRQ7AJJVTSHy5YzkUYxmKBGZdfRlu
38rNn59LzGt2ebFMjXjgZldy2x5EkjL3mvBryoDKcGjCUEmx/gsw/BINdviwITZE0IF7siPnbb1d
hET1Qgw2CYJHbG/KxR4oj9Fz3Bc75FIZbL/CikbwgqeZSsN6mlMYFa18jH304Ylw1w1hTA6tAnPg
/9+bxU/KAxYjdj/UVA0hzzE75OxLl3BY8QIdoLhdMQOaD6wXJE/y/47gPt8hhxlh7aSLb5gd3Ayq
gHCwl3kBPetATLqJWEUBAhBLA9DTBzFIVH+fKDz0Fl/f+Dev2DxiIBlq/m1HsjIjRmJo+egG/J52
qjfgrc76OYtG7DkWesl6GCdhp+W0wVvWwF0fPARxWucJq26TZXqeACMwnRe7ugxcuBjcEXvhhA7F
8m0PZQW/mrrVV8VJAoar/YzdYtnMBlayS9apU8/Bb7CFqYu78NeAHA2ritnYypeGVSxpGBLyCNiW
CCBaxFP5hszeDFQGc01ZHwCQyrFVgWDFMmB5wGZT1sF+etCWoUh+FajVmBl4RwILYRVv206hgEQ9
gOI9SLL9GEeB4SoM91CEpoVDWIptsBoIC2wjw4Hx5v7Jae2pop9uNlYpwJFE/QZJ+wAin6rGz459
mADRrzHTYIpkkAWNgk9j/B5iiWPMDuM01Eznh6/vis+/iBruOrCIlwisb8KDA2wZgLqBVczf7M3I
WonllfPwggndIXZ0F8QAMxVJXcYSA/VZN2vxtBpb7fx7PgfAiRQiwFjQkWlYuUORAfJW3wUkQGL6
6rH5ZpOIFQE5jGWuvmFnoDc9MjniMYgzeIWwwwEkAqsiRtpHGASa4RVBNwX/xkLJpr+/ENNzqKKF
DIgTwWwxEs3VYwrB4Wm+7YolYg4/ZHY+W81nYpfwjD9ZZtLvtRWJEz9xA7SgL2AIsu8Gy4ltBGyy
qK2RqFQt31IX27MJTwK1nYiWv/iEORqLRCB6Yrl2vJalPOaGHLLLUCRsD56bwu5iXAQ3YWN+GbJS
EhMbgpu1spYJe2OYIbhwC8Y25idrKCI+lifxBmxMxFQWom+2wKDA6bsDi8CBTD9T1Sxfaj+bB4wC
NgQok4UkKvc1h3xzqB7CuYuW7YfsJ4COELN9cg4CPBgzADi2iB5pvMFzMTQGEMU4jQQ9NiBM143Z
SI5tQ9RqjM/Ak53r7u7cTXjC7wgYY3YyCZlHZgfJxexqPcHHW7A2DZ8bhoDCJzMKLg1rnNy6cwNS
DlRPjCGyO89lrXJpfDh8w5ZjXJ7IE5/IJx4N1IngdYcvQrMUmNGcYIsNmNzIwVLhLOR5xOkqjPGE
4ZP/FdgemU6iAhaKRQ2ZysViPj/UsMrGidkJ6o5Ex3riNhYPQax7Yk7MnO2uy/X2LXPx4A9kDdhn
A9eAG8HuyJthqWT6IaC1YCNzPN9hNzLhsbp/8hbjSOO1asAyrxaUlxh2DJGS3ZLlVkwBsoAw85wd
DCiITK3AgsmE3whL8BsL9HQKRcChP6jzmEdQGa2AMq/NbMxKELTus1eKm/RdwNJZgLhFCddU7l9I
kiYstcm29j9YsVolbDHmiwQJwX5h2wH8J9+mPycxhVVmbAHzIFldMnaBvArR2z4bVgZskLI7NpSx
YlmvEVQ/SSW8bu6K6xPqjRHoEnsE0ZEa4GlDqZStcm5Thjnl5As9vtogFrBvRIUK0WOKKxTs7qrg
NpknEpqf1pryMX87L+nfmXOk1RfeaL5/qhHjvl8iiynZa3cujtu7RblkiSySXhnz7NWLjeVYBuZq
sVphc9C7/YOwA709sCICzB572MRjB9ABIlPfAqQLWl3CRhBKggFqKzJjc5XO3hQpEacD9tMym0B0
6NDmCN+RHYNjfvdxC1shOSvlZYLQ2rorc4Vke7MBQQUsjmh/ogc/3+8fzJOeuViYlxQAUJMKvP0I
T2MEez7/RjR+24hWMIsCeiUnnGLOHMLkyElzzLl5sfm89YD5HDkOVK8hxzZUeaWZyBq/4O6fpAYA
OidrA5Zikd9f5ME3JHmwdeBTAnC4w9Gb/c3xjxmjnPhTkpjC1kEVDrOdi7inKO9DHg50XGZ8vLgG
AhnFHeC4o2x7wG7X3WAxYPiSjGAslk92klckyAN2WHYW7sdHmqinxiLdPylBRxKtM6Tt0NmeklId
SXlrnr2FucoRHaFDohakkstiAWIgGvGW3uoubBNOvPCmKJ+0MJ2YI7M9saNnJ2r1szge5WJT/WmZ
AFsyUlQ2vASQ+2Y/Q3HpQeo/F8+DEXnSxmQvfByyt/PmtBjuOHwbweMz3gM0AWvchl1d1x2w63VC
O3Z318rK5VQ0LoFWuA1EZia4s3D1VYh3OZ7YXQ3RmciceDILRCRiFCgSCici/jjrQeymUMFJTq9P
i4LF00rMnt24T3dq3807H2PQjK8f5l3GIlYl8KcnGhaIqzvhE8hyBwU9JWAdsEcmrQO164g9vEYe
hOAhWx5mhvoShzsXM3XqzgPVyGD3ngfnN9izwUL7uhSa5rgYSBXOfGMvmI0UauyWj4M6IFgkivhO
JD91HvDdCByHoteG4unwBtc+ha8VTO3wRUTxCyY2p5IE4i9oF+jZABNNgWsFEU9RnPsKhplTzj0f
IkIMkC4Q2j4R81QfRamJ2SKEpOwwZi2Yu+4A7fFJA+p2SDA6Duzf7agQYGCQA3kDXT183r3U+ELV
AaSqZpKozqkxhFaycNPdpp/xtBvheu3VHtGgFGZI1tvINzJmwnOKHLBfJKQhh+ci7YJMM69zSqEj
4JQKIHe77VzyjGTzNVP2Gzj+/W2gqPbh+ztCavLZGuq2EEnEzhWHGWQCnMbtd6XeSncym1Klr5gd
EJgbqIKUhsS6xNMpXtjnkxcSm32ywiqg8B3MD1vHPiGRnUGYHzKY2G55XS7dFPNRtCVZdZ/ATajx
RTWgP2UJqdLLwOcGxSViY3e7RcHFYC6sBeY9e8oZ9qVBmLPdgYKiZYUoerliBvOZzWZCzQRuxRJw
3wxzHrD6g7VDqQobplfDlw27rR2q6gFGrN1hBsUf3OU6/9YCaIDieg3QmjJxsCyBBx+IisSyCCES
oIe4LQEef7jT1YoZ2AVWe4vZcn1bP5mBRxp+Xd4y3rFQwmfw5DrZwmnEtcKaXGygASMg2ttjsUX1
GxSKCEgJ6nb4Z1CkJrm4KG89tpaLJZSQD3b1FSEovwGZUNgX5IHxRtAO2BCStx4MJATBRBHmAI0s
rbuE48YY6aVIri0SVwopIyQcSn33GHzij7AM7gl/SMRdJSpy4iXcab1a7ffmIpBFaIFFVOC7m+gr
UXew7IiFa6XgOVTNm8835gpgdQZasdEC13UulM0Yq3eIJIvJYrNRX0ox/S42SLXVBnHHlA8gqgfI
yzlY/rxLxQt0Unb7cCUZQG+1+jERcxrVN0cCaSLxWX0RbBONhRXXEdvGLPrprSbHdNu6PTlajPBt
9FN+RyA6d1bve6t0yO7rD/OG61P+PILz0lZXPytUV/v8xF5yDKL6kP2U4X+2HyK81Ixpx+7O3imL
zB4/gU59j7hitmROyfwHO7aI/K+U6Rk3gBwgooGVRCpEFUJjScVBwEfHIWLItkYGV7NeyoKvcKqq
Ec+Q++T82Yg0ZtXMcBskuRN2vzz94e557uQE5LYWuRzJeyunHiiNOKj5CwFCyzwjZb3Ve39X8Oi5
zjvwBEqZIon0Vt2hvGKbhKBJUNG+jZQ+FG3NUjOepWYP5Dw3A7YyTXMPFlVb5b50Wys1X1bwVTSo
1KUOWNMAlachRoaUKM0J2CIUAQziLvrIF5HFfyIerSdyCpNq64VZmBvbhO4qZBdIInQ7hsx6/Oej
wKc4HgtvbBrmU0W2gb/4/dUcUvvNj8fh2pBjrh3HeHCyznbZLvFzfJPmKDSkPDe/YaKUfAKIxHyO
lgTirHqKTkxUoc5nTT0QatZD2BFMwA7MSjUq9OuETeYT5r2p9g64E5oqvEaMwJxa+UIGMwKROHp9
fkQiI09MV7qqd5VX74JFtJjgy3Fs6Q1/pyK3eyZxU2gdUdyUzoNJmLsJM/Al+BBj8ljClCYs8wsv
2hzv2MBLgg9mrPLufuW90CY44WYn4OenaOWbP1WnGgGaVbLGbuwBOGQrM3Z8sIBvnZFqvJ45uJGB
6iq37/6EJb5hVt7HZjNc7kRja+J0ye3G01QH3vhgbxlad3yHuWvZiBN2/cBGyg/vfAqI4cU7NV0O
nPet3hlOxvw3rRr3YFyPgX+gKIg+B8loggxv/+ZyT5t+8wYCbKWX24Wtq8zHlKq3fIqnyPA87clw
7n5qk+AGDsQIFg++EvFKVaISpSxlDKU2EGYLYRTY8djsLad41bt216COaVfeg1UY/e5DXmiEPL3Q
6pkvjPyCaIg3P0WfP4WuKnt0aLyBc5oXkO8IZfbGzFuW2+mmgDSjxR/6nJpj8yloiySGIywCEhnw
kloqa43553OAD5pA0VnS0Cd2HqpOwCIMJ0rV2KE5PWwfLZmSURMIvi1DpqPDU+JVm7qVIJEu0NtJ
pAZmWPORm6rgoG16rTc8sXQRL14Y+wQJdir/CFhyLsTSBfthHEzb85E8bB2O0BEyR5r7VUK6HMg7
wtNdPrgTsliUfL29LhE8l5a1ddZWh2t31niwFo3F6qaxu/MecXSRqPMEGwhXPfO8XYNGY1gM7Bxh
fmeNObR/NJW2a4xkIWCFzFpiuA4tp9BZrzmXDMW9fWzvfY74hQfBuWEHfojdr53tA1J5SfiN49ww
N/gxnjCB1i27mDBo36ExtwgFH5GTefgOxVGBLQvL4c7Z988Zg+egz8dsEz0i1KH5gnnc2WKf1tJF
5FxvJadBzn0+NUF4P+LZrhHvOYeUbLBoMOMzhBOJdcknCjpFTAYhfgAQ0UELod+pgzW8uMkkUBsX
qOaxvjsI/pDRUOlsfbthrkhYENIa6yJuDfFydNB0WrawiH8tl5FYIlG4WdstBL6FLQi0p7CxDB6l
ocRy9CRQFVkoda8IY6hS+rNY2QyXkaDC8LztGTkh5ENGhfbWx9zILikKTmDax6eARZ7YgJ9xT58D
DehG3wfZ9/0jhMYdLmkzElmB9CXchXISKNY7+h6gA9GUxD3Cj4SE4b8e7v2kTPQboVW9MSyyz+SD
BJ+35N6ADk6e1Kkj9tWJ8xsQqSOdB3gCmNA1fcspzOZceJ0aOEAbw5nkLL523khNVGI9gGwOVoWn
jz1zqGhzWD918y6XxR7/KF1tABMFkHEKr3zJAfqVhEhUSBox7AEoPGFTE+4H8DUJICogNmHME+63
Hci+HPDQIhiAWj/YfiQHfwoEcNkJw2kBomPzvgLqroBSqwEqXwP5tPtye2cG7zlPT2M1H8gOkExl
sddu7PSxnrGjifdOUz3sIw16LB2IAExPuyQva/j2uuci+9Kt98+dTdw7SyznzGs+tCZWyeF5EtaD
0oybzao5WpB3mckR2sLGObqkSrconwIld3wHjj9zZ2jRKYHFBOhq8psrvg4z112TN5KLWC7ath1a
vjV8OUWCtIZTwkmtG8rLzOovrqCqt4TvYjZBOncFF9251+ttHQgMQb4ON0I5AoNvYWbb0DU4LAef
oEAkj47jbM9nXCM7hIMhs02Ytz/6RwTj43HfIIeFbFFfecFW9jAyKERy+bGvPw0CcIyvFiXiPXq2
AxNNOs4RAwcSovExwbqD/2wxFfxz6wB4yFRHZHeoqH/cgxD3eL6zoRUL3NoH3IF34We73dJGSx5A
xDrkGquTpJ56DlWG1oB3duhqeD/0dK+zi2u2Insbw+9UO2Knw/R2OgwKPnZCq1zllaiRIy3GfWv6
kwNWtxUU5/VufamrUcQ6NMoQmhGQgf9/+BCkBiP0j97Z2cLttlgkNCfPhY3QcN5uPX9LC/vjBdR5
UHMa4r0RiIJ7Cd2DYCnUPD5AeQZEkk8MsCCD361ewsI3i0GUUPcyHwh8neiZlW3cxrf02p4R9CY8
b3kx5NNbOEZz2SwW7Tlf5Iv4+PBPbr1M1yW6NSC5ru52biSA/PpD5Diq8fW0QhnMnygDUI5yy0Ms
CsFClTPECZHI0ixUikQ/UO5JigOVbD45RIMMZ2pTSWGNlAEdIne9ttzZwX0iCe34rBZIkahG0DGk
OMDnjN8o10PeODvsZu5hed25CFAnvrxtz2uqLVM1FIXUP9JhVCRc7nyMyOc3C4VVwHWDVItSQhcW
jDyHGvlUa6U0iHAXeSMsG8kjijMo7ugwlTskTGEYcL38pN1L93B1sRy4xhqXYSnwI0S9SExFtJ7a
WBLSOeQ+WEDDO7Ny9K8OznXJS9YmaNThRMVMoeC0xLRI0l1URw3xKRcvuWshWcWhC4jBtfj6jHi3
RtBA6E8kIkEnCrCZDMiWsOOImTHfkxkBWEB6CtTDHxbIDzB3eOgD1DPwGhAdwnZCH3CvcBX6L76K
TTpOEvFLy1Yp6rXg3XN00PYB61sxCidUyMB5jwhVugzFDtuEGLe1eSb/grUeKaqQ2/tOKjLUv92d
tVyCpuCFmIbYx501IqKTcMIhiM4/S08625iUSeaxPQOqj/LsgxARV7hhjJihKr689RAbwRgmQBJQ
BirUd1w0DMk5EmXICc1ESoQ7KA8jgUhAF2sY0XbrW5R+zw4zQREbUOQ4MD/mGE68kQhqN4DY2oK1
raE8xOSz4+viYyCaoEB57Ev8ngAtFshNEIkG3DeIoyFrv+HlWNg+tuY4QD3MgIhQgiesr6jxIWcG
MOsCoEjnaBwdm7LwBQpl3AII+hIDvRFwjuezD+5LryPWhFK6g1gOYUASFAnf3LssVguCQbh6jKM+
Nb/DicJlz17e1pbTedgSoPUMjLBQW8SlNUwZLAewOmRgz+BKGA8b8zwQaPwFFECivgN8xEqQTDgx
XLLmYJJEOz5Hjli1AVYgGXjaI7V++U69rKGaXDmwQZ29ZgTxW04hl/geYskW45EwAFo+1gKQ/7/v
oXv4B+c4HIRN0gSgFJ9DNpANghDh1hqbwG8EGwgHdxGOO/gyFx/KSEyZfhCIEdm4LgIAdMmeG7pM
Cy0RWJ+bmr/MuzVRdyuxBpDVQE5w90QRYmZ4X60zWZu5Gp9zNbLiy8R9OHdp8AdMN1cAZWyuNIfu
a1atC7g60CzjGighOn7wd/cGXRMi61jr3QHZA2ml/ZDvo1D7SbzeMsBsqdCAjAR9MZyCCHvtD3hu
ewnYFayR1r8lhlnzxyxVzZrYxQBLnViNXdntbmx2iEx/6AT7xiZLmAzmJmuCFgj5NQpXZ8RHmA9o
FYj5E/GO7sQSVHxFMsSDa7AYABQGuELyA3cbcIOX0DzCGKyMkkAKFoQbHfJaCsw6bAQmTxcpJcSG
8QUc4A9+RyeiJJwBtou4eSYvgSk9wMrgNk+Rbj5P8vMxXOECsfWnGDgB6s74gKKCieVidqUhjyYy
hYQRj9HMAS8UKJAofeRzK8NJ/PpMg9CA6WZyCK5PBC0KWPX5MWKgWRF7omHnI7qh2Zmwp5ce08Xz
xGKsCjpfGbz1da9YdF7PKZ0RbKMPIgeOSWkIOAO5NI7KAT+gWvD1DpalQ7cPnsJqkM4i6GuwjZIj
ORhIkIMHSD6sgEyFhps6A5ke79aHU8N6ID0ie/dPYteX1RwGBo3wXDVzmCFCyIBvKQTW5gRTInKD
8+N3KLeJbGfJMoP9NOCMYDOoag/3j+3IN46njw0FgG79QHSRfGDiRurhDL33rrODQzlLnM5N55QU
vmbNPJ9naGVbWCUYBraEk2uxCgBJxBi2TscCRYZJXK+EQcCwlsvDAJ1DBMG7uQOYoLQJxwW2f6iF
1KyeTWKhIIinTEIC5AVAb7LHEmNRSAUGk3c8ON0MTwfPARtcuzOwTERK9AEw7trx1+CWyA5vaG/e
LBgOWCEZZ80zoDTMw1/fdvhCegvpAfsowSWcorCX2wPcBZbrTvaZE6MtMPEnq7qvIo2NAtYDg1qM
F9M7m/ZYgvYw3ix6dmY+3c6K5li4Ra+HSf0d9DN7IlJPq7JC8384tTfQ/tuhvak2NIzBZDTu6/3J
9P85rNiP4/ereBZ31XA6oNfD37sX7U6zFtGejlJSe76HtqXmZF7iVbLGAZsaxaaXCvzq1r+goq46
s3+MNdY/jiTO+qW36qZ1bHDJd3XOgjMaFZeRRFPZrvb3bfgzSdlpFc5QNT48UXJGQR69VfwIOs0X
rEb4bSgccUJTNcRpowEO8n2pGToO03kfvTp0gc23hereFA01rFE9cDY2XHyj+kpcjRoOVDR+C2oX
xzhOEKAhh07UajXHOUGU8FFbQEzeAS+piYEy3ur7Gwd5Vys1VxgR3Vo664qjPztqR7vXpYu+OdXs
n7yEUEYmNo8TRnTCCe0QRPAGecYdXRA6g1ig2/I5R4tGfINeB0q/VCH8obS3ZVOZjJc9js4wKtQ4
mos2Lx27QOkRJwPGvBAdKjdDFH/6zlO16LPe0Zakg010euWNHusDZSJUlJCH1k6BPAQFJLN2Ayda
ggah9GioZFHaHU4zjhwcV3RjC81RnKpKFnccI7xOzsVX8BX8hPPX/oklNSw8VH63Kzd0PiuwqLYa
WzGOL2o4j/PCwSP3iRMrLxx/LDepn220W3wOVnSmkXo8I3OypDZI7L/RrGnFG8cK6YhUb56e8/MA
4vVxBBJ8jdrrPTkRMW95ZDc4Uuy0TqOQHqmRwGL6vK346Mm7VurHzHojT9UgibEzwTEmqn0BN8td
tDmtp1/D9ckb2tE2nk1PPHvjKLIxezn9ZbKLcK5y1qKM1AeBevgVylzlrjm8zZOa8nzbd6eyxZnl
T/rtnNCaTuZ0tCWZp7OTuvQBZpF6mYhD5kMO7fGqgSLSResbu2xVoKE9FpO+yEvRQ58AMHrLvRTs
NgL5IirbWq07Rv9gf0E5jKK9LpCXAP2yZT1rV5pX86nTo+Hx3QnY+5IPP0LxCwd2F+0uRgbT4XLL
qkoEA1Yc+y82+Hmirrfv4zhTwI1zAGS+pfYT9dsXij4hO4dONM+2w1V7Z8V379jtkeKETuNON+m+
ANTceTnieczDr2Rb7PUxC2rWv7PnflgzXA7WWp+nOKeMihBKEYBmnA4G/lNMDwCN+idMgHqZd4dq
ehGI7T9HoL4+7v93CDI0baIZujYcDbQhTu///bnhcnDC+fpxfFeD+eybTuPB+W5dxyK/kihc4jz0
gQx6giTiSMe76IRtO683OEoId+1kitAdyGRix4bGeie0Evq3fiEel8mb3RNeP1lVswgyyFXWUzh7
1jjJYbzu4TzES/VOTj/hA3Q3Uxk2PLPLlA7z+qPl3WuBJuieBu4YFhxxHHGNW0RJpNCO5ujmYAGp
j2Y6XCHFKSgs5H+z82VJkiJZtlvpDRAP0AlEWvoDsNnMB/PZfxCfAhRlRlFQdvOW8NbQG3vHMiMr
I6Okurp+W1okIkQ83EaGe889w70qb/DxcCBx21eoL9DooHGiMOQQl6qrHqZN3CaQNKFvbhZ8kQ5e
ZsiGRZSqKAPl9MKSAC4AArOgB7ep2pqjeK6DrRuXO5O0u/GRl5GHm7Xf1ffjo6xXfhC3x+WjwEdd
dyCNnvU6iKGeoQ7dp6fwTtmokMfBvc9EsnywawOE90j7tXkuoV3YyHjRkEUFMMgHpevg1D+nbTxa
VGWI0+84cOSmgHc8rVaw9aUnigFHf/R4F/hJ4U0bIrYdT/o6gzh3htX1vrv4qcUze+b7/CWXSRDA
FZjYOXmd3vplHeaJlyeq2Si+pqCbg9hTDx4uurM+hh9tGjX1qiGbYlyR7GoB2jrAATqji1x1j/Jc
nQngHcE32kzdkZmrsNtXex8XvIrCQz1GGprcvNY6bspNP0YDpHw4WeSqC2GNzO/Du0uNoqil2b5d
uyeYb177Ie42tRcV1/RFbmAQGTbTa7jOP/sG37daYrgbKfQTlFD2sTQRSWHpDsOogst+P+51EdlN
cCK4Bt5QGq/UlAyg27KVCw8yPNFwbdwEV+6ZXE8Ax89ltmGo8Vcqi0IYOVGO7rVe4fqy4XP5UlbH
XG6WIKJjUpsbaIFfPLmU/OEZoQqIe2STXktU5Xu/jHNvs+RQX1a5s6qOzlt7yI7LLYg+XCE5VAXY
dDaK4i6/WCEjN4crCX5N4DwvsrBTlmungWjHkP/oULvcAkkCvBx6zQBHmn4Kz2rPYJebhqgAWjzM
LmpQlF/sbHL1DoM86vqq2Rh8Kr337yCnrL+WqFqlj5dOVaJRl3DUz8dwDWMfzAEdDJ/otm/ozNG8
RaEUBfqbA/8bnvbeRRnsl10ctvscNp4ShikOestJahcdMqjx0CUaYqeCUWfeQnTM38M3cktJfPy6
H8h6/bqAM0UXHvYDVMFodCD1QgfG9QDFt4OpvwZvcMab79ihoVGICn/jf5KT7HdH+IreCURXL41w
e8Fkje+3DaB7oK3f8w23ES4Aw84BP0i1g88VJtfhrVniVCSMn3v3qoR9vT14egUjd3gYs/hdrC92
U287wqilvhT8PGt32mW3/IV/mijP13X7lOLcR3Mak6tlA57wAxRzQhOopSMq8K5OV2qK/Gv/enjx
i8hZhaseF07cwc/PNrm6xpk1mApU1MIwZpK8xt3YtLi4yZap+N3ngErXOJY5DpxY87fwCfWx9lc5
iG6NiEXEpwiHooVhx4kJmoGIg6/+egSBzOIQzqsW55ROT93zgKumioZ1B/HyQsRfhkDwulu6xUhM
AIZ9DEbFGeMZwHEDAFz81j+u/LWbdDceSN8aM6iNxkMJFx4eemX9SAQxBCcTXaJEJg7LZI4bHxUW
0mG24viJR7qC1/JLnfptW0XtKr0m8fjpJ6XavTxlEPRWrIvi5BMSfnc9jLFXH1qkhcYFM2b/heO6
C+HfqK7lB4ZJjH4hOJgqFrCuU+gb9l7p2yapEgp96tr7InrNp/VDNc34EjoOTDTtHlyU8pv5sZwf
hLsT9YY6e+1us89m1+Ynfz7Ycu2BJjMPmf/Iijviwm+mD6GINhBOqxvQ9x98R+Uh5Sv/xgfpQuFU
ne9Q2m8FzCpZrF5rKJcg+07j6fwxJGonEctCzQM8GtbzrbcJHzKa0BtnBRH61rto1cFxArNsVuQR
g+t3O8ZlGWV+VD4aG6XXmY/6GuHwsFsoxBeY5d/R35DXEwbqeWWfg+v6EXhGwfXGo+qzuvFxFPj2
wrqUV+ZtMtGMqw127TH285W+6MD4IhOMiDxqqwtGTXLUjOhGfsFaH+mVvMCZcmURF3kI1ty7GdOd
PhdbgSv6vhYHnGrnIrnZY6HXBeqLiQHo9GPebELYOjeljPu3+krDtAgHwpt75BoCBANVtsTNEd9q
tRQ7ttfnFvb+NpIooxGuoHyLcXSjr5YSzoJTcRY4qRi2jxMYpx4jcHCVXRe31dpsyq0Kt+CUwTME
MUbZC+FxuXzBkUNkxhc4UmgvdN0k6s4F7TvCxWW31VqCb4dZOYtqOCnrNT3qk5MoA8KkGzZ+u+Uq
5vkxPRi97t0Ve5vDeAGp2WxayBt5giM57Kbd8lDDor5XHxNJGvi/4FCDu/Bx8qMgS8JX8dp+V7sx
8QGzHHiy56jfQ2VdQ/VskgdQoaiR8CQCZ36WW/fe3pVtzAGJTz3IDucWWJN0IHMu47xN8q2/Hnf1
FW4x6NEXygM6PpzCF1rkQktMx/YN1EKTBNtmfRkqL5ZAUMIX0sBGIUjpIIsqgMMnP0wAnbpmP+Pf
dx+ldTs7EX4QL/WDWuN+bhPeJrmACpToeYVPRXHIPAUSsVs1TlKNYL/YTtCIfS0qUs8NTFmwcug1
CRJ6OVFA6pv86WItucgkF56FgggAvb+/MAfV2t1K0A+3oLu2OAFuAsxwxDefr6Yd5PWkOP+ukk+g
hsDOgGDm0ccM/F88AmxrDO0w9WAcgf8HrO4C8qIGsXLhANIsGlyc0Ujd5a/yTuPgv1d39S19xxtC
Hs33/QkFFiLLqbmucFmARgUbQJ+goz5dLh64Ae+ArKJ50+75wWxwia1AAdyBbwXxHLuogduL4ve2
Byl5uIQcW+T8Nk9vFa6dDPNutzrcFvhrMVOil9/mr/nDcCjgvy435WnUoCnG2LkbVuTTx7x85R4c
PM8/L58KjQkJl6fsmrywPKqflxuy+w2U/5/f48Q3PwdfP5rW9jLLf+SJ//bjf1y3X/Wd7r++9Omt
/ffLU//83b//5adr89Xrsf/6Nzxw+Lf1WH++adnUvz7nLy+B1O2PT3MJN//lh79LOv+cQf7v/vJf
CTr7GDj+cdD594C0bpBfbiUSzH8fX748/+v3+LIg38Lgkn1kbkBcVwSYdX7ElwX9hogyJ/i/vyWb
f+SX6beACNcLQ99F+Bk0DJ71I79Mvgm8Dg0DeskdMy/g/0p+mQa/ZlMDV3AXwWqBcYtSyi+z2Mef
AeaCUa1mojC6j745kqFby17E1sftSB26Z8oqdN3hk7ccEk7rozU2aaQJavfsJz2zb8JDdMaZ73Lr
IUJhqF4pVfsAXP551PZlMWLd11ncjJCOKOY2h67DcDrImR1CDXao8SHZqMmPqxLxYZE+dROs/MzB
iOWl8IG0waO2Gvg/cI5hBZde3VP4xunC4s6d4egOJphLA4M4gk0xp2jcvKFXudE0jB2KZ0GORVPd
5qkLqa0D2+hWzRZp1kPAPEwB+SQSlTbp98DFw+3cAiFnnReXXWFXdaDB8ij91Vf1zUKrz6Y3euvT
LljnhCL/0RRbHwdr6/oLSmTboR66S1L6/X7pRbaWfnecbE+imQEudykGyjEYv7oUDZozi+KRTSc2
XSTXTJq4D4dNO/bhamrGJ93BjRZYNEOHDKd+mLy4GKt8o6cWmmM+N6ulo0gjdapdMcdrT9Z1MZn1
HoQ/JmNnsihbhgAKGQ9ugKZB9GAWFi7A9izV8tyUoJ9TYzY0pIeuaQ6Sl7DnTnzn2RHSFBrPuFzn
lU4mJ5DbdAzwHyyMuTeAhuoHpJc656yJ8ONmbm7SfkIP6cKn2bcX2I5TwTL4CXgqj3nj6U3n9UNS
TqETF017F6gFHFBBTxXX45o3LaJLelgiNrn5xp0JJo9pVDhawVZKxCkXI+Endumhpvp7H4bpthpB
hYwdddZtyNxVU6YKoLV/KZ3xxq/a9qAlvqAjs+eprPqNaASKsBw1rIeX6bAmQMs2c06ZXk7aVd26
MxkMAo5AXyzgIqhGw2LlAd0Hbv4aNMu8ChxnleULWhDjt6qv94Fr3Lh2KTJero/wsM+u22o+CSeF
6kWrjeFZc0pduUuR/44WF9e+zqcurjTZ1MY+i54fsnmeNhPTiaJ+t+57HHBSFlkkCwwUFVNdPDfL
WTAsX4hMg2nVI961yziCaiHfLJKB26ZO4gUDenDOMR1OwJVNCn0kv6D/am4T4iCSPDcBkH+IJBAN
xAkXLFTweaER98dtb/1TJdrnwl0+XdI/1VZB12Tea06HZ2vHq6ztz9SIQ04xQpqlOyo7zLiZHbMR
tKijYinh8qjKU2Wms2uctz4sD9XIAFMEHii7ceOncDuy9MXPylPjmTKR3gTfiHGv/S7/8j2yblSW
eFmhkoHJW9eQTVnUyWjczVDXt8aoU8flXk78QEK7dzoM5b54ZLI5LqULhT0kCRtLNyLdtOuLDvhn
sa9tqd/bpn1qstpGnqpBGpHguiOXIzwNX8SGuC8WvQkrH2MLNS9B7dwPdEROsS4xwUlnRb3iTFoA
VncWkUOZipqc4cGTA0KsR7C3B2qbGwRWuYdZOgWfb/z+UsTMUQ+ExVk4fZSanW1fbXySrhaJSZNg
fHPB+3dteBr78qplw+fs+CxC8T9PRh4LGbwEQbmduZPHaQlrv5B75pgrGzbXUjR7peeDduq7gQuG
2lrNcelkORi94tRS8IOhJ8pN2/Y7MXZtVJb+Y2bsHLG8P2ve3DhzqBOZ27tiKh5xL8PHOtszy/xT
zcjOqByxLVGZWwOIJyW3R1s4xd7pJ1Bg3nCwBmnitifrpetP1M8Oiw2vM4FAkc06zAUz++pmSI1e
AC/17Kf7dL4OyxEJsSL9rjmM8ewSBh2gujvLxVPiJEPXHZQpZCQqwpKKkdfWyiFpnXY81UtRRW5X
7giD8ZY0FEZar8UUwprXxgE/EjqdjMtBfiqZ+rEMCx7PRXs72qzauDyFu6qVSGF2i4px2DEAhvlh
8DIVz53JV2RkV0b1sB+X/hUj9kbYxUnmKXuaJxMknKd3DeFPunIRUs44qJOcVUkohiDOCT9PXlge
O/LIhH7QanxpnfxZcK9cjUHv+ZHvqX1ltV7TDpO2TQUQrBYH2Srw80a9iyYD8O41/CpLiBUOrmlv
KUDFyo7qbnR4fzX0OZySprBPXPXZpu4nOBlxnJO54Prot0UalyOC7N6cdDlA9tgZvgoYqTd2IhBq
elByxGYPWYOa3oL7L+S0sWF1KCldPrln48IJMGjK/lbT9M3LUa7G4jMLYCVcMGJp05GHjvPyE6Vk
jZmmbyyyYNy94Vk9x2kA6Sp3FlCbcIFJF7p7cVRjeadU+eLYAcZ8JQ6+Ztsg7YOklYyuXOt7sSqx
EIDJ33el/Et49fTHWp1fcef/EKwa4gKgHhbS/GOoenrLPt/Kr7+u2Pnb8/6EqIy73BUh1vww7uMV
/0SoITChFwYc6BWQEws+/tiwc1nLA8CI3wtOvIBg8c0PhBp8C4EnsQxHBJS4nmDBv4JQ/ctSm583
7HB8R+JyHnoXKEz5Ra/8CaB2aMN9VztqNaVDbCnUD7YXZoq4Y9+8Cul/ugsALVuXPJDsccCaGop0
eS/ui6w4VHO30hqjbnubpbc6XXZcgq0LryzugNlipOq20kB3EWL904H+MTD9ZTPQ3yFrwX0coZAJ
/BFe6P+y/YRmmlUECmtSWOpBQQPSBGPqzc5rbYp2XgdBjxUddMoBONwuyP2NtO70JdyevzaEohGY
sevBDuScAyiYDvsuCpr2ABVMwUfdECgTQKHTvSrRDa48v60AeKyg4Z0op6BGXdUG2auM2/OQej20
SCUcb5W6M+bToXbJaaoNtDSiZx8MqWnSMJm46w0rSxoHiouxt51Zxg8qL5Cj1L2IaiWq3SDDGrGZ
nClM7lkQYHzm7L5l8hLJqU2+7Cwtui+Zd0pGpPTYlbWSYgdIh1OdWDOOYLsbnT/gANZYH6IVlYkR
hdutslqh/s+8b6bY8+18bwYnhaOJNsXNMDuet6nLslk7vYRg5SoGttM4S1jHVBcdnBqeByVu6nJo
GOOki2VVqtm51+PS+4lsSVjF4RC6zzzv+0dd2z7d554M+6T1eRn3c2Zvbdt0biKnXJOolFw7Ub/U
UxZN2tEwCla+D46HD1WWuGUP5dJYBoywBFy+OxUqazymtb71mym8X/C+r7rP6GPVVqyJWd6CqCrq
DjQln01zI13bvdSA1jAOt0H3oQLAdMDiiQXbUE8pLJ2plgLjQxbIw5y30xLjxivFJqi8ottNdBjr
jS/LFDSP2zTtitfaz9ZmWgKIeh6XUxSGM6+iUOchSwSVeQt9YNQwTVcOqr4f0uJ54h3ov3px2mpr
R+M7sWc1sjbecHlgXS5DtvJ9tyQHnntT9xym3XSdsWZG8lN4UOaGdHI+aS9on1BLxBhJgx4GZqfq
SVKYKXhp9dChk3O5vPEOMLGrxQinXz6BbFW5DUA1D2H9vfMayNBtEA6Ivuoha2LSLOEVPpPrrxdT
Tu9WFOymr/0eWyrqes6icqKX5MrsDTcWAA1iUh+MR43b0kkw0eT7MG3FlBRNt0qHzNyjC8owMUsd
PsxCziBzJjMjSFUWbr4KgxayIkm1C/4PO8ZUXBFTb+nEa7kOlWgQBKQzycBb9SqPhMaQGRFecfg1
jByQxcA5f0k9C15rNKm4rfIgdON+AIj9JwXmV5X0UhiD4EIFhAJ/vV9Wj0mtKpXRBfspMAMjMAxt
A+k4vp13wl7Tc0gQ6f+v3/Lyir+W4p/f8Zf9Yz4mrMWnFvt3EHaiERSi7jOV/6xw/mpAuXwvLG8T
gQ+2QoTuL9+LeAS3vPTUyn/t7RpLjVxgNdwCiNzXKwhP9e+Lqv4XK/y0wA89H1vycKT/MVZA0lD+
5/9rfmaz/vasP5ACBy+FDhyC0iLsghX+hArhN9QdH0BBeEII8hNU8L/xwMUvXLQsgdv0All+QAX3
G4G+z8IwFIyBJiOC/StY4dd9Y4J5gl6wh/C4z2lw+f1PUMFRvC9HW0F5d5ZsTbouP6hA6n+yh++3
D/yX++C398G9d2H0wMG5v3R2t5mUmqkH45NMBfTYzKJm2UJTFEIztfBKGDOnKy9YnPNQVI6IS58b
bFkIuZwj6+jusVdFAHcQyS00kjwj6L89xqBrqtBVo6WTgwTtJgEQUH+aW6d22xT2dpuW8Tws4gBM
oQT0FQk9WdgO+QsqHcwimVjmo9t7VEAO5uZFZEyfS9/mb77fUBZlRShsMos+u2u8wYF9SReIePss
f3TSjHbJwqp6ioH3vPMyTlBlS/ATTdIVIbwNY9ZZ+DJZ14KL8gb1NU62grTi13yOvC6rXTykZRCE
jVx8DCIB5FPRpGW1y5jUznYAVRDujFNpGA1oiTEKZBLiBeGc86timaqvvOMtWqTHiiamzmBfc0eg
0wf5IBSmobQXyVgrR210TlMkHeaxwAzcu8+FHbwyUWFm7oKFhN8pM8GzKcUIatNqBrvg0AftKlvA
iqCjdy58D8M8INItvBE7ARYDhcx2IfZxWVW3PGqalGJYNnW2kx3tmoT6jX4s27ot11z3im9YV+AE
NTgVWPxi0qyI51SRFz9dxEct5xYWthQcQNQ5aQ/MxDQGwZ7K+6Ag0GPH2bHetp+1k0X4ZANW8fEU
quqUeQ2PhSIDEqFOCjgTtr7qVtZj9U3GSPc5WbGc3boMAHRlOe3dbFqQfZxSNANgCyGi0fb1x9Bn
/KbzKlwzE7ZYdsBZc4CUR+9731Wagh7sgkFjEg2KHJQWB5pPPL5cyDGTIX0LBnq6l6HEtiY+EhAn
rb587qojc37ymlJPsbHQVius+aMJOLnsVbcK7FjJlYad104GSr0A/RVxHcKcUxXgMXQHSc6mrrhx
ggKHvMJrlJATjUf3eZilMGOkFFKTU4fDQxEOAazHZac/QvRdJ8Z0XD6JPGvve1sVWTIWXv6BTwte
2qIXIhnh6b5bhc0ydpGaMn6bazcd40GqWoMLm1ITBW1WzjEYibZLRJFNTcQHFr4OOjAq6p3cYkGF
Gslj67fYt6T96sWUTosALmkJwheu9YLIyQpn2hZZnkHd02opb+xc0y/tkgGRLbZcwC7N+RIJGxo4
eEKvqJLU4T6cEGwy7i4bbQ5aWHfBRxOSBVsxuio7+XIELTmktWdXY+frYmuNYuBWHfEqBjqfW8gG
2ZHmjpqTFC5NOD6cCf74UU19oogCFi+cdqg3fZGW+5D6s94PSuc30nQ51tSYGvswikB+6dbiTHmj
RID/t7bxv/30p36KSRkLcT14Y/9xQ43fuvFL/+f//bmj/vm8P1qq983HzIP+R6gnQh7gJf+Yvvk3
9EaBOxMi0OV3aDM/pm8fI7aHZ2HQxk0pgotq86OlOu434XKGnoqhXhCIO1gj+4dg9mNu/a823HLy
a1cNSMD8S4umAWGXZZ5/7aqVHyjhYcVtYspMj09qtDaMcxUipSdGaLhqcjYFmdob0YISXo9k4uWO
FRlsumC2ZNP7C7wREtWMN7W7gO/icFTMMiQ6sUosV1OJ2367uER774IPWbueJ4V7TOp+OYW+eccr
Vsh3Fbr73niZuS0yp3zoy9q55bKTbG0x+azFrHH7stKEWAiRjnCszGOWN4lpqIYDJc1x70qZ+WgB
tm5fpin1drMj8z2Koj5wNftnVk8FDINDQe8WPjt3woe9QPZpDu9WVn1OFR1uTUvyT5vR8dabAxjW
pt6BZw8TwAubdbPtld8kMxPsJpt5Bom69bCYRKkiXihEJUNMl7ihMzwxOZf7oW3DEo7FoH2DgANP
AKV2qLGQyQdfbd3iXE9BfqJmpMdhUM1TWEz+Xc3beeU0Y5j0AZE3TC8G246KghEodhmsgbUKV1Wd
99ugAf2helvvCMWPri4oskis9g+898b3aRq9LQ+y6kaXRtzMxdhfm9xtwa0op98XIQg+lamqiKrQ
z96HkudnK0Z+6+eeiUkv/ZiUvfMy13LYhYHv3UBogUHCBANdicmnh6Vu7GMBvvchVFW9zmQwrFqd
8p0oePnKeOFlq4pUACBzla9puugjA3F+sNlo3sG7Oocl1eRhrIf2fgn6+m7xSbOaHO6cplm3O9vS
ClS2aM/97LsbXbAGCgB9ASuzrOtupAeZl+Gn6NPnysxY5WNVt9FDujyGJcQCZ4aLERgj+KpweTwU
ALGRNW27Xfx2Sng1IbBRu/rc9yNfuW4/3siWqrdZswb2YceHY79opw/fJ9dlU93TgsCiM9Bpx+aA
3FEgmXWddvquGT3+0U+ie2DLlD4pCHjvsz/l91OKpcDF1MAAX5ql3YxEAiYGmKDPpl/SnScHmkUs
Jdjx5bs5ljaztLzzRZrfjHRM11maYbtY6GLULmhYDqscyuNqwFScxUvgVKdeBR7Map6n4I0vvFpF
ch5CBDryfHoymmQban1yJqao9iIv2X04+t059zVCwt3EVs0gYEJZGPRWz+0OjfbgbZxNekPcDsaD
MGNnENHYfjC04pC1WQHVy6mu/Eksb16z4MIbK2dbtKM5ebXT3oucwjRbu4ycs7mCywOY7YbYXG1U
liJN2Q3lYZmhBRvdICUn6LLRpuZ5rBhMdfXYgiyetT3PJshXLXjJa8OtPY1TvmyN9CAwSHeOW69y
IkMYFvYsrDi589KfHDF5N2mXwwtCCMxLaeliy1Tlc6wgrCZnXQSpSXp/JC9FG+iYlbYDl2JGuKZ6
uPuIFv41bxqzCzh7UILABCadK5Boe+V6D1IUfRuNIsR2MxbU15OfF+csH1HKVDq1wEncfXErgmjD
0Dt2XXaEXnE5YKkPBrfHissPqOfzPcfnv61Hb3nvsTf5VS90lHHHZhnEM+WmWRNrnpRTPGnqpVjy
O3nug6LG4EOAKoQ6IZptSTx99CbLjylY/O+glDBotOHU7hwZdE/hIECXgv2voJUHKUSVPhUEL+DT
Kfa1HlOgH7hXOef6Pm2tg4nFD+D01Nx1zlBIUFJxGwDliTrbQBWDQaDR7YSd6NReh0sPYtBbwmd/
GMYjDAxNAEAnob02arAkmfmE/SlWDCe/VhwbavpKYCNmC+wS5a1nYCPloXoaZovNrhzgHwC7D5Ec
KKnKRvwbeFXsSfRTOBBJ8YCLDNE5CU/jNOYwso9ZM8BzbxzrRsM49tthye1pNv34YDtqniFD0H2F
g4IMu5prNzam/zCLw6C76QFg2226Dhs/q1BjaVxNGSJijAQ6ytkwPXEYENyV45NpnS8y1ys912aK
nXIA/2odcbSqCkAxBp2CNm0sQfhFyvGW20A2SVNk7vcJNQgkdtPXG72EwMZ1zk0LKBmYFnZBZ0Hu
1rEsBd9tlz6Zh3E+9ZYsV07JLvfEMJnHLq+GN9fCz5lzd9ouaTeuxdIP6zbzgzZSdeE8t1JeUhSW
p7CQV75MRMkcWOFzj934WStA3Q3gR6Ni6Au+kmoiFt6FRl57OaobadgIz/TSYoXZjA66KSaIpOtg
NNhFS0aDaFtj2Ls/1BOWtE7tOK6rUsHJnTotYkAkZGRlag8W8Zl2BAEXb9bvXVmnLlg7gu/F6oFV
q5lxxIsqg3FrGSSHTDXi+gpZWLLEUb2GLDj2nK9KauVDWapiQxTTeZTikoRqW6ebQaSwwhaLgvtO
0TvKeXNXlDk9Ug6gEkm3bR/6vAqeCcOgEVOvIc+tcwk5BKJZ9Vp5GzFpRBt4jf3M1UxcrCeaZbml
c46YRekfZc7alSzb7Km3tn1Z2BQm6WDlcZQVlph3MyyIoyvvR82xBXLskOmcbItweOm2W0/bbtdK
Tq/qgOdvVTN+hSQNn6apRLitk1gYULghiqosYSIR0qxS3ff3WQbNbqnsri0+SSnEttL1dBfmetk1
qN+o7nByHMrBOM+TW8ldVToIDEh0wTkuVNh00TSEYQcTeYBFSd0yUiyK0A2Hl22ovUcwJVMaAz66
z7DmNHuXAkFhzBL1oxlz8rL4s5OuKNHNE+1NBbW8UU96DIN4asn4UuBEbyQk9zV1/z97Z7IcOZJl
2S9CCKAYFLpsG0ka6RyMTtK5gdBJd8yDAlBM/9Sr/oT6sT5gZWQMGVki0cuu2qRIigdp7mYw1ffu
O/c+f/ze5LI7L8jLxJyVKcYiGh941TnwgRwrx79xjOM9LFbWWTvhJMOJVs8/eLIio3O0IWbKxgL6
jHXH45Om/hXfceu6S6A4p2TM9oOZ7Gd78SQEeZF18dWczaOPS2H0YBT6MXzPclPuRe7PzUYoV98o
ryufujpDWxFWa6Chs75qD6HUVogdoxTAjWgZ8d7jWw2S07FjI66L8KpM/GDbx739xZOm/9n0prvQ
nT/8lDw+1zKFsLb5E3DXfAHb1XV2djpfv8t8ifZpJmLggz6rf06i16fYSH0zdGXp8JP5pmgDf19Q
h1zQ/5eHKRweLK/7ORnH/1Za3Ad9aDtfmqiQNyUH6jH1TfbSgf1cWp2l3rKswkWci77ZWMJE26We
MfM4g5h9MGkxunsG9sMrerG+nzrHesllX9xrj08ldVvLPhR2nH3IqmZpwqSDL5VbFh+IXMFd3TT5
WjlnxZu2LGLuk3g8eq5oz1OTkJictAANuRP171yNEBCNbF3vwQxxVzAnCCPaSN5Td6sYLhAIJubl
VlQZl2YVLNVjJjyujc71bn2zxNyk2Yx6lMaBe5+MYUqg67yEZy/2i/tuzmCfkR0K+NhAuNtIU27u
Qnfuv81lDJLWOuN4CivmgQd6+/6+EwYJIfzsq/tI8x1wIg54BkDeAlBW58ltOTOiOmT10N3zF8/u
k5IjZadcj27BZKVINsHcxahoiYBJba0R8Fr30xsIWXocU9l+Khnm1VgK7t82AmvUkujiKvZEnl1l
I5XZ/4Mi/d+HtnRRkf+LLjqp3//j//xrD73+1K89dID2zMBZCfpU8cceWv4SMl/hz6QHRmmr3ybY
4S8BQwZFI8/aFskWGX7hP3pomE3+DPxSSp+1N3zt/k4H7cpVD/793IRf4EkAUEfwZ74n/9RBc5vV
g/IbsfOdsrSOLTydvZ1t1zzRHAf5Rid2cK4iSUUn2xw4R2WStKAw9YgTzqvpNQxaf+ea3FtrL7si
Hac19Q1/h/jFt1syWirgErI2x6KYb0dXpJL89cbC5+Lr4IfnTHjgCjo7gMAycjGVl4sgb7YJY7Ti
Ch6N76TlYj53nA/PLNH74lkLdURSFi8d+qTYLE1lWVvLmuWjENX0067CJd2VMqU2dwO7+ZDhXBDq
VSVTc6lF2M/bKufrjRLcm/cxngZyzTqfFxmGAJLUG6cSY4LyzKmFWRq3IxUIRJbl6nsVL4XeD/Hc
f7hRGZwb4f6kv2rsU9I5mL0GRXm3Gcfa/+gzsTCfTV2VXbi2u3oyfT7ZHaCrje9xMPZPLxj1dKz6
3D4nXWaa3TKPclW4dc1fHTnN5a7MQ3Oo3ILFDlbAALau8vALvUjqI42XwTepKt7kTCX00wzioncx
5sWVzGOMejnUpwv0X3sfy9Anb3oCW5rjcGYqzmognBpxgl3TY9zvMeQd7e+mHAJ/22ecmptItfOj
5Yf1d9evl+uqaWxs0yj8Z0vOvCFRoKb7aZjzlyV0AOWGcXqMYkjVrWmz5nvbBMWtX3g2GdRz3mCO
KOLQ2+hy9J5MOFbfvVSH0O2VP95xvjsf8eIzo69EMd/TsZjHMUP8Brey7JMsyiXeTyqR73NhK3zx
adnXD76/wALlfjS7+J8GgVEocjFAuI2Wr17vDG+hncUUYjqgXJuUkxb7KM/AP4d4wjNl1Q7zYCnB
i89DbDpKeduPo+eWd2W8cPOsD3ZFoorpJsm8ebpvyogCPlN1+Do2s8OmjLD2aN2ztj6HEBztRSCc
+cUGhFuf0DZhwNw1UH+L0/vPRTw3884zmbE2Ia2Fvc/LLrnWSObO3gBIlds2ofXZdhJE+Kjj0sfD
Xox9vUVLiAUhk/OOqz9/baI6bjZBafERBm4lz5XdLg+DMuHdtP4rjmVgt+9OkbuMZMqBbiWxWjK/
gnRg+8EyOd/ssBcvi6wU7QQC2fMoI/ncJdp/H+esfBnp2xGIGFbwhW9xoVYmVBMUtFrw2oaaQadB
FrfROwbnNldZi0xOpfzNMVEe7KIk9+ODigqSNyNRFXu3iBjX2Mwd8GdbA1bssvGvtO8dqtLQ0pTC
z8JtBQ2c7txmxOSQp9VrWYvUOYowUj+rKO3lvswW8VS2snQ29KerNxGylYz0nP9u77FT652XAdvu
e8X/jm0bO7fLbMWYzYZowvVctjUBiTY4Kn1nTCWz1fTw+CuCgdG69iIYHg35/tIJHYz3wA90FKhj
21q1quYQKgEMRec/LTRG+S5M7IiiVuYeyGSO2BbIsSMszY3q4uTWHdMi7Y/eoSvn4d2f+2Hc1YuV
Wrs+9XCy9fnoS8pycPK0HI3BW5tRNtIdeV8RyoJToGsensBtOUBdq0v1pq+TON5b1Qi7YHhnmSeK
gAMta9L5i+so89ZlCYp9kUL3bK2gcWgKFreB2OADW1VRIJCoqid2BlkZ3nCtQI5PjAoRH0XXNltZ
a0vvG/oOqIuxdsVlS/t26L21w8tL/H6If4dylPJcNNHw3YsCzPqpGz7Jjpj2pSjGXaqD4SseAT5Z
NwJk3rYtfenOruqKOdToZD+EnkBCDdvLbp26Fo/a7coHYaELbaImEVcC0KU4urFZzp0HtL2xrcK5
97IkZo7hMU9Y3LZhZFhl/lfPLkbML1mj56+W20zOJsqy6K4Ix2+Kx/FLX/W8VBS2p1knuHxRQV5Q
CK3j2KvgpZe2ddUMzOv4teEqIuAkWxu0DwvhO96mgiZmw68Y70u7Sn+KbtHW1u9pWa5pLq18O0aq
wMeIk+GqNDOZGS3fc7GrS/RHK5CZumy9Vj/VfpPdoZw7ZpuP/fhjBtu+HJLZZ1laHXgfShTlLZoe
k9IhyedbD8bkpswcG9uysrL7Lq15UNzeWtnX0C1f2PqWY/i16nq7OF37zZ2W4IYPKzk19ZR8MXme
ACSFCqUpkz9BVBng5a22HhdaEKSbvvLYA7Gqydt0WhLnorfN8JBbjpdvRiQdyTgtFdkxZbpz7qqW
aWq/BDHYvTDdprGUY3ZZUPtP/zOjaf9yaeEKJv776vJzEWH18aP9iwKTH/y1wGRnoISfkNSJtvSE
Q4H365DG+8UXQeA47rqaELLhHxOa8BfHg9GDdmDG5qxhKv+sLv11QCNtoErYSN+VmHv+xnyG0eef
qksJgAkGRFKCsGnXAiZIv6ceTGa5S+KVyy4ZOpJ15tbhEfRreZVFC/8/M3Lj+iryjkHEHjqG0RNL
xKyFKaytTfmYDg3OEKso632UZkW9wV+iO64ed+wOhZD+i0WRep1ktEODYw/n3PaCcOunlXPHyLQ4
JIX2SBozSfyu+jo/Lq1rXrEKxNcibMfoaHtVd0n1aaPsTYpEjjlLFFbSsngwWTCx9Wsqs/d0YBCx
SZjQPPl+Vr0H85iyR8IT2WmurfgUdn5CqHYLhTCXApu2L+YbqHT7ziTPERWnorbVxYunZ/wTidNf
VMnMkVWoFItDrAZsiTmFl7PxmH//mDxTEoqElyLfVJ4bsQwk8PG4yhwbQyvHR26Ze1m2BVnVC952
R8v2ui3K+VYHejl7kTpHOFv29tjm14lfzUdkAUzZpTfZYlNbBYbW2gruEp1iSiji5dbOqS03baKI
7gmX/r1q67TcBG1cMiTuxuWcZwY0PJDJl7SvZ6TAcrjwmqzbTY6dfgO0iCEiPXnvVgMbFKP8EQ2s
R+tCBsc1E2R42j2toeYXA1Li+P0BBaa5drNpjSRovPCqS1HNGRQ0HDIyt7EzhsNZ8rIHeiQaYe5K
9xu6/AyNyMLCw1xMKUBn7eqrfrDrr6NYqu2E6+i2XDIV7dxZXyhTNfk+hGO5XBrCZSyGg1CaNyro
aLD15KHWzWngk1gFWnSCwAzOZTAWD4WxW2bxkxeeLFd1e6+Lv87MtnZD7JJSrmxlum0adMEPqn1z
RI7lCk4Tpgu9bck3Y3sDMWSFU97NakEa0MVQfJuCqEo2ljXNF1XalxqEdMpvkWOJtpnU8GwnCdul
0iS+UX1c3C1FS60VOJX8qAt+XaD97M6QjDD0S3IfD8vP0S3SU1w7y0XdduGPOE1yLDADqS0iDr/m
liGtNG8g/nytb8ZyVcTHnIxlu4gvZZ1k+dbTDRk0XVHe68ghdsvng1qM86Kc7krlLfUWaha57L1P
91fng7eb3VhdIDUStNBk4Ete6xJ70IUI9tS1PzybEm1D/eoR/ogtBViGfmWnFU8wxpSscXeJj2HF
beprnh/jbcqq6h+caEU4yjJQl6vK82oplJut8Dgz2oiZ4CaRQ/CSgk41xJMV+p1VqTaXe+yTxTsb
N8FhNWlUVz9u9n0cERdXpW2zK+RSYKyZCmEdhjawXsLE967tJHLGbWVU8Ko5CClRTT1nl/G0FPfM
cvLreBrD26DRmDHkCLw618NLngXdoZ6aqjvQUlt4baqWyZMr/F1iNJbmdOlvh7yXl3VeT4+iWTZJ
4B1NmCEDK7zzQM7pNvNGKmAr6JPLVE4+rKg7X5Up0lMeJW/GCr8g2WDR7Vu21JgInU6J4GlqnOQq
84bizNHlnha7ZrWX6qLDlHT27dg12UGOOqAtjUnX6HPrsoT42vX9vHzLl6w+eCEnR+rYBXtAwEJ3
pg/jG1MqUvD8lgcAgr0Kcwdd2ZaPyUKRl3mtojhMoGjremRT2uRh0orV29LP7FTIhN62EYd1yzt6
FnZ2GmrFoI9KbOsmAsV8KU524VwZHkLcKPPB7lvnppLsaIpHHPoBY8lIWzuYsu920+HqHBZvhzuJ
SN4ZfmT0gmUXlzHEMt0WJnWcSsAvpBAULb73Gim0CcbXLMyIJwpNeYM43p3GGQsmByl8Vula2Zci
GfsLw5T5I6dk5rEb420QOmzHaWRwNUxLRt2I7UVtRVyR79vnPgZ8zI8Egs0Z3vDEdljdUJK1wQig
2csw8jyKwzTbF256CmeV3eNSc/pDxFAGt/bodi96Hjky3Gg2ewjei0pmyVXN6DI6LFUJYs1RVF92
urB2XHGCv2ko7Zcp9bu3sJP1dQMKdwgR01ObxsEg0Y99WZ1qVYW0AulwpxWGrCLu+mtbWtUFo4HX
vowTwoHct1GX0ctYLuEWBlxv2nxIDnmK4t3FdnPIeHI2qR/CxzJ0JS9PSvvgTu61JwYbB5kc2fJp
PD5+nFsE0gyV+s7UH6vbEuZfHakL2gjSDuxCZcdYo3Vue2DzYCNJvAjLlLO5WXJeLY4UfXKks5GY
x0y39bavwCKGIuoe09CmkRDhgqFSIsS/aPRPvXGZCJHrNFZkIKnEhTCcuulsYhPf1dU4YefjmmZV
AEI9rWaXWVeweyPLO0Nx4TuFr1juYBpnp8qoPnu2WdQuWYb5ug+Rnjd5jhOx0sVq30oKZ98mRrJw
a5is72CKKctu0Kou+nROX4RRcvP3K9r/PprpWmn++6p2i+OevdrlW/v+9q+F7fqzvxa27i82uqSQ
yKcu1Ozv6SM86Aq/qgOMHQR/oI98KGAI7ZU7l5+lL3b3fyqnUqyOF6TYtbJd9da/Udv6/sp6/1E5
peL+zZ3ur7Xv74jeyRsdN4VO2SWuuW+WsrnLaz1xfHgVxo7iG2joTzOOu15A9+SjI56pTg460+UH
KmjholXVbbHr/SZMt7XPSK+NUO78kUGFLSbvaZmi8X3s5ik+aDM57NNoCk5+Oyg8dv5Kwc6h1cXX
BGF90HnN+jVhrAdaZIJWXB3cpuGoz05MYBUeHEZ63hAKMqN9yZFchMmws8j1dPQiD5RtKIKr/zHt
sAsryVIt1yPsmXHLTRjHEQLDarKUnPHNarsso5b9yEPKvSVTIn4W0R+7xulvqlSRtpWo4LYd0qty
GS79lo3EdXYThv6lY7E3IiAnpe1ZLGoV35cwuZADhua6YT7eWdP7NAYPuh1PbsewOBb6GIz9sPGF
eYqS4i1I6UqTnkMiM3G4MciCGz8fWVg3lDtZRd9cSsdGDt8ZDrWb0teM2yEKFjXQRkQsRx7c9rCU
7iVDUeJGuFuVrp4HwIdNNJEP1WTTRoRYhsOSLT+1fxLYZ/Xq2yBVyArpBwymyHAdmPWn3JlvsBV+
TYr4e9Tnb23Y/yy7Vyr5Q7M89Oyq6ezxOgzYI90ew5B/tUDv6q1zHO6ZVl1VGF8tbsUsXvbjyKIk
3Pk2I8gkrfHFv48pkaIOa16m4i6OyZ02D3FEtEGTXTh+dNd70xVlOyINxuSkSo51wdrSNP/B/XbR
WWbXefYNIs4ZHPtAhe0x189uAl2+zO20jQXGBR3Y+wzhe1f1idykq0vaCsuKzwHnNApceIhXR7Xd
l6d5Hu91z3k7EQUzLO/l6sHmYmyu5tWm3Xod77nv/dDDyVnv/3x1dpeMqbbV0BzceMH13QfVR21N
yd5UUXK2qrkmVkWo+M5rDRukUXSe7YjvChmf5g7DN8B2y85aOj8s2V35bNOWbNxYX/fcq5tQtdOP
dKiKa8fSE9ti9EhQHAO7x6WqeH6Fs1zDQjASXM33ft0iaM5p696VU/vkUTRdhl5PqovVTM9NP6ZE
qbrMSzdz4tcPS2RAy4bFVltuX5bckjZQdZQ6ZVjPhHBU2POYHmtSgLrmxltjDuqpT27xH7sPqPSd
uwNqjq7DRJMRBAl5XxrYt73ENnOXZ6ONQL/0T3Hfk1A10jJihuu20dDo6xD+7LUzqkoOfmGSSyxB
7WF046+VWyfHMrfHOzOWgn8X0Q98ZBjSdNte4ClGUcqu8lxdNUQFipKaPVZIhm6Twc640L2mk8mh
mIv9wiP2qGO7vQOXZnTtOIhNu2IB/t1XkT+8Ncxg7uZixaNjiBq1ycxUPdaNHZCiN/CAt05lWHSH
e5AiuJoIptBRpr7qZbHeZFQOXzHydQ9tM+l0J6J0oflKg8c+T5BEm8BDDG6IZfkeLnFb7aa6ECwF
qCZXbXW2DCxZ9zwR3mSW7AhydOD6ZeLfuLVgiBKUcpa31PexYJIUmuOi5+UqRHKv91JO9lNn9eq6
j6jZZ4bl9d44TnOIx8i7l6rnhbOOkLwmr1K8zHDNsHCT/I4LUr1Zqa9+zNpnngL3SNptF906GmCE
Bs3457h0GAHrdG7ZmhaxUx3MWm5rHalDwfhr3wV+9V7VUXteIITiFeffGJlEPwfMlqTG24NiM5JK
IrXJTTs8+TDdT6qS0W0ZsbUmL2inisRcpa352dpqoNGE/PxZS7nczSHD441ENTnaPs3RrleFA5Rm
LERZW+XvEW7oy1E70aEavOE4TobVAEFVXsR90z4W/UQgahnLQ2RU871SOuM90OMAG9H1r15QB689
1vS99HIYlxYbA5y+FRB9VuV4/iZT7wunWW5KLp4rJUeSh4rCnU5jo3igqTeZsWnyUio130AAxNdT
tbDxOKcw1CYbr7N2IqY/Zqh95nAhNSide3sDLsPe43xUVzHldrKPnMG/hasaPhg7yqvc9Vuy6jBl
PwNzulBcIrrOBX32Jg865IJOj3cisjmvh8a2njPIOIIg0uAiKzgvuiRQq9rv5teFz+av3hJbDLu9
w1cumPVu6u3hcdJ9gsFuWOQ2dYrlEiK02ws3Tu6mZOlhWWmJLVnWp9zgPWmQc8/C7Vs0XKHt89C6
7Mjyq/g11BYr6TrJMlEcq0wRCrv7AmrAZvPAjSZ6zCh6DEUT0o92nXXWuCmvxajYgdak5qWoakYx
A0fDaU4K+Q0wGcE8a/GEFjyGT6a1mbiVQagPwJOnOqsfBvzN11nX90ef+5aww/FqdGV6McCAXqkw
5auhppHUF5dZ7UqKFdE+sGP7NsY1wztIYfw1NG3zYxb1Ehxdr+l2DNQi7nRLMvGYeB5pAqePZmqo
5k0U2D+ZjTClqG21c5LFvrQql8XfsUdOgv5k+JvRqY6WsdqTais2U1P/VI8WwzTCK+nQL+MoK27A
nuyPyB3ntwpWr9rJFEg1M748YDpJr+qgYUGWyaNdksj+IhZRuE+7GNahFsss923pm8vSZrDGhDKs
r9XcB3fGT6xzhkEHD8OE+K5h9t7jWBVfS+PNauO6xFwETdHu+qRpX02l0ksR67VJTttDRFTqqfdi
74TUVB/d3p3u45n8Rq8Kk7NdM6KmoBBPzACn7+VCltgQy0tNks2yuLdx1WUvFTfDYeLx/1pGgUsD
GyVRvMUBK/ZhXyTnya2/uZ0aj3ki9rDVLCC0KPTGYpjuiPOZ4p3UCQk46VTDLg/TLrd3TdR1F3IM
mtMgo2uCOU6iwiTTqKS5TkdrPNuh7rqj3fMmN0lClnjq6wfGPWQTx624Q6Cq8apU4iHsBnlLhExF
xlg7kZdpwuT67zc5/7/HGvynRcKlp/j3Dc7/qri4tEn/ortZf/C37iaEt8C98KtA/5tsL39xBGaL
lQMgxACV/nfKPcSI4NQCalUo639Q7rlqAwiTNZWYn1d/y634595mnSgEPiwb8ImQnv0nt2LWrZMG
+OS93xfLI0LycEPdL4k1FjzPONtPv3uL7v6za/p9IsFfvl4QkkHDi+IK+ROFYjLt0rR5rFpCQN3n
xEBdeD4OI1x27kXTue7uv349dzWo/KF7A58ByGHMgffT4XfTeP6+eyP/wDh1Y8SuGpYlg2ob/KfU
06j/A8FdLxlZQvNelo37NDc5GgwwzlnWU/cjNbqsSWkZoLP7bKBWQFqKn91KkOe7WC1MY7OiM7ju
HetVhiktRRdO+aVv8XcCzpviO41YTfpRFJHYmTRLbXGxFPW1Ew11sqtNlpEu26TAdSE8ybajAr41
ueWzl2XkMKEsJo1qj7GteZ6imf5CaUXcezhLwg+jqPKYe1hVua9UGTNMbJHeDm4Wmq9uYI0YvvKZ
rMQ8yKZyT+6Kfi3aacLZgV8l30XuLMwuzTuOkzAqYjIM8zkippbBEVscWl9UV+R91eWRKny88D5l
svFTMiMqAfms8mzBjoTUtWgLAm51LGNzZVuHGUkfc1rl4Ckcdc38o54c/7X2xEKNI4ILKzJkAcsg
0TdcGem5tMJxPmZL7JzMXKj8GIRDSYhEaNLbHnk82Sy9O4q9NZg82LiU2i+BnulkOwiNhiF5oe6C
EtCKdrop7rNppQ+0dsUd1B12CB9/3rd4iRo2ZPRQoLmH5ezSWs1VG7UgPVKPFq+Om9S3es7bZYem
JohYVnGnL+q07sNtGfkl7VxDQFUJAryVKJDDQcVqjvedFgFB4BhHcEm2kYPcTsXE9hQietZ1Tzk5
1syAq/Sy4XJnR1o9RCzAkhSthAzoqT0WAkbISvuo2mNZXZ6DehmWfTq7+tqdcmbOJHx13nHAOchY
IKjwYwSjFf/sOsYoCJ2uzyPaKnZomTB498XA0rc0cgdq+FBZF4MdtV8jn9nSxi8xdW28CmFidULN
98aNTLfXrSC1u+9loZkVzOLkhD6y+mA5fXaMMqd9SLusrrxdOYDAI9CaYjyGUZNC0A5BfxmTx4fF
w1pyh7kCQO5GYe8lv1cb+4A3NWbeREc9k2Qcab0fKzVGe98ZJbe2KX3itoeQeAilW/oWx+1Igpq9
8WoZgpoUpYL8ib1lE6K+x6iLIu3m7nbImxSvAHUOXgEZZiD6PLiXdt8VrAnt47jYzXGQPYfVUCxM
kZTx957d5YbEdJE7V00MB74ZvEYpzInpeF3bfm9tBxNZ4QHhHVh26RcME56qMVNn/VLfIlFzYTvz
ggBqj7SEO0lIyevMU33XcIKaQwh5zxsBLk6bH5fT1TK6Ac9sENvzruyzFr+2bWxno12D03UhnJAY
16UOm2MHcnZDjpLHuhQccAQot66uSJYNbFZl9m60Kxw1eYe2mBNOGr/BhWRNsqTTaOikUifAfwCT
TsVuj1h+dq4ELeGFBJh+mTvx1loZKRhnEZEHzSnwYbsdEi2MTMg4SFbhbe61MW/nMgh2yXIHXOef
KNO8Uk0D2YW8EZ+wkw3iQmgYrf2LHS8ziupKRnFswiHV+NemS/jv8LX+xKjiT6Qq/8SroFVBrfQn
dsUQJ3pG+F1prOATzYo+MS3ziWypT3xr/ES5wpk52rYb/Ugd47Ac3haG5K+K1plVW584WPGJhgWf
mBhzwbZ+gKcFHxtXkiz4hMp4mO1T3GagZoyMzKMsguk++UTRGuHYH9bKp8VacLYOK7XWrPyaF2hI
3uwTa3PSDMRNr7Rbv3Jv6hOB43GZHuna7FvkovxFaPCx6BObs1eCjgxAhs6ZmdlVkZj6u6FKfew+
sTvR2b6/tVcar3bIk0TyWCE9swx80aZPeI/8Mji+lejzV7aPzMIV8/tE/gSS5FW4coBDma0+oU88
UPh28K35hAZHD6ip+EQJF7S1u9FvFKnLn7AhBmmOSLQeIMT4E0hkmmSf3U9MMf4kFnGy4x75BBmz
Mqcft5g9ZhfdJ+w4rNyj+UQgSZYBh0SVBI2sgSTFSktCwVsk8RWFYW9yZbghQuxVHdPkZFt63ATb
soxAz6XuxUFzc9s7TMCi2+dZl96WBCuwTCjMyueY+cLXwBsHhpG67K9LrB0/2mgpf86LAMkJ6rnu
1yZAfM1X7slRFUjo4qdBuCPDp6x31eQzAyYxM/qSQImNiATuZYDucyf6mCE18TQVbaVnqh+iRMvY
fhYg/2NE/hcjssD/+++r5aN5S6v/+N9/USyvP/ePYjkg22N9onwb5vlT3/+tWLZ/UdDTSpGtAQfz
SUr/A3PxfgH2WCFqIcgECckI++cowPnFgXJxMQ6vwR+MAv6eDdlby9M/jALIynJdQbWuHJ9C6E85
YEOPXuXbrr1V5A61JFM3iuYxCbvwq4ZsRAOZ5JJtrTrJ3ywZhTt7WcpjR9Dkh6DQ67c5kQDLKeGG
ZnXBjHVBzQgXOrsPu6wlNz+ged9O+ZSsJGaVsaoUkb479gPOudKLPmoSQ32cJIySOfwpz5msoYq4
YYi6Z0glmbcyJpgsIjlRbSsrYi+Iz3zZId876Yf9NPVOviNeiCUgDOh5QQIF94W1VITN+sl0tiPF
zelgkn0WSdWT/dTGFC5TGl0OdcnAw8WPtrXFGO3G0c7vQjlz28MF+Nd+37gs6fSH5ZvwBv8tpxrm
5zOjN2Lw410GP3kHsaeOuu4yQvMHMVxqL+uJU+2KniEAFspN3hf+m+0hq9XAebvSG+svcbpUp8Wf
wBhdS2GWqeTSdd80MNHQ7YDYtXfRN1FQwZCn2c958lNSa/E139lJvXzFeNy9z5rRDWOPiW05pIGN
97TQGkg1iAa1n+VAXH1VvBGxwKcgsc5el1YznAj78orLmlyKuzoR9YddM/jcks3RXeWzjTCZBWV7
MdSW/yO2Kk9dBrBOuFUxnWwJSSBVnhSMYLm0SdAKd7E28N5IlC1pa9FQvue6LdJdkAKWEiHll1yb
i6ESlfNNRuzVZTyuKjjHZH0A5i13ASIYn5k3macsLtrv0i/cW6uOnFPX853BbxpF16OFvktEaKjP
o0jEFsm0fYTzq/Yes6yGLaY5QflNmQ8TZnRH7oYatWzTDLb8MlU62ukWOHHjzOP40xqT4hkaf9wv
DffJzskhR1EX7GtQ1bjcOV1V3jiOyn9UXpnuphACa7MOcw1KLiGjlfKWm0HOPgG6vFLSdv458Vwi
V0nfYOlQ1XuHweoqnGFTThz5kNTwS/4A6dj6/SlKY/2FgtT6RqLY1G+0juJ4o5J1bYYdekc+bSY6
tkXEbLQI5y1R0mLFGRFot0rgyPZIC4m3Q1y1AKpALvgN/i97Z5YbOZJm6xUxQRrnV58HuVzzEC+E
FKHgTJpxNHJPvYq7sftRVVmNqlt1gXzuBjKRQCQkhbucZv9wznccRt9eUDGD6rGnbSzJC15kpKwO
xmDae8igkF3alN4RfnwoNYF7E0c9kTuwWU0IrW1f4EutGyQxkfGMYzh6GlswtvZYNexVHDY4ceZN
rKEZD/UwWQJv15gl+t4pUfOuafPqvrRm6+CWfn8zeLrYCQbj6Kf6Xh8o9zEtJTpqcUPF8YAkLEue
w9a2zmingaDKEgIVVV4Frz2V1o1pZApYip012VbXvXeENOago4A4uoyVo11iVhD5srCwebiSYDJB
2pBT02qgNElGJI2WdXgYRGC8iiyJMC2jmz/1diZvnKInz8H1FF4MTRyETDLSDFTvma/RVLg7EY3+
CUpej29bNb/6wXW3TRin0TqLEvOr4YSjNxyz5iDGwXjywfadxRB1l0CLNFy3aOqY/dfZiwomcT/C
eFxTTMR89pi5blWVhJcpNVzghTmoTq1ChDqy403tBx+pr1H0xQEoX3Uqy57RgRAN5x9ZTvFb0s/Z
W2QasbdCbOwfAt2SOTTFptjXDYv/rUO1vAlFPdxTYmanrpMu9m9p3yV0VtMGGo06JIBftszxs1+O
zqEb5YnVPzv9EKbbNIZA1qL+p9dz+kuI6+/gqaH9cjoTo5rOCjRdUaPtWxeJ+sGIU/cNuHZyCFXQ
M+rLkP2bnT4FfjqfRbK4bjoOepZgQX4DbsY6umGQ7LUR5F8J8If9PPHkpJ2KL95kBBfNai3duLio
L3TJ815Siz5GcUQ2nPYYHTvKfWqnYaTQD1vmhRF7sVVkIKTMrGy2toPGEUwQFwc3zsxFDhYaJisz
TmNnMyambbPnil4iz7rQSK9tHI+b3BAjXcoQsmkrnTw/0D9n7FaMPrupRoyLc1mwKworD6pUEGLn
U2jEx1XZYcBfBW5Ib2f2+jWvJgUcUNeLRTL6yQkTwXkwmzcIFt15buR0LU33tcReqb3qkvf+3Wjh
U8YmuSlrz37tpSKxyQG/u0dn7jxQwaqfGLDSnYGOfG0OINUdz2m5ewRFrAbtcV8zdj84lQjuMo6k
TW5J4u1AbRzD3DB2zI/SfS44c9cBStF1j2pmO/MZ24LZa8ki4lB/nptuRD41ZSxHx+jSsJd2DTm/
1Ex5DrN2sv00gPDUeRe+jM5MtlfFzXuY4RqeZc+X0eF1G40R+GGYWCK0sR3uSlqDq88q6lCoocc6
6kXqSo0dPlaNKJjDpPiik3Y8sqlTr2rMxneZBzSNaqjqO9UGyVE6XfkSY6DfGnkteCAikrN7r7gY
Q2m9YyuCMeJwVs8geSF0vbeqCw+hieKLLr/bQzH4TcMa804EX31bieugKucsxqo/pLVf/xZQTveJ
C4kh4N3+gjvg3ddDlx9ZBczksmMPAes0Z/ZRW9Z4a0h35OihrjhZWH/DdSb8ZB/1lX4v2h6LdJrv
0+rk9S8sN37Qu7KwJp3Iuc99sWx2ZZZsjAI5Z/5llbjArc6fn8ORGDmopI8+i308yvx8Fvlo8+GR
mQnNQkbaS9wZn9HELy7Qj3ZHYJXCoqU54J+wkmQ7lQfhczsEHC94h/bFhGAimdvwhdFGtI6HnPQS
z8vu4oigmX7IUHaaIjt0tctc3Rub31CbxbaLIsIz4EHuo2Em5ksb9V3DkweXO0Yv0eC+dYwqCVYT
6/LSHy+TDQ0DgqCf17vWIG/LTMr7dsx3U4A+F2/7ZIZHdyLYpi7Xqs/TYy6L+WPEnL6hulO70M8E
b9Gc3OC+RecHv93sv8ruwctDYsRgfGM6/VCtDHeV1xF3VtFvJZ4nNo7RNSdK6XBlze24NSO0FwWS
rzWv/SlTEQauhGQxOCjjeiZAIjS3s213Y32m5swhlhyL1gyuLCuXwJ2KpxgSzkLWEMWe44JyNorE
NarKZ9GNrFk6XAYmQ7aaY8BUw3TsewaQtXaTl8Yexl2j8yViDEDX0ffkVxjMENGMXrFaigG+tNHe
Ra5gzgARTA/2Ki+QitBgc6k23aSRZox8ojZDFsT7yWv1fm6JjWJbLd9aQ7W3ZTfzi8wIsZp6l0U3
AjheI5K/7sqECN8008BabxOeIOQftuG9t8xeXjV9MQQhYt8Kp8JDZOmZO19yvQKSrmJykRlArAVD
YWhl4/jGLgvFa8mzkW98T7O28ptKTes6tkhwK6PRQ/GN5V+0hVr8E1l+a4hqZm88+pcmQ5GOk9kG
d9aEldqxR+ZCGOJrq3DZUFOjH+qidj+ort0NRRbV64ZN27GbLWIxW7t69kKTG6+0733fqA+jnVqM
Jqvs6OkKL2at/OhS1GZ+7+SKiRbT6OCnky3girzwcfMNaYkmk5U4gT/KsNZ1IkFEAIXx9mZpkQg5
mEbLAM9N/GMUdwQRat+ed3aep6fYtpf7mCOVReHoZAy16MjOgeMaCHSi+MGLLPn4vy30v/eJLNzp
/9xCv6Q/k49f/66D5sv+7KD9PxYiNwJ2G286fTHrkD9dItYfJlTMIFxA1o75zdj+ewcN5AtqJk0t
YjrLspga/aODFkS9eD46u8B3+DLb9P+KmO7fRL3QPbvYml2WTUDDgn/poOkJdNXFOSas1K9oCbMC
W6UYnOtUzFRcdN6bJGLISspLaqzC3sMBYFUs+rXlHUGOOVfV1R1VdeKsB5bsG0NYuCyT3l1Dz5Gb
fphSruauOsaVkxv4fY38MGU1QauVw1BzKJ4TN5CHJsne/JhtbASyNyqj6zxbmxEcrL3t3RSUYFLF
zl3zXRop3h6SAW2LkmnGQEDw8GgZD8ZSTgndygbChJZrBNPUWwbkwCe5FGFRUPqnOQ6bvcRHsW1t
OdNeULGFZBjgTlvqOK8048u01HahLNJ9AtrlVU7JuxWQJpkU3BA+zrbXdqkNFfVjRU6zQVjxUkDK
NB8OfamJenP9KdoYRtxe2zqd19N3+el+l6JeGLVfuvfkwV4qVbM28UI6dr51vwvZYqlp69invAWD
PT9x3IyQCysHeZx3RdKsDlHSZRmQwqB7bZcy2YlGIsFKu4YhMQyPlH7a3mIRZ7QdClIiBIUE9cVS
e1OOZW9ZVSZvfV+w9MYESp3uNbo6oUIsDt13HT9/1/TdkCBx+a70uWi9zdQ24cVcGgF+Fj0B7afF
/RiJ+3xpGZBpJxf/u49A1t9fgqW5sJc2AwlJc1DfvUe6tCFuWV8jI54JCLAMd8vaqfkFl6Y/RZ6L
xmVpZNLAyB8AR1wsx6LDMb+7ndmXzU+kWQM6Nq++8f1yPlnfHdJcq/htXNom4l3I9BTyRx3piHKQ
xsqE4WBCSjLpxKt53MXf/VewtGIdDRaV8NKgEa7jHWWB3BBkhkUH1y/NHAMNkN7MUisw0R2WjGhp
/OTSAtJtD9v4uy/E902P6CztoiiQB636pYnsTN3fFEtjaThDda+XZtNGvsf0eWlBgUOhZYsNtTQm
S5NKgUe/OiytK+lAvG1LO8v11hzcCMj1vodetIeqSedrTaV3UxZI3KqlMWYVqDPc87TLtAFIb5w4
KPaMneinPbtHZro02eK7324ym947TnP8rnqo1EO5NOdFL2IHgzItu7mYc1NDMQIYhqDa94WObl2R
V2Ta4nP4AQtV3RpDSkrjMhaovycEZlA3gLoqXa749tZ9mvjzFsSAvqA4c7HsmB7DhtKr2BmifhnY
jW0joyT5aPyeUPgCpj0L+fyLOV55Ud+zjMAfzBuxDDjM71kHqJCRdWhfvJrLKCStPaYinT8wIFlG
JTS6FHPfP6n+nqWEdGzspr5nLDH4zC3wbyg6TSnW0fcwZqg0hPtlRNMyxSO4dhncVNZoX4F1Np/u
MtbxJNaf1bQMe3icE8I3+MvcRcKtdzRXzXnGarUJinT4gae4PLrfoyOU94yRYNSXGGZG4H11USz2
kyxLYJc3VTLfSNTH88lpKlSyThH7L7bJG5N7NIJrnPZpw6NndC+j9r0jev76FFYhVPzOKYNVZ0DW
BTJHHmjoMkBKoa0BX4jSdz6HcBRUoL2DDw7isxhaG0BO7dbXznXjWzuMbfpJTICk7co0OwsZ5eJK
47ycZEYBqQCZ/8mH73rOPaPZN9JDWT2PzcmoMlaSUz9FxgYNNLFzVuHs3FEbz3j3xN5OwvTH0Lrp
riilteN1T89C9eP8kEwFOiVEbcecPUW+EmUDwIwnW97XfZ/dZVRWC0rLRqVKqXeGeWURVUXXuO94
+8EEDM2zT0TOi1M2Sy5Ub6CyjZB3I0Qris9gxJl7rsA24GFJI/exli12+4BRFD7ZTEHECaamH9au
rRow+Kk3AzyTobVuisx7h3xKHdlIGUTb0KmmD6YSwGGdcPLCS4l80t3M0rVv28xMgiPqZziHpZd4
6hiE866to4gEG6AQA405UFvWrEfdmPU5rnqKZ3BD/rDyYRL4XHYZmB0WTPzdSmM+KCsJ5D3A5fbN
wlB9CjqTzxpCDTmsymIK07U7afuuaZU8ozUX53KIcHbLvoxwNKVJ+tAzNeo3uYJXu/bTZq63CBcK
tOJTvrEHYZHcXlpLPIZAu43/j+etGKynXkDjRbHQNm8qkGmxqQJdEePJYwkArGCezka+RcwEvjjl
YGugDLR16V5S0XaPBOW053o07U8x15UF0JGzcpONvqH3zDUm3J5wrV5h6SdLjDg1uI4kpCgpX8ep
FRGa/KZJn4VttQdo+p1akVqBPnQib+Qp6cPyUUSG9wZ+MW4fJN10tQ3KxvvsrJkXAXSiyVBGSusq
5jn21mMuJza6XdB82aHdPClwiPUpacLgOJesPTfxgPcU0PX0M0GDezfJThymYCYbzc7w5cySiIu1
ZnAKgJQZZPau+MWB98xTyH6ZUha9oqUIfh8i5yIR1YJLLhRNBXt0TRs7VcQUdWaTyJPrVrXbXrOC
dW644REXUEHKeRmQFe6BzTx5UdLqNQY/SzwFc15cYuh4Jwp8/zD6iJIpIqtzaPG3axmg0AoaxXtc
uO0NA8MWhX0LuG/iUj4ZXu7eyKEz1y5v/aaCWrYvwqr/iHVrrkK/D54FpYeUg3EwshCpetlX5ylP
CB2ifFkHHfCR9UTGm80gdDFuiWb+knlhXP56u/A/yISDYus/twyXr+7f9Qt8zZ/ytO+mwKESRzll
LV3Bf/cLDoBfG5aR49hYbRYs/p/Gcv4P2zTWaixmhRDWYvf+u/nG+sNjEUcrsazJSE6AQ/RXzDf/
j7Gc/Ra2X5Z4wJOETcLEP8u3dJcOox+HFYaJ0QVyiE/hpL6JkUPGIHGFlY4bze9l8xp88yVbm5yn
cIFOJnXg3eCdlcPNELENwrwX4+bwWju+Q3ypX0uUZ7+SLox+MjKeHhIdNgTyxDp9KuOJjzh4j2aT
ZiPEkJwIrRuv+ka7ZtMRl2KOsn1Mske71CZAU8c89HRekDqXSLiyKptXWRXlVza3ziHkRR7cOqnf
DSD1V4k99xhkxryxg3z4OUuzPQVm5D06ZAfcGkBdNxCxm6vwC9LlpDCOAcfcIZvslowR0ViIbGNU
tWk9NTewhp23XLiL70ImFCSUGtu0bHChoLBfu+TyHHNe/t4SZvQBrS7e4vUF42tJUr3hgTxrFg9b
i1/rihRNvaILdC59VXoPNo7q3QAQZoNVnzRmBhsfXcRla7NSf/anTh09NMW7pi7r93xK7XkbqMAH
oJimD9kQ1ofOWKIFeleskY0Q8e1/gk/EedmqeJ+2SbjFZf4AYtk7dUbmgNZBv7WikFVn353cs1sq
fCFEQzVbLq2M4aWQR2kmRIkpWTyEda1JczFqxPnBhK3THEjCrATElSbV6T6Iu+KnF/b5C5uIJRIH
w0zaT1hezOg8VsLdI7Prf5HctPzeqg7vdYeNwSShaCUZybLMGaZt1EjnsQ8ncQtZpHrJSyRXRtPn
PwNYj2cgmN61aMHZGFlE+J5ipoKRCBY0IzeiHCe4caDm3T74jS1LD8TBucuKLM8w4ldV+trrcB/a
+rVmbPvTL0PzR5LC/AGBCi6rzYpNPON/13y4eCdm51GOY3rsLIVnqKgZ6EovJ9O9TvTdXNONoSZB
NR9XdfB7Aec4K9Tt6b2JlXSjTbQ2LPsy7yUkovF9HJT87XaNflVIq7eAtwhzCKbkgM3FPsbd0LwM
Lmg+V7XkFpF8ZVz8oM7uizyf7pFdEEKH3UCBpgtRsjE8XJCQDbvvlWkyXR86obKt1Yfj1dV+fOtP
sjoPOsbDVZD5gJjP8VZm6eWPKBmj31Kzwl5rS0yvKhhwc0OTFMTEI4AJtAIJUaYBK4cyLL98Gzet
TKlr12VosA8HajSwUW3t5oLOrnqswHYx7p4LiPbFYN5aWnobRKD5/VT6wBZqyK2HwkrjX7OFVc8e
k+RgVUl3W4ou+AWt0trlsemfAyQJhMlpEyVbqbtfTpxhW2pcOafM0r7v3K6Gk9pe4/5v93HlH+k/
cDk3Hvr4pvXfBkQ+u4z5aLMFrssBkjNKR7Q4m/0Gdd1AH6X1u0Zf93s0AntrpFn/0jLdx1Vcc4Ts
arf0nqSSDtFZnNTmuibTh2OqBA8j8YiYKyQRoiRRMQtvxxle0ma2QtT9npkZD3XiNdHeS2W0A9Eh
qttQlenWCfu+3XtlOmBqa0lKAt/9aLJjtXfwe0icALqgSb0AbbG2LGxsmCvaG7hXOBkQCq9En1oH
K8lgec5WjwvCSfrggj+j3anSNs+2Nvw7QA6J3MQJht9NWTryd0Fwz5mOPQPJ69s79KHee9Xw4K08
K3JnbHpxc0dvVd4NVmKtSjOPh/WAO3I7Qqz44TeS+Mlx8ZXJ9qcoQ2zEyjqGtXsM8C4uEYrs28Gk
5GcOwltNl7rqvPEtyewKWW15SPPgbpjh0vnedBPObN4G6rVdZXXlgcwsA/q4TyDH5Aw/RBuwfvdn
EpCPsNowgTV5G67JrLbSA+1t9yVN4s9A2Fr4SXQ4+tcMDjyVt1bW4qvAzxSxM/wxds65s4MdVJ1Q
EoiwmJ6Uj9Bl7dt+MW+nCcp1Ht/FwM47t0IFrBa/lPJoZDklvm1UOZtaE8nHzpmn6tx+e636Pmwf
Bmcenumr4s9mMWWRRLX4s3S6ZENg9GII7xuMtvkEOusqKaqnUbV1iHa0W/xedtncOqOxYzk4fORo
Bsyt+e0Pa5JF88xKsbkj3KV+wrvoLl4JnGWjpFWxR/UFutR5qKaC5hbKAtFhZECwus+1C0SdjYX3
g65J3jCOa3HWtfYlWSxwOCG6F5LFzJPR9sFdH1Ixb7N89O7dEfVM50btg1cO6VY3cXOOc1Fuw9lO
jxMis5dYQdROv1lYWeUaq3mQ4pwK3z46IF9d2t223vXIMA6oRyB+jNWSrREN3qmkXN57kxccmDRC
Km2cgHOxA8rRFsMeXSzkDhJYYZkRpSKncu1XONBrNogMaFZJNq60TakcwsbXQ3ujuvguSolYnyyk
ZtnJtuts78xQYkujulGpVMjk0Iavw8KRGxW042vidX69rqDoUpyowdmClbOvTcdQZVOB22GBOlWA
qlRl3jfVzIo7JfV6P8aTItYlYISFAwXxLbwvGA6QrAL+oOiKarPklq6cVjlvSTjXh4refGaxMLXE
OeseEn5g18VdZ4nlHbEGmwkFG4Lj3I/U6MEcBSRjA9WQB1n3QBUi2os9qD/w0NVCilY9IThsmeBH
Y11kT+ACD2GnmiN0XZsLbTpauNOoAzAVc1WBo+buHXcsskxzazXG8GqZeUC/HRXuwohckNZ5ueTr
jLNdCHBeynVXjVf/lKX9TR1zK3qfhZANYXp8I3KlfzYnGwD1QtLuv6Ha3d8A2/0C204X7nZFC8hO
WWXPZsrhztIlB9Gdf+O6q2ZBd+MbAuONOw1IHrVw/srxA+ibXRQXQvs3AHgSAAP3cD1h+02qozVA
563yhRief9PDFTEnwdpaoOKdV4Rw9QTKCiPo7qsFPl5/c8jzBUlOh+pwD2Jk3bSeaTwQ8BuwepEU
livXA2rOIi3YW91COv/f9gejbfcfNib0K/+5/bnv0+rX//mvf8oT+5u1R/B1f7ZA7h9LXNeiEAxR
JtDl/LkwgTHAnkJYjs0B+bf/9Q/JIX+8oLhcDx2RQ2nzjwYINSKOEwueK1JA6nrH/isNkGP9axJd
gMrQ5F9hsy0J+M8/N0ADE2agqfQK5dzeFrL3dv0cHlurdI74/kFb4v3YmtkI6gMqEiUllW4raixs
YGjKNhtWUWkTw9kBt0tt/TIjxgIj100oy/1nxyL+eIpzTCrsOH53Y0xqsySCMDQvTnRn1jhUPHgg
3AbWhxZIjCwnW4k699E7sfa30e+tnNmA28SobT3V2RFjAmMpw0RoVmFDq6GUs5EvfgmWq+sBscSq
qBig5L4bUCjPEynhZCaT0nxr9ozO6tL8MELGQGBKkT7osrwRhnGHoxvLSFXNO1Yojxj8irXZdO9J
X0wbpa3tzAJiXcwgQUr1FA+LekqPJ5Art1qnYGqmhVbot6wkYlbtQKBfwQdVRznFPgAjU32KPHjV
fvjC7EMdXV8aW2i6auu01qkNyEFlBJNs5yEUa+Hm1hWcrWLdjnzeWL5/GDGhnALzznTGzQjtAuRn
KvZJTQp04qUC10oX7mbPqrHyIsJnzrfOId3v8op3oOo5UBQTnEZ1/a2sU/dhjNtH6UwcvVb0WSHz
50oMXqcw+l2rGQX7RGgHudSM0rr6V58z4jFSNCnkrJ4GOqA7Oss7DatyRwxpSGZ8Or+6BY3SOOfG
nXIB3cSG86MMrF92XHRbdy4v8+LkQZztA+WJzkDqk13dBL9sm7UX09UMXL5xMVnFT50m1xE+m7RB
aqGd+2lr70gcd7vyXRb55QR/qK47f9NlhIS0EHiRB13z2TmhAnj0WyaaJJ2e5ty8Kcrb/tTKaHE9
aDlv4H009KFAyl2HBXU+DQgrMERFY/ChC+wM46kOP9r0HHbA6ZGH9Blc25KUVNWsya89TtXViOTO
MClWmH4l7VNjuye92GOd5B7w3HbwGAs4sCw9G+1tuMHJE68nbMuroSOw1NAflXXJ6w/RhQjvyjvD
rNhWbjAe1Ns4uzghFBnf34jzOATWvWvV9wVCAHK6zpGNvcQpFCly3JGpynYykMDniukGShE3qo/x
w9v3VF04kQ4RfxSalD2xdyTtVaQffUh8z6Btguwgi6wKV21JPF1XqdjlhblbJq7c0MSzWBJSXpds
UAv9lI18ARl+jD33E/DWS+mKe3ykD/OEHZkRxUYJCz3UQ+jxWT2N1WnmkxxX5KlLj7EzCSRDRZJ2
uy2i+pcRqk0Pe8NCcntqRmNlDA/hKE7RRILonNS3yVwfkdTtB2mgmSU0e/TEQc7YpQhHQai784sX
GweZ4tWT29Ftmdif4Xb2t2VQ3ecppFtTnIOeET3r68dQH2FzfRBMy8stBTQKa5vo+VUsdHVX3cTo
oZ0Ohx7teKTbN5FZ91aamyipDbrr7k6I4gVH7xeKvPu5XBYwMrlmXW2h55RfM3ACH8SHNIoNXMGt
H+I4j7ZQ+V4L391azgi57KbH6GtmJ7/4zKdl74KDuKjXkLQ3lfzB3bR22PzQPe2p/ndekryh290O
A8sbMa2n3n92wV7gXF74qOkq9NrnOY1O+RwfJSN9/cKuc7MQNjZeje6rZM0OcGO+cRrwf63IWzTb
xyh4MLJfQfFsVxMH42heOPRR/Op0XE2WvpE+x6pjxC91b9+B9h1ARCAgtw0GP8FvOQfvqep/+GZ8
sqf2fRgYgrS5Veza0WN/EIvswYFuEvwi5RY8HIszv1SvpFPJHe0IgmX+QTSsenDWmsighi5RqyjY
B3n6e3aeEHiviM6j0mrNHwBJN72uT2zkwCWa1xZ34qrVzrBT3fL4kgAD58vd44VDJtOsrKHMN3Fq
pb8it3+ZzWlezWb5mOFhIncSmlyjt3+9CvqfYVIW/99A1UOfFv9uAswX/Vn+OH8QveS5oWAKLAQq
8f8ugLw/iA8XxLg5ATEc32KSvxdA9h/YlgN0D4x6TZckFcqmf0yA3aVcYtv5J5rprxRAfMN/9VyQ
S+iDrndNyKIoW/5lAgxEokgLY8lpSzllYlBKS1p69sOKvd9NJx4To/QA6Yr3MXXeMQ94twom4B1R
TzxqNSLyKvRIl84NlilOPn4qd4739FjFYaoSw2QYYJPwO1Xtjd1Wv4NWwFWckg6UcVW+SDwLG89g
ZkKmuMzvwVmgfNJE92x7pBu30Ww5L+Q8Vp9dAFSt6vOF2yQTZ+VJyGRGIGm76EIkeHvppbd9Ebmf
EkfAwrKen1vQybeEYA6bGGckOjPTRZVJR7Hrwi7aWJlsSbAQHCplUtrvaDByzi5aB+5psnFgGISE
Fy1dmQsFQs6J/dSphUVXx+Q9sysGMh3WsNCJBKLrEeLdVKmzBcBI9M4ER3Lr5ST2CBgpRxfV5zUo
fG66xa+J9xdBByCiDzOGpr7Qky/KM9CMk6q+07Zkj1zJfsNYoDrV35E/taixZgTdY97Nt9SaP/Ev
PyQyKx4pzIzj4NrJlzJtcbCo/8w57ZgTYYKUxGLwlhqaq8Qx1sGsnIuL7fEqAvuT5ovUIW/BGraw
0m3lFzcmgPU3M038/eQOBq28noxXh80j0fb+vBm/x27MWzQbM6/EF5OzMV5ZyYhh1J9769Ukkmtb
6NK77w0O2kxM/jHOa/DfzchWVjBEvRCcxfvWRd3OSH17a9pVw6+8dtZ1WHY7ETjdowvM+iqcdtqX
0oZqLrP+WGjSr4w6D7adQDxaZjbZVlyT1wDUPyWxsgiEhdeAAKl/K5dm3lZjiY1WI4GSxUdq0W5L
cmSvrWMamzrAs71CADztUb5YW4EZdRdgI9mYTj2vi7rBeRzk7D0LL0ISDcoKsYGUlzrPi53pw8qE
Nd5m6145LSHdoX0Fy+1sg6aR98MUiFsGmO0Oyk9zo1s/PTrCGU9TzetEbi83eeyB3AeANnCtNTdp
Xhs7QJzNyhnUGZPQcGNTAhSiXRDqCFTVSKBXy5CUdF1xit2WhCsx6wNMld81O4nM0MNhggbDIIfK
m/lGdkH4Um/sJrnFKMCSZaFalEZh7NwUNScgb/QY2s2ObmK9ubb3lEv8Ezm68kIk0c5nLUDmV77K
cp81pFvj7rAg0hrZB2v+U5vkt2QwuzvImhef9LkbF2e2F+EmCNoXQ9WoHRxn28YArMB93KneyNYm
w8izbXvQe2O91zrfwTPgB/AhgmvznphsCnI3x347YO02Ec6uqynOMGjMex2b3qJE26DOiFadlibx
e2zZTRj/m7lL6AREtly203tupPdd8tR0Ot2OE3tqnoET2NgTIvxoI/3koSHFaN21hNDAbWPaXhn+
NgdgtPeM9loP9bnvBoW5pM82mtkgSvse+VXsXAw+/YywZU3XaL/prprOA6brddEKkujzt2CoLl4/
/oRx8LOrMcAEtELA8pEBoLNhA0S9VZCuhEilipEWBfWxqAEo5569D0KyEjOd/QzzLV6wewLq9n7R
MdLGwLaLUucc8Qi/BQ6v33AZd0azDtZTGlgkM6kLPLZiZVVoa+vOPfZlePLCQq7MXL/afEdwMynF
qLqOY3AsY1ZfeLEvZkOsPMA/vSrnBkWvSYtmy/PoMKtDjHGtBo3PKVL3samgDWEOQzssOLPrPgSb
1PSrzGfF7uXRQybdfGsUEil8RnxojkmaxqYw19wLhyXbGXCtfjPc6YcZyOvs+sbGqMnx0Z6HX9s2
P4OhtaHdL4GDNQUaY3iffYusV6B4GppDCjDPyzcjCnmGjOEhUcGXa6kvPcOGwsXLazXr18Re9GCR
Xa9VmzaHOTVfCaV7dwymUUmTu4gsxmBrjOlt4gTleWjA/nNTHa2c+ACTBdbe0lD5sOPxQAhKxMEb
WHF4tDMDYie7bG9nnZb0xZgxGBQ+NR4W51TjhioRJY09SFVDYmdCslgn4S8t5kdX5y8WHTZDgasZ
F2fGhUsAB/BADhLit6MG93idspaLLrpFngnlWaxnMT3Z1rjlZdy1kpn75EPFSV6WdDJjatN1lCPf
KMSFWgOw6RIRakTzV+97M+iCwrnnqbjKjsRnd0BKgjJ+S1IUqqPQ/DRjfZYNtr/K5OzHJ7Ovo3lf
NvfkSO08y2XMPR0aYS/IayD28shU4WJxxewUSlGLE5zv8K7MAV5oGLy2U33w8vLTZSmxHpXLKKJW
H5ld3IQiafHHq3IjW8Pfm/24RVe2LuJ327+osLqYsXvjwQGvfSiFyp3uSBMc0LUF+2rOw1095Odp
KONdjNBv1TI3Wlee9VW7xg7bzM5tw6vhREz0/fQei1+28jNHbQq8U1u1sHBNwtw3Prr5Q9MbXJLZ
mqFEcSTjHaccLj6k7Hm679knhQl3ZNyW/HCYJ1cZi4dRD+ros44CLRED7U3ZycmZEl8Y+IoGJHir
JY1gxWmMPWf6oeYxX89d+GG3rjjh9mdtMTIoip0X3911nWaDoYfP/8veeTRXbqRd+q90zHqgQAIJ
NxGzmOsNvS3WBkEWi/A+YX/9PEmpv69UrZZCs+1ZK0qXvATSnPec5xR5/VnnVpKiFzvQDGpdmflE
2jp+iyy3XQ1BptaeP8QXnFDEC0tnvqdwbuG9zL5ZDCDWWQtCEc1fV+1xoTCS0t+wuXyJUELQaKNb
1s1nw+GYUjE9XCEOkRSPMIPZbMy7sRy7TTib3Ta05QNDPUQhiMngA9BezL7y9lZPMUZri2Yv4qTb
16h4JB+C+GxLH/6DY3THEHLjXubGbYw7dW9m+d7z23wPLKm67GSZ0rkQdZtg8dwNxemsGyj6q7yW
YuN5wMAhSnOzZY7axOjqjsWtX1bMoMGdNCWi22L0YltlghQ+ljbpUGBIau+mjTpE5JwsKUr5x+jg
RlDDrT4jMu8TV/AMmvVQQr4oJMDOKBmLVWH0l3bJ6NdEGN+afZMDnKoVdDmCka7pPDcTr3iDJsk0
OJIXRUH8BAWCSY4qKPSVE717fOI7uRQadwcipYsDP840qYAvHTy6k1h6YwV9D2/DMkXbdm7o9qaJ
5Jjk7X1GRJ8RvZ1BGU/Cc0h6f9fUmUvIYw659RoJEVlD7CpcUkPh5ttSDFCr0hJ2ukk1vIeccEl/
orsDrxuem9Co4K8B78JhqmA9pi8lcALCmB5MNdMZN0PL+Lo3Ga4tMYYvWXOJDFVNMocrxy7XDFKS
aNPBNUOO/LJ9jcLEfm46ML8lgeRtuBgHq4vYzsvRXHGlZ18Z04s6JXwKd29ZhXb8Le+ThgPtshCb
LSuBBGPOKysfL0TRc1hVdrsPQvjSEaiNVpbFJnCtkQZAciO5282Hyko5ifhGjwvZDA5VIy6moADj
79jWpWDfZCSW5wcbGyfkOAwRqErrvhp57kqQsEX1lkkruu+tmvIsgw2sGtmS2rQlVuVu43isd/zi
/hZj8wvtWx7TwL4iFcJkj3WwQsVj2EheJJ/4s2h4sxfWFK571jn1ky9hGbGrBku2jXz3jirTS1LQ
QKO7YdQ1lhhXxiH8vnQ8rQxfoZBNRnpOGitbDXXTQWIUC1GuqNmHNYyz2bBQ4fJl2i5ZihBs2sha
pdWyCYim0a9B8BQtDsui1zZUchrTxlHlAnokmG9UJ760wDLwPjr2uffJw3h0QOJ9b14Ti3MM/rzy
PoeiWbr9axk31wyPym3Nr4DkZjr7QLT1/TLWd5ahTXuemVt4iIdsDbnIfwmWwdvR56P5coKhtE+u
nkB9A3a6Mi+8eEHLCwomORHbdNC2NhVL/nIPrbw42egRROgx6EWpf9dFDe1enGFgIfVfZOpmx8ib
JRsEDcN1jJG+japz2bT2OzHxdjtyD/weIa5bKw/i59alM/KhGbLukMYGQ/5wiUBJZM5OpEV6Kkba
MCXCmpKh3p+yQp8yka5Zj3Hoa2+KGobgxVvqD7xAuFMnFxt2FnXAJmnz/l4rx95lQ6nIZi35Lpyq
GIiMySJTifQtC2yYnG6xHFJjHi5VPbNtcGM1J2iGfkkZ0xgQI5M11m03CuhjMp8s9t1bAhNUC8/l
+KpyA594G/w/YOH+E2x3tmTe82dDp6fXPP/+j/fv+T/Wr/3v2de//dt/Ki+6hAUfsUeoxHWwVaB8
/DZ68rHRocmQuLFNgrE/eu8cTbsIgFwgvji2I7Re85vyAkg7IJWhYzwmKRvb/VulLhrJ/TvYhQ7+
+JYpSQahuri6tvBHclo0iNoR1Jlsa8/fTtmedvfj0lxL4tKdfHRFurdmPHVjAqkBtgG104bTQWE9
u/V8JSxSs5K7F2cbWCxOBIZrOA4K+4ycjoV/iXz7K2rl2/S/ou/VH7DlwH389BP7Jr8zZDwoN4GD
V0H/Rj+QupuZIj7qUZaNxE7gcOYQ88vUp82kMW7Fk4XxAVRNT4c8akAkbzsKWSe2BCd+d8dixIFi
TAXVXT1ViRurt3t8WFEneOdrt8u3E3QtwE/ptOysIaZy1FV0M3MlkamxskgCssBWdnmf+ijmm9Kl
1myVVl18NVcWKzCTGpcdmn7E8OC6eb9sPSwM0dbxnPJGNVnPOmtS/hxZvToJlgXiFvOoUkxVLJIb
lBCGXkrm1rADDxa8VmRFT+nUdJS7FFMR0a64YElvmVaxeGABzMBLMqZeKyb+hxi2KxdEGG37eYG3
yiQIl8AmbIrlhbvN0K1nEicRqjknpjVrnrFOx34kVOx05qE2ZD3hhC8CZxMMPmd/eBvMbHxZLy3Z
bjFQH9U35lkx1K+4bXXY9qdpNN5V0DgeDS39+IJRoH+mbOabQ0sYynfdOR9ebOBPTyyrcbYmTAzM
XI2oEecTSh39DEcB4wh7/Ah166Mxk1Hh8NBQBpnrXkh7VLB3ZZmFuPEK8W50gKVXy2edZAWb7cKA
wkmRzNJaxmkyY8onK1q8oHzqTsrYIFywkrZHLc/Q09R7vWjL4Ep+1llWutkS82B1CZqIukvrs/rS
c2nBNHUfZpf3oNRid3KoyWxpzEzLluN2HZsuBOFPw/vU9E8dri72K+oJjD2VCc5T89mnlRS6W6vX
NVs8hAW+TfCq9+VnD9c0wbsBB6v7uRgeDnc8cbR2dYtu8Gp55iSSh8gTMCxB+IAzqKXDR1d/0R4M
1lDXgSlA4VeD38TnRXEsM6yweQk/G8SkLhOrKvDgS0VRC0d0m5+6iuI03M2KrXIlihxJoM/EZG8C
jJNbipc5j1EgVJ1E5uXZMVel+yUcM51XGPznplyaZ6cDhrjFXUi6BYUwJDYABmvVzYt3i64LTm1w
DMtYRRxUyfoCtAmxmtZNdODag+2sSXymdtbIeVaBuKM5AruXAE4WB7eNpcB8zBxwmRdCJ1kpzpok
1EbXe0gDHIRIbdWACyYbQEVzzHuMCycmAMPH3mdmBJGhcCsa4ZbJMzOoF0WTHVsnoCXESzkLTiwE
yU3aGd1lUKIL7pWkB/GEjthxGFX4PwZcSPHaxTPzBFXO4bKJX+rFndrxhpTAxCvgec2pT+xLUFUE
v40psC09dVIIfF2bl9jwm7xDuU7si3JKbBMCe98BxIvdsN6mKvLABgkvfOmpHoHJ1k9aZSHi0awT
B1zuKuCXY8hmuk69KbPSo4xjELSFL3Y1Xtm2Id56AjNfY/iW32azpNnkh03sD1ZXoY0GP7KP9HZA
qYLvIWi5Quqahh8XV0hxDlyiNt9ae2wGm8un8LSswHSv0rv0/P4XH4Z/4k8/TK/0P6zkUcbNg3tP
vs1e/VvCf+Pd+N24G04FctnOOjjHP/+8n7c6No7A/PRzSAyT7MW//zimBDkaY2ZvGPXTotOO9nGq
WPGJEy7f//yj/mCPCnCIELS1cN0H4qdxhganF6OZ25skfB46cXSJVnr3DrWz+TUH2APJ0D//QI2R
/ZfvEv6cgFSjMa++ZrL+8F0mXo1LJeK7BO19DL4xQkYtv6nf58f2QOP6M+N5pDLRrZJr4/AR7f7i
4/Uv9PNz8+PH/4R8tWtCPIWq821y9VbtwTpvx81juT8bf/VBPztlPs8rP/yePz+gMnTUsPBB8625
HvfTyru8sNfp6uMvfiH9ff3ZL/TTs6koy2zhCuRb8cW+6a7s6+IuucWJ3l5He/h2JocDRqAb/+C8
/Pkn/+Ef8ocD2U/HG8cqAHrpA9nQbccruHhkbDbl1XBZPP/5B/2L6ejno5/+Cn54ZDidLCqTfJUo
/UuxA4P7mp2cfRSd1V1y/+cfpv/+//J1/vBb/fR8yLBumQ/zW+UPbBLhRfWQnqhw+PMP+auv7qdn
g26UGBsAH2Lcs5Xt5NG9p2dsI/5q3fqrX+anZ0NYHsUoEZ+TPCXdikIQrC/4U5CntgQNm438QoEe
Gk8D1mK/+NvuV77y/8cN/gtuUC9z/975B25wSF5b1ubvYLrVfHz/3//jV+ef/ne/XcDc4Bcu9Rai
oO+xGJs2S9c/vX/2L4zE4RB6jgAVxLD7v8JPFuEnaoUgIuAXpLhIN63/dgEz+Udcy/ifesCtGZAz
zP4b6SdPf8rv3g3ST9gMudSw37oSLuLv38MBX6pP5JQw3aKj0w0L6UaOISVWmyhinryyUgwr1OlV
X3OKy3CR27W/SkAGXMgqCBAyp2cGHiFW3XxW3xiMT7dpPKBRWkN7izEq4UDlBrvAjqttLchZtiGz
vAF1a61yyTE/T4f6jhyx+xZyl5Urpx030Aw2Qx5nl33l+/emtxi7gMj6rmkCECq9AcRpauyrJimC
w9SrZocx31qZfR7tpqHyvqaYQGbqDNrBZnrgP7itZijW2mW9YGhukwpLfHm1IFwCgKLURPrzziWk
diWcwT+lQJrXGXyLzdzbOMJyw6cqyEECTIZoA/mXsUmznmEXkr9cz0Xywgh0usSj733BRM1IdLIw
JlrocK4YqttQuPOR4edQ4FQ3SrWjklhgPPIpVlc4MncY3OnRabb2RIS4VsbW6JaNqqt7iAWmWo8d
ZZd4vdP50bRlXa1zsAYo2plo2j3HgGzaztIqFC7jmUQsGRIGSYv0PmLpZM9R0rYngibJ2jMU82vx
EGYTxMQqwyiWlc4a5bO7jq2c9H9Io+cQFs5pwPNFikUSy7GOogk/rGVkhs7BFMWJ5Hw2ROpS2BNz
QadK1xE5UWhpgsaYsNvY1UIpSGMSpiB7cpsXI+79wu72JM9gR0TJzHVC8B0T8oNNZy/9NsuX4aWK
7WHbNHooS/XoJuyT6Ao9AiM+pv8rSxpIpsysd6RUFjxvZXCoYwBpjUsx0GDnxYEZJyPa2TWuaakS
GydIrV0xFvltO9HWTX9DdRahLr5qmWXmsSd2oWEAiwqyUMf8ceAvtK8M2NrpCk9bCEb5vjFfoOfn
h8guqWWIJOKrVuQXHsrLYZLn2g7JeyTldMiilzJIrybLrb64lI6+j8rBxQEA6RAbZGk5drd7E5T2
LqLvLtOwzgQusjfil2zFFhtlz7hpIvkD0WdrzSWukYk3SylM4OxgLm76nnGQP5q7tGPmTV2k+ZRM
TvfYV2a7JjBcrHuPVsXWFJezVOEO30t2asJx3Pqy52KbBDw8doZaGFtvUwWX0lJo6HaxC0R1ICsb
MK321taSVUCanecwCWoitMaXLKzUsRbLMyVNeynFthjHC26m46UzgzriouFeF53jfVczD04yKYtR
veff0SLI0ALGc4s6Hk6HAi2yQSUW3PFYlm79YJbfE43+KtJy2TdJW39Y5dAfeo0I68vZuo4753vV
JfGxTY3vdRL3exqBMr4kERyc5MVgnrIidVhsmEhYAC1BkikNJ5uVh3c+Gq1DlUpv22iIWUMX1dFV
fnlDgZhmnI1ieGk0+CwhdHxkLuFuU87qJ7wzwT3s4+a6+KSmuRqgZmGbuFYaqtZmzBjmFtBaZ3kd
9YvA17iWNedKA9mkYtIBwxNMG+hhbzdrdFupIW65589PQ+Ot1ERT5FASzfSmHdnC9Mpsgb9hGLIe
aUaFCGe7JU5SjYkzM6bNvtlQFSM0Rq4upaFxBOnRX5KCYWVurNpyuqDe1L+p6ME8jBpIF6eaTReV
QbcWA8C6EFYK7VVmsos1zq7WYLuxi6G+f9LuysoFfPfJwCtZsGv7IgJCPsPHQ9h/M1ugebGf9udM
g/TAx4Y8zxqupzF7mZTNrtDovUBD+EIvh+TVfrL5spACoPCT2Fc2E4mhSoP8vClP6YDTdD9AQwao
v0kV3VlBcX2PP7E62IvLY2hWyeVg6wupbw4nshHzhj6w9IiZS15nmtizaHYPQrzaMaVmOxGLhoh0
tYEYl0l+5AgHhdViqY3aBkPIopPhWKdASndOSmC81NlxYp/ZKdF58mZOvEeXQtY5ZC2L/cc6YetZ
VTqNDtnI2zQ6oR55ZNUXnVpvPgPsmc6yjwvRnUTn25uQJEphe/2JZA3vvKGFcmkIyon89sQ0Jb/E
3Wg9NAJb9fgZosf+CmI2ce96kQYvuCYprSN5yETS+cwEel6sCA7i6sZMR2bQp6sZooUQO0CN3nvt
Wx1ZK2KGpg4cOmoxvtU6hLgUOo9Y62iiEwG9MTLiikZhMESudIgREk95Dwm2vZSJIuNYfuYdeQ/J
Pg7DXK0dHYjkQpkdgl9Tkjow6aSYrNrPFOWoA5V5kpGt7Kk4/hA6cImGo/EjOobpsezhOI7KM0aj
6IpNcbymmpbkZqefXsAwOs+Zh+DjYx3zTGyX6fLymf7MdBDUpk77FiyNcckJo2FD4gJ6I/kJn0bD
s45kR4Fe6mgpaqPaujpuWgm3+ghjHUHVYdT5M5cqdEQV1RhPzGduNcKI/gH1gTSrN5DCa4HSH60u
pDcpoVgbn5JzH8oMwTPVsdggEfaRjFG7NVUWXeOlsK8xd8f0AhKwnSqCb+u85eFcW1PPXVfRlvXG
TJ1wrvkZ1HU5duzcz/huqJO8NVVxm0Sne7OYLt6wJfHbeYxiQ2rPnvq+sq4CnQwOdUbYYeq293R4
2E8Vn0nEK+KEgRh5cJ2BTChEqUOnQ8hj384m28UcPBtELo6cW6x3BEznFXMd/nzpM6kECjofc5nW
2yC2HP53ynbzHVY2IMxj7Zw7nZCmFwInDR5/+96VnbqKqkA+ZQRpriH3kLo2CBscspYodqBD2Znu
tNhC1aheiLRXO1vlzTFTLY+wF9JqthKtYxyimZfWSuVyE3OMcFyJadLz0IY/M+LkAh/hu8lNNQf2
k2f2OxprS6hOgGiiInzNdc48yFVyHInLrhxzLLY1EcplleqAeqaj6oldtRdxRHzdNywy59mvqfYo
ng+RjrrjWfB3TYAFJaoJwleplV8FOhxfmm134rjef2OTph9Yh+hbTnjXKHsVhwA537NWXfh04oVJ
OZPSNNJbEijts0hxaKhAp/MZ7poHqSP7jQ7vV1WVkZ7rifTjKSerZeSQLz4T/97kBu0G04HHODFI
HuimYOvs4GbeRRoZEI5h8j5qjEDSd9GNodECC6Z3MAPukvT5Q8qWkDynchiY3wnzsZMCoRVj2rM1
D8+jdIdqVztTQoXvIgHUDGkUfy16sby5nb3cTqSFHzgyf0tN13tyiPWus8aWV7xQBi3LEeV0/eya
LzR9jzWlDj2HLCtO7xCASLtGTrCOQT7VVDWLx8wRJxVG16lnVzdIRI9OBWqEXKt1HUz86R22dMzl
OTUChgfWsWH28TLk2cjjbBu7sLDIgwa5OVBWj1mPxxswQIuj62aZlvYyIINx2dvOvM71Gj8BC16P
iZiuw7qGjMqmiicnCq7JS8TbQjnzXdXXMzs5iQFHhQj90AnNfVtlOe4kgZOr6fIzrR9Y/2d6Axgt
5zdj19G9aDr2nSEqHloCAjXWp364tPoCI0C1ENgbveUV8FV5RW423Sb27J0bApEb3+2cu7by5ndv
GsKbUgk8mzJozv3C0Fe6EQpvwyknsZS3d7AP37lx7jxYQ8r0eLbsO/o3EHcYYjzHEz4SvhfBxmmT
NSaVnfkCtrBvFJemh2VwHeVWu00km852gW4xgGMKUKupLeXEF8Y3pGby+3oJo2AlQ5t3p/JpdMGx
EB47s/XulM1FhuRKV++TsfKJ89NMuputMX7ISpm8ETUNn0vZN49lL9xvHqnZ+yozg63TKfWF1EDw
TJALBi/Mpm+lYQU3+qhL5aJbZ6/cqvobp5+gvsdRf+cUo3otYXdtmEXVh2HkiJ6Hsf2Ychr9DtSs
2CKXIox24fIUpgtZIsJVhzjOg3fePnmuymXZOX1JSVtq8OhMlrn/vLn/LU3jP2Gy/Js+gar373WN
/1O8wjh67f5A1+Df/beugSMf9cIWnu1bvkBd/6euIX8BcYSqgd79IwHSZHQsA8HoWErPpioJe+t/
yRqG/IVZK7gXKtMx4zOSdv+OrEHd1+9kDdfGG2N6WJYslx9OWD+PErxsSLo8oITKbvCBxGE29u7J
bOZefmV8omsNeblJx4NbhbaBcx09vVgPypkmBAhxVSxu/dWrjPg9ySIPm6dlsCLkS5QtsMKS6A5S
uMv4Jaybp3rqwwtVw6Tc1PkQ4aFvIKjCScA3NafTwW46BpvY+LeiGsVJVEv+kvU29UgyeATJap6z
lPKWsbVfs3DoXhZV3cPssD98M2axm8Uy7WYZMCAk14KBmFX3KRaLcUoC5t/WkDiHvsa4AkA/HrjR
NwV8NXc+uCPJsSMmQyLMqs9x6tZVfAMIL/5qZTPnFI4exq6aGszCHkWIEI41v8ydm70zu9ENAeUZ
W+0yw2aDn6/L2Icpu1Pxwh0007Y6pQaMWm29C2VMFRY56XWc0VS5FnkFvTgYACm0fsCtfaYddUQM
oBFSjcXRmMrxrg285rbq/OWjidiMp5nS5lXbmuVdSUnAss3kFOAEnRLsKCkxuAjncChM48Lhf2ds
vF6Y972fEOsi4K1hCFN+NIamvUmG3tHtrjJ65IiuiShGkZy7alFnBpQ5e1MfbaXfhofANsxHTlLe
YXJr8WCV1bCtleXfudAPsMPN45MzkmxaLb5XfZG26WynMgP1oYo51N0E3sBe1XIAzelvugjSoj8M
cTyDU8kmUDqpDP2zjCWeddyssQBzjuswMb3kypMRscSq8u+qlHQmk/6cJg1zdsRzOmS9ucLFBuLf
b5zuOJMXeLV9fTed6vk+EwZalByX+myHvi1Xve0v5xK/aLdCU+zXqUq9L7OZF5ddbtWXS5RATCja
BLNWNi2KvCM/KfYlGd3EBAK3tZ0GeACW9AEvIV0AATSjFaWecbErWiO5CMnE3M45V8WoHFqoyk22
M4cGIqqwdbSiN6aIhL3f2Ps20E2xVIwtTHs827jOm6ilUikZN22hE51xncdHjwnnMe/VDEhwiqkj
VV08HsEUYU6bJmxkoZ1aUDITB05eIUKq1HSxj0qy/I1Eu7iMzDk5o1SEF7HjpHsuMf6l1wbxFxzc
3g0fiQvKjKromhaD5RhMfvZA12/0gLDY3ylXtpfJWFs9CNKo+urYEcelOso2hOUbIPb5W+JUyWEa
4AbEU5Q/NDUajz9PGdttUF7QvqAsHMFNdAG7YKRzfbStC9LOGyf1rG09WfMXWIJyP1LltDZBsHDh
TE6Vn2QXkelwPvZDs95i8CDHsLTcIDdqSSMyCim2k3U+aRrsMpZZfDNAnrlNIiN/pDO4v0VzRR8Z
3cJHs1TlrRh6jMw56khOQtg40exJs7Vp2kq8YcIzr5nmAsSeSzXQRGyNy5XqDUttijybnxO4E09p
QJURU/gGM0dSIwAepth2uOVmbx4vxsjZhfn/1q9nVjEqfuMrGH9YO2xjb3h99kVUwmJTD5xrp8oC
psWt2fTPGTc8cx1L2rhOZtzQI9XCjPNDyhD84qXzTLmpkWs2gxG4s3ZW9l9xJVLMGlL0zcEpHF/R
icZDxxmJDm73I+oReY1h2I5BQiadYhl1G0KfoGVQ0r7Up8p9MM1Ecza8FoKQ+HRJKz/IVyDImPsb
afR1aiQ++9ocGO2XeNY0kKPLb+RC8no9Ra66BZdNLLQT43hOpgH6oSkz9WI0Xu+C+4nISVDEmT8q
KnE41Zkqv1V16d8no59QbBi59i31ICRDVZuTQMk7W16XVmfcgd1Ka/IkEz+P5WC8HYqKQu18GpTQ
bJzlKcOKDACkzN3i5BTCfpdqdC4mXteN5SfqgJ2fwxPFW18dgISEopclfJgzfKocEvHbOekgynUn
QqolyjE4F2loXlFP5SHQhsbZnHtnM1aWc7ItF7oxl/aTUQfydnCH7IYSrBjnfGEnl77GdlfAEoYV
9oH4qcjtFFYjfN7SK4q3YgSXhrmCZ5HKmmUXtwi7KxBo3YOo04F4N0nc+WxXfXlPfR2eew/czbdJ
hv2FEDm284Eu8HYFrL/7oEAw+UgSMDlu0+DjDpI6INY7qiuPYOmpK+z6MPJKYivibwvbA1HgsklH
i3GCKZPdaCt54objH5Z+tk40bnhPLX2Lj7FhE/0hpPGe5/4Cpjxa7g04ZVdxyQJACLUrnqA1hZAO
ooQy6bptvtCFslyEEmfTYNfqgT7l+Y0TRgHki9aieJQ3Y2rHe3ce/NvZwT8aQyQEUum68HhSf+YF
4+hfvsVZNRz0fkljgzM+izkWBLBp3zz1kc1nQbLlSyEs+DJUA7eemJ19O4Y12ktI1OMkCWeINW/U
8FJ2LcxKAu/zbZKKuFgH9bB8R9I1rsN5xPAflda55PxNKCBs71pT/09EX6Oo2kN7uTjWdKinbrhO
h9zSdnjaJ+Z8KqeN4SUaP+fgW7EViCvsJFF2boJhuIpxj1fO2AO/nsJDlkMQwwGGy9onwfhsz6F/
TOg3wWaWdkTn0wk3aDzDjB3BT7NyC9GcQUOIee3AgPhGYwU90QCk0MYDxd5dEHLnJjCptY1otKKF
/gjEeN7hpR8v0qyD48kLO15HXZbu0qSvL5Z4yK8FDQgXS2RmLVtpM+VkCboF139hImcs0eS9D74d
byU31keOn1AlHBpUpn3LUkgROBHP1YIJbc9O5N/NSWDexcK2D7bjZpcNrc1Hw8iXdyOmYg/iBRAG
qar8rBgssQBFLLJ9HQLrbBDeH2sJsAjiQxXekG2Lv5ttlL55rdN9LGg/Wk91vwCD8QBPeP03pCrd
em8Er4tlVeWeaEV96jxf3ZcLollnm8HVyNe0L9N+eozqzj8l2AAfm9qRMC1UdapCWMYLHadX5N1j
HH4gtp6dDNHzXGRlCBNOwAubZsu6tcBoZas8ixXmpCmarqQPbnDtxLl7ZUAFxwUyunVxS4necNFG
9sCxD+zsDMKGfaeDSjSlabH3DGnu+Wnb91KUBHjith1vWxQOyMvpvMUtJRivyKW7K8DzAyslDUJ9
dBn28CKkYmY1lbnYEkHMb8e8nL7JGllmBSEq+BrEYPpWvWXQX+L4Cyb8cLJdymGt/koYhnM0ljCc
1x08g+9JXZQPZu2h0Q2t6I+LUmR1OgAEr6HKCHKZRjxfpOZSfit5Hc8OyOw9xZfdwaEacsK4h2iX
4h1strOGLa4aBcMZPHWGKsuAZdrDHrOO4RDZN4loi4vRcXFwEkvDURjPLuiSbKkf414255T9x9pE
edo+B8oLHxfkm6vKi+VVJ1L7tkzInKw5TMIywe4VMGVCFNzijSne3ciqDh2dbSRkarbP1pmGU5iQ
YGOMkRK7tyne4BzV57zjCSI8NIV2WmPf7h496U7WBvR2fmh6wXU4bxaOpvn0NR0Zi/FczoTgeb6G
B+5D5V0NOO81MUaPwVhe0FQqKB2estG8QIQjzZZyldhhWyOTw14akDoonHYzc6rfpAtK17orFv8x
U4JliyxZfSzhgmChC4rHekRQqN2IHASiT/hWkEA+FSLBnmhbtDfFJd1zaw/rykbxnuEXbSJlb8hE
O+TSLBjInA7sm8gWVkX1UFXGkkuNbqcmqBB2rU0fq23cFab4DoeCP66L4ZZhEdLv6JsmCUEJ2dDv
aqqzrJklQtg9HTjC7N9Hw5VscFaVErAqF/WA7Z5xIaEJp0RBL3jwIz7b3epU2LC2KYd0NzgtcXvm
wYxZNSlgJB+o97C6Nb0bqbr07MZ4K3uMNn9fbfjPIAc42B3+vdJw8foPTBRp0r7+q9ag/+U/Tezi
F4EvAcc5zjlM6TbOmn9qDXgo+LPqJnMfSqyrneq/4QOE9Qv/QXqYKLj+U0XD/7CrehVrlwYKhbab
MxTQNKa/4Z8Qjrb1/M5bRKQdahLHDShOpvhZaIi43zJYJY0rJ/88NwH+68ImjrFhPguUp4UoZm5V
GKTcufvinHFp+BbNHac6nOB1viE1ZX0gdkbkuNoqKLfuGDrcfNJ0uOiFk/K+zYzjnRFvJNluO1Bn
/KIEolLaYzbCBcy+wpLGwjxGmUKg47j2gUjeuruYwdC2Skhw7HJpgFoawgr+Jqj9J165Xtwk7AdZ
dOAo0TYfUswKQAvXXQP282DPKS9PYXIc8wd753KlTrdj5vOiOgVHr6ELaA8KPS7cG+GPmEF7pohi
ZVju0jPlzfPlcS6m5VjNvt/vEijAlFnx1Rxjz28Y3DLufKYVvAg3FG8qCUBkKIgxVuxlnKmmxAAs
qzaDVNO3JFbTvhnDRm0zPXZZIZoAXUyQmsC3T/MX110gMeU2NzEDrhwXIFuYH5Yyxy9pZttyneaN
ySllTCd8HZw6klvfaBF/5pzYJ7qzmNmhizArNhYVud8ouPS/c/QmiigsbWWABAwCznIpZRwbYAUA
bWYuar3hgmxUyK4UoFFH8jLXdfOdHkYQ5uybi3k5DTWXeNaaqtxWnhGap0HRCnwqQivCJk8TJpwe
UYX2NujC7CaHFJms2iywulPl0kBCYpC66E2vwma66FDAx7eWpu/+PFhFhed4Kd2LqtVzl7iGzsQJ
PnIu8rSgcTLJ+jC/ALmP/tIIS6Vk16x8DazBbwkg1L1x6lLZPtmtI2GIltD2HGEyXyMoajwoYgHL
diCTGBGv6zBt+6aiR6jsoxJ0ekYt+FY2Ls0KCxGzj6Wo5q9zm4UplmuLIFPoRt6XLNfhAPL203e4
k6SVzbSpHs3a6cXKZnjYrBlokjNFaO6rVd3S7LlDApeQBxNwXGzWjouTbXao6cxNMb01lJYc/mcf
t27Y0ZOBQwT8N2hwI/0iOwnA5++v1P85urDF2vbvV+v1a/da/qHfTf+7/9aFMZQxcXAEvDuHffzH
tdr0BAsl4SaHObl2yf22VlMOxISJFd5l3fGQgVFzf1ur0YVJJ+nWIImd3XfxjP+N5Roh+qflGr+c
KUxYdz4zckZ5P9ndkp45Tb1w3nGU+NaMRnETyLa9gVYGHTbtOop/GNa7L+6cSOYhgGRr36CqLqqa
D6hzcGb9gZvoxpoMDylVmWc4XN1OFtKnDA+L0CoeFx3+0fjaQsYFGdFaXXh5rC5oa/2/7J1ZcuNI
uqW30htAGgDH+EoSJEVREjUPL7BQhAQHHPPgGHbTa+mN9Ycoy7pV1VVtls/3voSlRUaERBEEfj//
Od8JIPSGEG/VBPx2YR86bZbfTFy54nFzp1rpl6l+Tjqhu8MkuzRi5eGUzP06xjWk+vgwm5pmIEcT
fgU1C4u3J2h9q7C6FQQrhpDdb06jJNWAQHxnd3LIhkwGbN+KeMfTjLqc7wNJkWcUryBgR2UO7BU/
+56kzdfwq+XWn8xsDzh5qqPa6D0qrjM9ASf5DRqG7PLmwdc4FPPkbxsxXWTqPed8Q5s0hoMCs84Y
vU0vRdZs3Rm2AlYF+iC1trt9J8ZaX81cPfS9JfQ6vvfICtPG/F1ZMAMvhNvhhfWNh0Jx5IXkF5sG
tZ+OyPWHyGUMrs7FpJRqyglPWae6pyXpOmLwMcQX63d9Qro2KajEhkmCk4cy9k553qdVsELiJai0
e0A689/6sS4fvaJ2nkaUaOwqbUuPsBBWd1TF0qfPlZEKGndcm7BQ071OS5icynIkaowuQbTGyXzN
7U433o9cBMmxpEjjmNmTWaLCEqXa6HFePgjTq2PsxPmJcnD/MFlFe6Po/0AibkCyES33fgF0D94L
H7ZwVcwYp5x+2fmQT6wSjpUyjQF7tNDBHjo7jkuHtctjnfv9fQFPbedlHj4ht7H3S++YLw67xgNL
5OaVPg0fGqFBeV6cjCJaihm1pOr11nSa5UmmjQJbSKDtKJaYUJKbu/7OX8YCwAr1URECU3NmRrE8
ajNcLg2nHq875IUN+PAlwhey7eL4aJbsNEJ8famooSdwR79gxvLA1pXtvswlcIcQI0jEU2sqMbsp
f68N7by2AMX1NB4o7+ujigxXtunyKtsL4QO0wzFx1ZtF99BnlXeTsXngXRkbLiDKKyyEn46ofNPc
iqCwPidvwjjIEkUR6Grn+6CtUwecCnV2UljjoQnS8hzMTf9QDxXI9JQw7XoW9RBxrGTcLx1cFRxU
QyShK/gw1sR8o5K+3mkeVldy7pGksXtWWA8wLYgEWKJobKA6bjgcPOCAbIJ7EPd4Ek9DXQQH9tcw
1OQs9hla0UL3cOh+SXS7m5EVO17UpfvJELhEoRa8z1yJ4WC/2DSgbK3GzoHwhw0jXWcPe+UskIf9
jMg4Fdd52u0qwbHJK0CviXz+NSUd84hZt4ji4qiH4sdc+N01jILiMWc+/MRImF9ak8d969e3Zcbd
kbWCrF1uMI6etqT8+OyEVg7huh18+sk4/FXj3oXJ72xdaDkSPT6si4epjdVDVUziEW/ZfE0xpHPX
0qHTaajqoCU1n7CUvPyN7unCokLITbZDQP1H4jiUGiWj+8LwiKDDFuciA6O5ZgbIn2rbH75aXCyR
z/j3A1laMyX6AU6LtL2pk3zkfuf4V6xYxmBbWaW1D0qB82A24Aeta0eusMQ7qkD7DIdxI3eZrcmT
107OoZqz3lMyiOpBNEGiuNQgKBZT8IOYGs1Cg1dEeuKkOLvPWfoV9JRD9WM7vSR4SeKjDfLK2dSk
1/ahu8z9pkrz4Nz4xhhZ7dpcRm8VUU0jv0IGxJYy+OV820xdi2maACkYRAYzqh2JenYRsawoH5o4
38hqlCeLdOfnXHT1LrdtlyYFu5ncTY9buN+1i+e+URyWfCT9Qr2a1YcI7sHg39hFKEECThmutWx8
qrPAechHM+a7mmJSpQaGNggUmBt10FcUl+Y0RBxAwzTXJjj17wLOFqbTlsrUfJLggrKhcci7mXBW
FyDHTLvLvhfGy9TfyQYTBBaBAo0NbT3+Yo843UvLJY8mpfeQtUW8bBVbNGqjkv6r+U0vJxfKWDwj
6hMaxJxzZf1mnZcr9tzq0dDznve/WKHoi0kaChfjcu1oeUdL3Utntc8SjHpjqMuYNsFplC09dd6t
n3wDQ39bLF7ZbHXqekSbgwe6gtlHM/mMQ7dh4Vq/h66Dk7rNxkivUHdOSHGU/4303uj/cQ6U/5mF
7Px/z/OPw89/F4dY/9KfR3nnD5cHKG9A6CKd/8b9/XmUX6PquAkCx3R975/GQ87rhBOcNfRgE4Zw
/gGFHPxB6Nl08NASr8B1QL3lXxgPyVH8y3jIV+ZLQ1X2SV743r+m9JrJ7zrf40NUjCx2aVyF8G1R
qVak47xdqDfYFizR9wkPfeDAPiKlNbC+gu+ynezxrlxEeMVSPdi6In2JZx8ncPFtNYOzJT/JHTye
g6MZwwfBKv9N3zQM/AKqmqbIPcrCUF2ZfRtcxWOFzNUn+SP1c3TstoaxHUI9gdTAj+digcebdu7H
N1SCct/BMtVLCTND/hITvlUWpXlmXhgqAMbl/bmpBJYa6imgh0f2WL00Cl7pjJN4T59q9Vo5LjAu
a0euImKoCLXTHAenf8GeNm+y0Q2PS92RKGLCAwzlhx9d0O2ckLuTRc1ycsYlKqMg+zKB8mxY0x5G
0KaYIPZyhbRX93QVloF1MgZcPFJ+OlnMLtjLkdncEEBTXpxS9zaesL6Zb07ho6GGS3Dd+Za1iVFs
2VvrTYrS6q1825oQhyVxlME99De4MB7oXIhwJ8Ij7nkJVXolRw2QSrYNY212Iwy25E1BVIq2s2MD
L+2IHEmlRejIfVPpt6Sn+9qR/lNeuCLSxZBsuBb5xSbn4XULvinnsHbTx1kLc8mf70fNxYH/7ZUU
+NpN3G4TdqY7GvRunF79oOch3Q7MxkHNL4Nky9gNHKL7VydQ2NFeY0UlgdG4h6UHDVJ4fXLbo9/u
ArWII7dwwGH+ADB3doJjoiSQSbrR7eFuqM7oCExJOB+hBnzX9mcYTh9URe5y3a5NGYP8hutB5Fo2
apdRKLe3CwsgUPPNFP+4kODhoqayZEwwSSARuBerVzuSSLiIR95iCSjty5EQZtOEim9XHivJyRzh
+IpAw7eqrIbvjT9oVJ0+0rE37GQl5p0/5g+yaZ59dSOyY7KgE2TlG4gEHpcGJQQXyGVs2ZR7jQEh
QvuA7KwyTSOM81gxJMwWmD0a51QQEvMYb0c7fjB7YzhVRUhwYJpP4Pk9ECcPLsWVgSEjtzbfiiJP
9+GSEz+h54A67/6BeByx6/HUjfZrbpI97dLM31lz+mEZ8edMegitSuHNzQPSLfY+M95Lnm1u5e8T
TY4/c9nLV9Q3uTgttmY3P3M0vArFfEV2Y9xoU//C/gwoLvvppOJnUos8cl2gYqHFJeZYauQzt3Iy
g2eX09laH93hdptRs3RibH0XyUrZdPkxVRBYMicDeN1ID7XvLMeAXMKuYCFJvIjcZdakL4TH5T21
6nciI+UX9iMsZcIhmzHzTeBLKHJ9srHHEzWIr3jG821KKgVExRLVIz/Pii7Wjd979VknQ3zFSbI8
8NPbdiAPl4arfbhUFq6ZOQfSA5ein9QJll7UWAbs0nGKvIUyT4BlFFbIfVk7wyVNzXBvdQmeziw5
9K33mbjBvW3DaFwgBS7+XWeP58CHuE6rHjtbCFUptRot7tNIkZCKZg+EFV+Bc0SMz2Shs/Sqa/Ut
dY5noytuVZm8tAQojkvTnLqY3FLVd/dSZ8TjJeF6yvDaTW+yO6l0fvbA045pbEa+vZg7AQIE4ZdT
W84lpctbWkoi228vBK65ZYbLyR6NkmUDWQrCY8VWWM1umvtrmzQ+0RUmdSXgPfVKrXcm2F1m9Uvn
ODHxXkO+K+Yf3M3JNgmj3U46h8YOUZyFAgJ2vs9ok/C69L2pDb0P3J6ur7D5wGQ871JNZjfMsGKN
vaz3eTJcNESwz4wBdFNPcKNsZ5o5HsonWKG7KaASsB2yK2Gr5qgm9diP3Ynaytsh799Cgxida1NA
GuiXvCNPZKBJ4vG/z+IasJC+S31ZHWMTiIpH/0PuL+WBgW+IbLow886/Zn1kbKRIP4aKot6ALuHe
dV+c1vmZxt6TznjOZJb1aBrVC2G4hht3jXutgdgRZ1dqMe91mnHDVB8YAVadTnEQNgDATYNzcr0q
3pf92oJo6CMhN7ayaXUPV5HsRngYM4uKKvMwCg+WpTpCxsT7acU7MXVPXDE+Csy8BV7IB2vt8Juu
Fx92pGO+MnV++mlvbWM7fTEqykNrOuu30CQ+bbM75oa+XSp+eNTNEPLT7o52MaBNhfOMeL4n6RJv
ipItmpGeFo8CrploXHlk3r7PJsf90SmOqunkPBM6eQ+5oQCXCmlC/XQEiLDc/DZN8hOOlZ4aDXnS
Frm1hUi/rz3KZlpz3tYjUIkW07VN+zR3PHxRgdr63Fu0+ohHZ+dU5X6g7WHbI7ZvHWt+TmfLQGlh
B+ohnfDAUknU8LTAcyf2MjXdDTcLf6cEwUEqZVJU5X2o2nDDGpOee/Jy2yLorauaF8EsfaL8jEcN
Phd1W9o2UR/RsXG2C+OC4J3S8z6YUzQtFb8FAVTl8RP4U26u/Zc54STJ5+zgDIV6hM0fX81DVx9B
n1ZXsnemI0qddQggodDrMDaHyuIV8c0NL7UGTeqPEEWclYMsSKEZNs5BckMHXEvWRsPt3eQD1PHC
51Bg1WGw43NyD/PRjLoQN37hQ98oO42zor9KqX/etgGNFFA4sgdz6GkEqju88r77Iy7I4FhmcD+i
z8MqFXIHypVHRwPb3CNGZ8e4+/SwahUganeaJrKb1l3Lrk2AOo3MlmvfcMNLNi7lkUIAweW0hITu
kNLoo6O8aKbKCppH+pA6Al+VuU8oRaUB2L7tOMAtswg/dZju47y/Mc1CLOQ7QKFtFp2Oeyenably
7VuAcMZNt4h2b82oH1ZQ33QaER4e20WBwNj2BfdCtdjy4GjqyHGk73xd0M/ppZ9Za/C5pkpNnNkt
cw3o+4aM8aak4La2GFcE9K4S07QneVqwWaU+KqFua/yAcElPFD+TOI9QlL5w3PwgP3IpoXNv/Nm7
Xh+5LbgTwjnlNhz1x1gWats1QPtndHsCR+VmUcmJCN9w6NMWOHH6K8m33Ml2o8c05Kvyl22wham9
4c4KC2wL8cX2MhazGIKuZBtweB0jGou7Q6H7mdnNuo0VI0iYsfJIKu+AeL+HWlPcsGGNzCD+jLOJ
GpzAu+MRyLQDf8XOXDya2rxI0piR6eH5ogruIbYh53f1e5CMJHfb+6oerziX2oexCqLEXG5iUeNR
sCSVwMO7qJsHUTn3+H8foeZUGx9lULZDsIvlUFwFHr+YwXw3FMUeS9cZ7/+LPab488udVuKmKzwE
r+W+7Zw3EqmQ+Iru7HQdLCryCD7G9A0XGjmm9s5tpz1B3AtrqnxfdPpCytWmQra5kTw2Eb/iC4fj
56HhKiMsyrNA4xPIWf6/J5UtzoIyb3B4Vw1gwzZlkFZwiyLVqUMjcELG1ARob44mEqkRp314Oo57
1xfNY+g7X/GyvIeJZonUjCZbc2PaZqEAs23gBZmEe9Xl+s6L0RL5Mc41ag/tVS8qHI9JS68uuMEj
bifOJ8EtxMXDemog+jG8YBLgCShVShqEc05a0RaSWHq6hYbDcL749EZUr443NjtihwzKInZ3PYy/
HXEuzjYl429s7ygfv2n9gaBE7V8q1X07PUeKkTFEt5ytpgE3SGfsSQq9Lg2XH4SUjF1/c0yGck02
tg4g0HGfW+0uHAeG9mmPJkq5AZnXosC+zBfzjzZLMwxSL1Md+mszhrH3Q/XD89rINarb0Ysv01zu
OjdnSPkgrXCDqWZDCjTZKOlhKpqqV5pQHlR555EymKnJ6jqmJ4YARsWpvIzetBP5I4C0PR+o7xbu
mNPfBDZ1MyneOje5t7JXpV9DOwm5W8uzTmv8KOLdLzmDSa7XsKalabkzvBiEUv8s0zbepXRs7Uq3
KHdhn312Kn5mdXmvINc2zrCfANSw9aUhedHtnvjDHq9DEnE0Sg6+FD+DINk3a0lpqdMvng0kG8vw
pCrerETlpOjyRBIWaS7Jkt0NE8GapuCnlFc02IFT6zc2A8E+CaG11sLdi4QFIR5Yqihad8/D8xBD
tj7OU9tdz5m/J0n9y2tO2qDhLLfFdRCz982HTGzrnIq+xh5f8iAfboCsHtBd022Yidus5/hq2eJo
1Fm/rzIOw83IursRHFkHeWi9ke6SDunW0/NxGFJx8BupKX3L5Aai/C1Ge3kvMecFPVCLfOWvJGHM
NezmR3up7+k9O/s+oLKwvNG2P++4h1dOeMlbH6CiLe9iQOd7tLHufWDI2ngCBxCbhWIfjDp7mK0C
u/et8FdB0X2iJRQeboV1qKao0oNZ/w3izPpyqxEi+FS1Qw/XHq8RxkYNatmYbRn5XYCUz2R5agcs
oCM7Tc+xviz4tdSb+OTKZRI/1hOXM1FY99ha7g0IiKusv2wJMvH5Ky1C7118wqp8lxC1J1qQzhtn
QiuoCjqhhc0OaMkui8vQ2q4r6eTXei8QKceZVKuDXiBg+gPtYra8MnMvgi9lHeI2HDdJUfDIyW5F
Ypwqa0apfPdGkLqtj5cAT5LGwV95xta0w/3QxcOG/cfFKKwLZxYw0z62/NQ37E2H7Q1Le4ElCZ3h
r69a/3uYYgQ7x/+8Zt1U84+f/+d//7+OmPWv/SmjWX+EDj2cULIAhazxm//asjorVUTYEEVYm3po
Yn/fsvp/oLjhs0Ti4jkG+JG17d+3rJ4LlQryFr5ZOwTj9FdkNHa9/yKj0ShGLIj4Cv8qsRef7+8f
4T40EvCpwDexk5at31osCGcjMcyXzk+mKpqbeTmZcWVdq9/ycYqQ3PNcZCMWQ4uY7Tn+yn5LztAC
a+Mw93dTmr763X7+LU+7xKIB9EJzYIVmI2AHq5bNmjChB2ZVuCnbaq7Fb9k7mxXo53beUb6ASY5B
79CU8QiQ3W6T8Fyt4jmulGPjjbA+OuXjDENeJwXv34x/09y7VX5fhfhmleTlsvj9rs+T2d24+DoI
l6wCPu658jNdRX24XOj7wIijgSVtF1GHnEEoN0xuEyk26WIXV/N8i82FbYENGpc0zLpEkKI9pkE+
RZU3BGcZsoIELs/aAWslGwhnabz4OIG2ewnXFYVKv6p1Y+HW25khNCJEQZp2XWvU637jb5uOIoN1
S+jvqVoXITqtINvjJJE72OuBQF1jaZL/3p8sbFLC3zuVel2viLqCqJ+4LF0sKngeAuk2N+m6kplh
BF8F65qmWxc22ED017gucXKjaq9ZyhiXXMjmDF/wJZkhyez0ugByvdxLODyKaSsaaOxyUj0kW3bB
bjf2N5WuNb6Q2txN0OpQNoq041FhXUkRAr/P2wZjSe2hhmB5MYYnLzXsHz4zLUIA/wl6AdbyQfW1
vRcQ6ClYwIhD+MhZnF8aw3kEjxK7fRDU8CAd7RwHwZoWEY8z8+toO8N51miHu2Qwxu+GiOQPKUoi
vBQL1KxDsvAcEDjgwMXV/hqHocEDL0luBwCHIBdb+6pMjfKDNeQYgdLEKi9jZ5fVYHyrybcuMRmS
9ugZq/+6GZpmF/cQ4zdaNgwT3gB+f9O0IxSNVpg/e9UUF+QN3W9rXJw/UscsboNe9fOWNPhwkF7n
fU2hGrrtQtMvIihH3UPmiS5SlDjAiDbXqSrL84eKu8GjBnZ43VgZRWrEASiLqVEXseI0cO7qoJzP
MdFKBMnV3MMrjXcz9Sh30PrL7aDN6hk/V3Oal1iy8sGssDdYEKOrqVG8LyZXNbhvfrdEimDG9pa7
1OGi4DTF9U5ZLDCdOuHYg6u/PucpmIYcpj8BdIcfgzOyn8SAbmJOX2wM0W6snmZBR3Exyc+k7ikA
6zFEvLt11u3aEIMmfPfpcV7o8ssznsTUPi2PjepoDIY0K9nS4hpjs0oTlW8ZG7MfGRS8PFnuOtca
d0lTnwBINjdwEzk5+wEnngRaJt0vbjkfzJSADuNZGs2oowJMdes1y6NJHO6KQeIyYRabUCHOnrkk
SEWQN7YILPfCHNjDmYggPNyNqG2tcIkKHChqM3KcJpOPDPulBs8F50kqzieD0kN8rwi+yE3W9j0h
QVgMCZCytzhNAs738hUbmXlJnW6+mbNO3LQSCW1j2gugr8pIrnuHsgB/HokZghcqf3IASF4yHYAF
WCYr+xlLOtOY/Ev31ool2rPXvJWiz55cD6ACtEgIkdSrtlciaMf4AJwU+S2thw+2hurg69n4DGPN
kNYZbJpxUpoX1nou5uWx0o+5MiTThe2dle27b7aedbd33bHutqwIoccwdFRRpusKdE0zFE+mscyk
4yusfo1p4SCmmy90Dm7G9K/ipabqq/JPSeJRV5f7WX0ShAz4Lo30LccseLQojaQWD2PgZycHzs86
RvSrmpwixyCjVW8gsMb7uOj57JoD1UhxEVePxD1qyscGzZLYqQL7aOBwuA0GLz7BKeVO3eXgVDdV
O89TVBgk4oapmx7deSb8k62CjoPrp8ERUWku1Tbx3wjbdcvGo7Mh3/o2opU7zvlzyZ6x2hqkU2ZG
V1r9Ns0CjZXkpMnHBXbsZvA4TzLNB8B/TCrODzPTaGTm2aoHOS4ooqwMmS0Z/oY5niMkeDIUbv3V
KH4mYtBj5Izhs7J7GPKBAgxfG4H9VrYBESAzM7dpx5iacJ+ojALXu3AwMykOD9jw+n1gTvsgyKCc
tGVRwihObmIuvD0PnxnEOW4jv9W7Ymj8Ty5DBts2jqdzEnvOkTMtbA6rXT4Do6yftUmT0qb20+Ls
8KYcCJvbZzPrl5c6N7tbv6QNG1IqjgWe03o7uGXygWmxYynfmNAsCu6Cll+qxyCmLin2iwrxiBKl
US59ZNstGdUB1vgc98vViEi6DYM6LXYgbcanRLDH3vW6JTYlOWlCyS9wbg7q3EoPh6ngLX0lVeQd
U1KiDwuTyCunSTZHojT0JfM6GWW2JE4gSzs+23krHrA1Bq+dMhpni0jgn4Bqjb+K2XPvDBq+ES/V
GJ4cHE/301QMPBQoDDsYfVY8pi2djtt6yGDhK97hkc6vxyK1kvOINnADmh1ZqBs4Ds5VeKnbZL6e
uEg5xCSLf+IWu9wooMlVxClVbfvZ8G7dzkBsLgOKdWSpRIS3xPswaq9nzTPqRyrJmf3DIaw/M1IU
e9VPBRkEq32q19ylnoYW0cXRh7EM4n3IneSKSKH6GQwGyFeMrvE2cJNY7oRP9n8KrJgvRqXVhbgc
PmQzZHWGQPLNM7I/BSrvj7Q/Eyjz4zsn0OolG1q9ruiR2IWpSQG1Id4ZLLAy/jbotyz1PFP7oOb2
sfXc8qeC+xGVTUx/CbZXIMgtF1VTiRbRziJCp6bBfTSbToSw1dKYEDDsNFBLZP1TN/wS0A9+CNay
n0szJyAIqBGjposJBwqdV3C2ip37GIkZMFdvVtFfP5P897F/Wpjn//O55ILIinPo3xQdr3/vz4PJ
Wtpn4VizbWE58OH/4WDi/2GBSQs5Zbjron9lwf9p1f9jPYwA/l3dn06AMf/vBxPD/MPlX3FwgAZ4
63/76//Cgh/XwL+eTCy8B5aP2xzLQIhp4F9OJh2MQJq7yYjkujTUSevVPUVkVDgPqg4mZk0r7n96
ngcvtyIlk+1D21Q/qtqhBRYJ1rtUAhUEgB55qimVkUQT/pUJCoX2NImOuCIbxnVeUnOP7DB81LaN
904KfwI8DsUKDMuMPImZDCOdDntvn/REwwJZWVcp+b+3rGoYc7FNWbelAY7FLa38EWzZEtFeRaja
Ey3Vv/jhsBdRxtAVBSjBLm9vevxD1w5+uW9ORQkbbrXEEOWr9qfVmtljSlzqZDH7ddg5W14MuzI+
ijUDbz+Ql/KH/nvgU3Rrc+7cGiWUrrgU84MrXW7YLJoDtau1BaBpKVU0GVbnnfoMtPieHU1vb3sm
CIxiTle8iFA0N0PXLvVGkXqIUnxbP/sESNt2cmZK0pXZhwcLwlF9BK3kY0cyMvN1xqAfBYuXH93A
Ms5jqsq3hhDje4w7V+yQPYF74yoiJWTQt9aMXRDRdx/vTPjpl7HBGueGvW3Ryi558tZFml+EoxH3
GuV3j66Jez7LzXHPrE/8qBbD+zCwEp7xCby6rS7uHPaarybmXhKZgxTvuRrKF3IfLJKzoJLHSdSP
om5LmmEku/mcsAaqTWlxJqvYvzeFg2N0CQPkET/3JxbLbftYAzAcNFF7wzW+snYt0eEHrn6F2rsZ
pP+LQdW9T0mrgumC/JJsY8mTr4QC/OiTEDz2YXltk7s8wab/HPp0uLX8lN15EQrIdmYIaMYLx60e
6fmZiil8jcnoV4Enf/SzBhDRz80VQ019RLptxEb7TrbTwHr2be41VHD12e2A4eHgGk37HXuLN9Kl
tu60krHcKdZzN72ng4MAs3jA40enm8t6u8PdetB5Wx7DGIraCOr8sU2N8DDLVQom+pu8Qksa72zP
SFn2VfEzDxXzyknWdgaLTcHcNoQdSA3bW8v1FSChMiH6wtkpA3m5sPrHpNK13zU+PYwMvjHvBjNE
GW3pYUuwxVjTs4Tr+1jENfCw1HPnqyr0aU2xzWTridh46KRRrRR37T8sXeVigex86G24S10GSiFb
Nt32GPWiAbQhwyzZBumw+ig5VRvsW6y5ukhq3SyLZDN5jqMRNzU1efyBi5JjgYsCDqCeuu5KaWFH
1kob6MqWfzcx7oRbfg09mq1t4uAe1sIy7H2wKv1ePpgwLh64VwiWemJrgIeICqXeKJJh8ZvpV6es
rjFInxq3/MZgXWdbac77yWa1WQwT+xhXkmMUk3+xE3CQmTJeEkfljxW3tydpMAco2hwinLofRZtM
V/YY7EwZvHNWuVWCljajnn+ag7zqLTrVNqmaP5Jg3PLB3EgCgUwj9ZVYsnpfJH37ZvWdgBwmqT2b
up1RVTfFQgO5T7kFPdLhm0I8rQaHdN1Q7V1VnEPoEQchZ/NcjqXejT0m8jYPo2EGXYC4NRC+4+OM
eRksS+v9dMLutezIOEEtYpsTxKX+OXnDeFnKvDkrVxKWqTKC5hPjyBp96WFz8DzBE2lEo9OTkORK
2jeancDss3UqrCxCszaOsgMZVlsBczCjYxv7j1nr4sDif5HDKqJkcG/TLN5ymXGeTIwXzKv5jjsO
VpEOKRjdqSp6vFRj69wYohsf/LnzaWgwl7OL2HCMR/KXBmM+FDtr2eflN9EUBs40/gm1QG0JH76P
FJMO5WI8BYIU7jYRD/Az1KGNLed57HSJsZxuKkNOw6ej/eWx5iCE8CX1S0wlK5tkYkOHmmTCbmhd
aKlugR2ks5L6pShnTVmmU9Q/6OvhJoQba/4OnD64ndQU3ggvRVtPCct9WUzYB9PJ2SorNLm9Ulb4
E3JZi+ASxBUoS3e9B+GGRZvwDarciPgHK9zU6KMgtbyDMXbqFHMIum6JIumzNmFVbSSVm/d+mKR3
C7ADzrPJF55SqJxVMBqP+bSGlauguktwZZyz2HpKgoyTeo7RQsDTo4+jCu7bRBZ3ZSuNDwRKOmkJ
y1IXzc1LvxGNxdUh0+XUTCMyXpqYxecAHWWF0/nJw4iz/ZIoE6IdPdhbH7kIi3msjkFJvj6RYZds
0c98msVFc5D1pK7FyANCcaajbTauzYeyMvwTYITszGdVP6d53LugCVvrKehAfM29wQe1w6TVbWoV
1J+6sYNzQrr0Z0AG99xbi3LovkSiq0c321OaFhzLbuQjDPGBXAbSVrhrjNFZWZ+2vcPvQ6DMUmbQ
b5CNgntaIv2Sg2/XP3gqfC+W5L4uy+wobd4a4tt9iZPZGfQ1HZruuy8TlgodPOVpG04Zl/NSxAWP
xAmVjbZf6Lal5Nm26WFDPgEfc25JOshtARTn7FLyl+CbzjmxmO1KZuXzY0AKtYL83u7augeQQI/V
AZ4YrbiVPyV3wywclrLsOfaQkTDLW0l5T9IuOUor9UH/GiM+YG8JH3L4kSWYXmfNF5drcKxpM/tQ
NbO4eIxFN4W3tHvcLPp+cin6KXwtMS2mdTVvVBk27zPHi/3/DPL/zqUbOia8cKol/vMcf1u1/dod
9b8ef5Rg1359tf+4avj7P/DnQG+zNDBNy4TLZbn/VCDlk70V8J9ZPwgvZAb6r+xt+IcNwwueVyAC
/jbhrb8P9N4fa8+3y1Ka5YSwfesvbRocZ53X/yl+y8SNl5jvBJJ6QJPVP8/zpal1ENIGhc3Dp+ks
DpFV61VhbaSLayQOKb45AqI9Y0QY4CgVgkQIkcbJs0CLrHptVvfVR9PmRVRhBjlj6odR6qUA0evS
fvV/y77DqgC7ExSnoAl2ORKkyaiGSgzbj8RG43XoHC3kPPmpqtJ8IvePRSc2qV9cVQoLWMVYDO8q
W5eHAslEGZmLu6FBIx6P7Pfsi5UaDnZ56SmN9tfQeqprjs4eaxPyJjw1N37q1JRA9SwMMjgYTyhS
BAsGRZnlpvNMfQcCVt67hTTLu6Bi9c5NZ7xwl47x3lSl0uj5Q7Md206R9DSl+rC9bngj3MLdp8WU
VfV2fQp0RYuwsLqTlEzKqbba18Vk6NyKMZRPOQoHLgMaFTa+HI0nXhZP0FY0DLBx/V5Ns7dPc2ad
TTzT8Nx6DmXXxfB/yTuPJVmV9Qq/ikJzdgAJCQw0qaJ8VXs/Ibp7d+O9SeC19Ah6MX3s6845V7oR
ZypNt2lTRWX+Zq1vsSJX7PUbRaRQ0UCGHVOHFTGO+9dG0pAANsjeLcwnm0p4xKTrASsTsr+um4kR
XUem4LapZ3eVoIDb2MSR+yNvKvKJsas3LYKz1Uh6E4AzEaJbFbliOrTM4UlN+kl+M8Wr5vEGW665
4oVgEQQKqslBEOIygN9ub5FTbimbLy07X2eW14aaj5IxbIuxBkaK52ZFdYUQeXR3UAtNkIXNaG3i
Slh+hlF4a7Xxc24hDc6WLYHn7Fv4lU4lbdjvTUYplg9keObjlab36OdMhz1BdeibgrEPQ3bynDVk
RJBZtwBPgIW1PWWeVmxHYxJn4KRH5ET1mlXBxkBYS76gFWmvQ5KcpahYgDGaoU6V+moS2qs7GqeI
xDU/LvHQulO2ksFwtPLw20iTU1aW3n1O5rDhhe+m4zx3oosuE1bkJ650+dx1oVnBUPfuB8NjkTK2
BEr3GNoz1bwnqJcWaPl8DQpmQJm99TSyI+NFljyJ4jYJl4reA7mQxhq7MhFiYDaz23imhlEYj14I
m9o2mrNGujmvhVZdIW7dtajLVIwxoewBTyGvBIN/nCTySzETGNaIEIVBM43knpVXViMf4kkeq7yl
N/9obWSWJK8fVeB84s7aa5LErbq4IeX1MY0sr+CpyQq/s6tz71oX0zCuhilb5xm/0pxuZVjsYfo4
x0Y686UpHR3JW87ztOGDsw28Rew8QuTrqmjZU0XnXisuXsNFLou7AfjZXER+0LYFatbqpTUkBA+z
OrcJH+qeENEdDrMnzcnvOzjw6Fa0j6wu95MU3U0YkUxpW/lNhO1HzF95Yl6QbYidjZdoZmXS8hzV
uXrSBCBlGEHDeGVPCJPg3RC9vVKGKh/hw9hkjefG/NIzRoNSpaF/wLjdPWHB7l4NEDQH01MzXjdl
0oDMiTQQJBg1+iOIOP1J523YZrPbPwljlreKyng70EWgibHM0m8Gk7V/bwTqKBtsT0I4vEtlUDO3
m/LXAeO7sRJRGzw6c0ysJSNEpJRGcdb7JnquIVC9DKE9Hmzy5P3Oq/ozSsHU99qifmxzmp4+eRqI
VVtPNqfWqgjK4RjqbFYwf3t4cG39Oa4IqHZiO/qkohVfWl21b4HrETffeu1BS8hqXzek1QNxM+uW
TPBRH/EsmvR+hjuGr3nvmN+mDC3GO21hXpzOe2A/XPpV7JTdbkxCvE9VrOWImqX9rpXfVlZ5+Mlq
zPSFFqbrpBLytY6KFgNv28H2zU2e+8EM5E4iTnufA6u5nvvSLTYqkuI7sSxm+Rreq3NXpMlrAm54
ReffX2tJHrzUrRSvrijz00zJ/x2RIaCtmGgaeEt7T77NBEKoddsM1rlvJJ+kphveM0Q06LCXb6/0
uWZNAkaW1bOgNIWPV20IFiN6wrV7K9rUGE2XZJge7tEYZ/UnJnnrVHOdhmvo5IW5Mls+ZIHnBhGL
g957W2I6DvCksfcH4dzdiQqpziopw3LJrr4rIl4Dv/JKaRPHyn3ij2anURPHllqB1UvmFSaGr7x1
8Y+GYtQAK8fdnlEhn5FRhN5+KLIeDazTEVkDLnFCTRO4+5rBGe7Bl34MgXHaiNiaUGYguzRwBsTH
payLPG1fQiG+tsow3GHzqi8GXN5XvTPybaF37qOHt2WnRVF6Clit/tS9rjswEcZ9Sb6tn1MhXA+I
9UrSnO864iFW9EPal8CGCWERo81N5dbhBZJBuJdG6/y0qiF4zmP0dWsnrycqhaBgcZoNoN3nlJ8/
gCLMlLCFFvprfSudWqabvrI//nzl+v9DFmNRJP7vZev6q33/XaVqLEUpjq9/zJ7NH65ru+Yib0Hl
4i5JN3/zllk/DP5EdyWCBUTKv8XE6D+YSkuuJObVEnMaUpa/imKcH/yFoHr0LNNAzeKYf0YUw/36
x1JVmqygbUbg2Ns47JbR9G8Sr9ySiW+WSeGLpnQ/ZqSV58HtS2+ltMr6riG83OArYhxpB1W5a6Yy
hxArS+T1aDtYO4G8wEHaZs4rIV0cSSwu7bO9nFOYQctT3ypghPkg2LX/OtW6mhQbFmLLqRc0jfge
tah+jFNOatyfDM/W46/TUuTm/JwwvyMk03YTTJPxSEnHEQuHUnwNSR19RssBzOxJJ+vHDPccO8M5
jmaaO7Wc3D1LrSc1yPmxdMLMZzvVsyLnuFfLwc9hJ190YUXPZABBzBNGUwJF5cJQv+6Otkvz12a5
UKzlanGWSyZoi/EoiopqrlkuocQdkTMyO0nP+iyqA9RT89lYLi59ucLMwOE2E6kyXazADaOHoCp0
brwcsNsMqALCYfellktR/3U/Bprr+V0QYyL6dX+GYs5uQikRQ3TVxrYdeP8TVzFHFJeuk6Ou3jTL
VRyXurPXQQdyqE3jPgwM5mJ1+enltMr4As1ThuyawFpK8t43EPCeZOnW5FLokecL0yzOA7j/eqUr
UOXNkAEqLSOPoAInhw05SF7ZEL+Js0lE5W0aKyTyEln+qpnMndfa7GnTbjsEGq4R8kn9pmRRzAmG
PddJtn2N26YZRgp8qXYDopSDHof2Jz654iEIBobivfleh4DUuXEuAG3ABySQHpvqFrNBfYx4iInH
lPZVhktr3Ytib4TNFTrxFFkuJ2HQImeByn1muLSnQLkqMO7eeSI9mITD0p4gh8+9+Qp51cZW4mYq
kte4Hb4dNsdPTRSm2yUH5UG1VQnRPot2Ln+2sZx5uCO4EI166PEbUWNRt1lFnZ0aFzt91OniW7AL
ZQqLFndf1rb0hRbaL2nfoea0sVefXTcwb0PVkLeiJGWY6N3+MUSodkShOl+LcHZRVLYO2AFRBB9Z
EZhMHJzreGIva8D9Yl4IG6MQwz1GD0K6S0wMVsuIiFaEqi6vj7lX8FOjeUlrWT4ZjWKgyTStITrD
t+U3CdhiV3ZvRa0gBDX2c8m1tQpdrE4sJhLwZKjyzdFg8GNNa3K9jWOFHuHTTk2mh6h5LF+OkkGL
i6T/zqyq6r1MO407s4As4U63HG/4t1z87UZpbWe97pl91uU6MAAiRqB9VoYAtJ4uKyitTpe/yBuk
uHG/s0SMmnUkC4aKwEjmN6uIYOU38DGY3BnA2V3pO1QxVB7FpilK2orSMw6pU0U/3Tnt+akXek9S
GfEj43AFEag3mNGDPsURA37/0CDVfnAR7S36OH0TlhVwnpmhNLFgWvLZmGQ0rywtH7dNlIiWjjl/
oIwr71LbHPQNkjcd9yzyESCyhAto5rBpCAUN6fNSNDSiaBihFfeByFizjcA8g/yjC6ercjCzc5fj
uRLKyABUUQCbRG2qgRSigGSQR+kNjQ8lKYeR2aB9sTSD6K7qgJftzbaqI6Y7tZrc0F57QfJKEku6
g0aI4dBK5VGWeHuScjp2jugXaxjAotKjU1bxzYRDYs3JC/clAXbltrm1yiPQA4MpGT+UdXVqu+h1
Rol3W3mYSLGkT7hJdLkRueOtm9xi7ugI66EYzX6XtOGGM5C9UV1dEAp0IBWLeA/H4Eql5i4y3efM
7lYzZJc2nBap4FZDiYx+fTphqlh7XVZ/KUHOjwx+xtaJpPG1cvSjNwnpq1znLpliyFACPUOOJ027
jyf3YjsaHgaaiDRcp22+HYz4c3RHv9S+G615yyo8OxqpOG7GfMAej32/bzFt1hnSfgs2hZsc8Dru
09699ebLZNcHkSQ7AycXwwUf0OV+cVMBPth4hVGexnI+AcU5Sejj0ECvhjZ6YOTx4ATiMPIpBCB1
qIOOIrJ7QV54aMCgoIPxrjmfN2MTHVL4mscS2Kdna4+xrSFntKng7pRZ04jUt6qfh42tiWuHE4ns
qR3x2UdQVweaTrygKYYleTu3NxaqIa2orQs5xBW/UvOR0x1SS0/beEy2PCDgYLRb7I8tsGfzYxjM
V6Ib7hwHLzaAzWNcBYBBoow2m2rl0EnnSsJFRAWB7K27CYijyiFWQKZCbKYN15FBqZzKA7Jq5t+G
OGahFu4IPkD2Iyj1h2qDp3UztQNLyGjbOjzMTILiRaM/sKRpeKVyEaBWLU5OaNyEtbkTZVKusIiE
vqpSjOHIKVdFURWourPiFtPlG5Ozq2oER0zTYiFXtc6ZTYAX6t1zkegJYvH8NaSbBpjCo133zc+4
P8SEobD+ytZULPaKu+g5C2KcnHH02crO82XKvornmVH9YXZanvcaA16xm1KJsynftRoLPQbeuwI5
p4xr2uWftug3YhCflcOKt8+nq4Xikgr91DQYzWOks/YhtXuF0zoZ/aC+8B39Qb82LWIqejLXkcN0
WumXRMAZPdRMcGnbOKT9KXR3WE+VzoSbcBFJVljSePe5bu3KhulPP5XZUzwFtxDYnmz2O1xRVr4N
auHPsc7yTQJnCpoLoSUx5wwDEwGeaejEebAak6Q5K2VnjKY+xoGBwtDakHyGgY811opp4tNoWaTO
q0Zbm21WBzDMsgqiSiqgko6N8NYGbdNh4J8zuIpRfplz7xzMoR7Al8OJE0CrdS/eR9KpgEPVpfXo
4ui7RjCYdjuBcOziIEh6C1hHh8id7GoTqjbgn6a19wL4rdrnoKGxMfBu4c327LcZFtcJFnuwCQFW
2344dd4By4dxqR083+tsqIrXsJ4GsZ9cibUuiyXuwHnYxkU/AVlK5DMJHy7WIwfmUJNV7qYxBKFQ
WC7sV/hsmrVrATJUq1ljubTSDBV89ZiGc5beXvSBHGu8MYKcVWXrTPNzbE7OCztdljbFYmDawJvB
lASJfiXKUBar0S1JLlWhGx8JiF5XFAMnA/v7ynCm5rp0gmrVl3nxzKSMdK4E2jWm6/gjrs3mO+uN
+EDEzHSM0FncQBeIDvSlbDxmuJJkoHFHO17NVrjOzsEc7qni1EOfds5h0aReJ3ELjFsQ+NikA7t7
3dAobalLWzwic7vNsYq9zI6K9nbFRk9Tyr0m+AixqJqzW68vp+SAF5wmflr6eWfp7Kulxw+Wbt/o
cHL/+b7w/4M0ybOAD1hM9f9Fa/jef77/fonx1//ztyUGaBGLjstGo7pkqv7WLuEQtYqSBj0Pqhbn
twBR8QPeHDohTzeYq+jWb1RJ+g9krqiYwOhj67YBf7p/pjXkP/+hNXSXL78sWFiLgM+Tf9hiQAwX
QRcakJ3IersGOwbVK14KH2QJ3o482BCtJCKLfpFbdIvwIlokGDVourdRQrexq1eiEfo9MAZ3KSLy
Sxgh3pBObBxRTKDo4CVovrtF5lF6Irlqf0k/FhGIbrYSA3gP9pyy/9D1evwQ67PvedQTRaj5+ZQl
vqmVMfZIjBOFnlavSVaFz4C/QcuFjG8TsUN43Fwbmkz3xSj0gu9XEB1PlhhCA7Mxdr3AQd7NtgFk
shQvDHJnVgrO7L4gn68eibpiZwlk0zpbxO3dm6OiA1Mq30pLslifi2BnDpLPvaooj4gvSHZ2p8WP
gQ7Qd4O8vsvRFinSV4KhB+NvkwRbeYiNM08MWxlbrVrV4+h+tHpinhXBfl/ke/FZh7sPmlMrXXQF
U9ucWA9lgy+HrvzQqwnPaJUFRI6psnrq+jiw1yP62S8EWF7mdxqqiaRxO+S5pWldLGalX1pR6vdY
dMxLAJt2i0RDP4ciTW8zAOefGiAmUCpanhpsnmtCsbgk2yPCEeBjOg6MVaVLARoih6dNclX2MQSe
+QiLy3vS9d4DC5LnjOS1EK6SlsocS34s3RdPTV7vWxCkblk9aI+TY54citYI1uC0H4JsfgtbA91W
XxZgGtzMc3YD5+TPwHMAAYrpBsJco9ZkB4wB11iKcRlOPzuX2LayD8EQjgLa0bM1bEJiQZKawIs4
LY9V1uv62tEJjpjQ815lo5xfuDPS2yoP6sUP74oHZNJAK6q24+epZ8tqAONabG0s9GQ1Ws6q+NIi
O7gm66bXWBtDxd3Qi9T1g8VKaWVNgTTWlas/BciHHlIZB7dDlaWvugJU4RXJzG4tCs7Ihp1t33UJ
ujOc4zsENRWnc2QDMrXY4tt9cOxoZxmoxNtYQnLLHNzp0fviY3hI1amwPSK+ms6PQhyAgT4wz85G
QrXae2u8kpW8gmMOqc9hSokRDiCPe6XC4bacbbyh6mt0MzJcuDu6dr5rzGEPlk9HZ8AabqaeBdll
Q+pY4arkDZS3yob4l0DhmwrDYuoabMeiv1ZiPGFfYQURb/RqoY7IB6NF4+EY+s2InffnX3rO6Hbk
q7KbUx+gG0cEYXexaL7w8V/ZrAnpmljAxTXPsnvuyVAgUAyvBmp5DbM1YyVPU3Ass3OFInMVA2Xf
Ze4p7l+d9lOn9y9lBmHSvauQoBmj82AT6cnwczyGCuog5lm/tn6GbEIVZWtUU/bBatXiV2Vie4j1
qyDL0qOEpo9kjQS8VEWg5gfKTWDre2tskq0hEYrDjCWV1MGxgnJvIYKY61Y6zs7MXO5Yb87PcZh7
u0p38kMa5481NI8NmkgX7kMPATZzjVUjiBEu5XXdFCiyMnGqcPnzepsfGIv6VbgQl6YBiQMWYR3h
Udf7LaLHDfhC+npIsvxtVm4YL2a+tOd9Dw4yaS3LxygzgiMKWMk6tLK2vApRPG7GgXAHAl5WlZ1v
xgWvX0SCbVb6nKkqO3aTmHyjj8r1IBWfZ4P1ic4UfGFueO20zMntVV7XFLosJxFviuoSVNN5UoON
oJqiMWjINQWS03lMsgqq5zQt2kcnMb+zuH6CJrqaSFTyk7w7RUlQ0veN3gbPHFxojTkZRRToF+/N
9ZybtBE7DaUqJWawqgmfgMiXPkJpvhRp/OIF3YsaCkgZ9UvmoiNpnZ6FdNb4kvgFbDjeUxHVezKF
0XTkKOQBp7j4jJR5E1nxmyuJtCuCxFx1s3rQpTkejS54t8j5iTHjhCHOkWzw7vRmOBcVqlt04XrE
rs0zNdJKp2NVt1vhEGnQthbkvhByS0cy5JDtl2icQeWXgIBqkpPUSkNBNOomyixvBR2Gm8jRgMHg
16NM/BCTotazT5zOaxSNJ3IASDK4dzWAePISsQ3Vo2PbAE60k6p80PCwd/oBiLbw3dF8GlvAOlSJ
eZrXZz3ipW89EKVx4LA2Z5Hi6rTABVAekB7K11017rvUcp7J+fbxh6zCkvWH1h+a4nlIjY0WuvmZ
oduhSmganOhriHOiajL2mAwZ7ioRXcFZuGHd9mJExJAQ0PQVQv5UyojWPVZGJnLDOZmLnw6SHwc+
AOEZL8hUjw25hQn5EaUo03XT1Q/SGg5G2JO8ZRbDtvYiHCtdZjIinPUNCthwNdN26VH5LJqpWLs9
9sbGxSFfptuO14SN3K1I3DOwnGd6r3ptusMtA3GTbfNnnmi70I4GAjyx+QNsKtUQHQy8ipsujao3
DJtbmCV4NazkwSToyHdy7nHk0MQntjHrYSuLj2ng2jij1N7SB86VzH4sVHCQIek9siQoFHE4fVFk
2QfXKw5jNEPbgQ0dMycmowRXDX4lMsCDfNoyng23LuiOfS6idxKNWTknJ8Jiu4PLdohHAJ6gRjt/
xaf8YTBeTaswfCEEmRUaQkK4lRUiQU+szQml8dKE+ygOW+zakVq1Bk2tDvCT2w7tiHYGxR77pt1D
6SJYZJ/FevJsIL4669CqaOeZVoBT8r41PRrPgzLccsXwwdrVTSX3rSdezMANeA698eDpUFdUnJSK
u6l2r3UNpZhf1mRcHQZqpp9FrsgjJz3Y/NnHHnkekT15V1FuBuBPDSBVeGggQhAOdnAgsz57PTwE
wCkmUASuq/U8z5UPzshFsdnwg4i86LI1ypVxn1nBxP5VxRdcuWRQhBXirq7orqcwRSpnRrNP+2lD
z8orv++keVfn2ODLylMnqknQ8XFlsHREsrpiUpnQIXlz4GtEZm2mblTPjcd6mF1AwpDCqKXYWUZz
HVohIbB6QWRzpHd7fdbOICDJHY5y59wRLXHQ0f6u4E6hii10+6adwhHV3KT8Ip+S76qr31BhAyng
ZvSVNszvcQvrINQSceqWMB9Hqu3UlxVzdG8Xmna+zpn+hnn4AWHyWxrDxjDdWwv6C4Em7Wc3s8Fc
AJ1b24n29VjtbLuNdwIDgu92yjnqnjI2DCtO2RTHrwg3qCxhq9ygY1LY8Gn5Yy9epwV8kl6z6VHN
mJzf0YT2UUFmToPuOUmD0xz2ZCdX3hW6d0Eqd5yvrT6zvpNQVwddaY/KciSUG8oUnNzeJgB3v9L6
4JumP/PL7KuMHR3MHSSSRBc+Qj5fL7UzGWdqlQP23FvRuJk88yEb9N3UCpCh2deUpFi+ZsB+TQ7P
bwrRYIjeuxAMKtecLQ+YNwHIJEF0CNu62mT5slJye642j7SWrCq2eedcOVi4INvklxSM1q7WTGoE
OM4tKi9+xKUlieqDVeTVdZwZ+5kn1Rdx4l1P04AcNncgj7TTdKfJXr8aEE0TXT8cRDqnJ4Mc3kts
j+PWDr3nwR3OEj0MKS3DZkod37WCXR5AOlZ5fNQyG7hEdc+7vAl095wmneszJ3E3Ubd8CPT5cS5q
8HHmsUgxR7fgi/VlABoZGitcPv8APJY3zmrWURwSal0Hjz2YnhVzzqssfgsqbR1zklsQbdeRXDbl
3i3xCj+Djo0DrryhOzKuOmtDv1AbkxeWTtkxiV/0WB6ZYTwnSNHx8kLyYyZkbZjO5Cs5FMaq1sU6
NNt+Q09H3JzF0UJ0GjtoAH+qK+LLWMvq04xZciSMCnFI36QqeUuj9Owg+kDKfhny6jARswMIRqeV
GMY7lFEn8scp9z8YZZNFRKDygy4ahBPVGdp6AlosQ5gD+MJUfeXrOkSPNPMoSNn51Dj8okLt7PA6
EZIJHxIJXJNmgpkjyfqrzLFZZlWb0YJPYdQD67+FUBgzrOd851SDZgWcKizKvRHAX+nVY+c0rzzd
29nBp4EUFe3CVmWq3lRT3Vx1Yryk83yC+LGhi4YfiI8c4VgXtZuOEKXBGh5dsyGxUkjnZ2Gk8cUz
hmKvnEXqLfwytbYOunK2JkCl9Jr5p4kSeozWakzNTS4BuagASX28iG5QUDnbkiC0/TQwFHQHax3K
9tUbcgoFl8QtkcPcszeBIy/mwHi/sJ5lOF0X46BvHcGKLBiY3GV56RMa0x8MoR5rUd0BCtwOTe5d
pj6tfKOLNiqHYJ1nFtb41Fs5NKaFzh4mFrN+igbzHSk18lvoJStpR7chnJ0gh4UVGLwhwXUnJ4RN
7nWdEItd9zvu4+i+p2a9VYD/0CkDTIiLxPmUZa4AoJGJ7blMsFoCHLwcaDNK3FsivdnGzOGmVwW5
VQCcmdL6EjFFPnuYOUV7l9S5fRVWD62w3gYcQ3ZpbHS4S4dK8zapwCrSVc68vBybLkQ3oSNJ4d7p
qLdGwUcWGai3J9hS3GmDMazLRtAXhos5osKfpKHBZ5rit6FeIWOSwyFtjR7Ep8Y8/2gsVgtE3Chv
7MWAES9WjGIxZUSLPaNnxUN68WLaUGM5MsFYnBzdL1eHOWkHttBIdPQAHz8U1fp7+OUCyX85Qsj+
8T4xCX4MXunrvwwjlREsCDYtJDQpdPdNQgIEpiB3IRvoB7E4TUIZGkxecZ+gfU52mtDmkz1Yxz8/
jvu/LtNgFIfWFn3EvxjF/dd/Nj/Ljz9O4/7y3/42jbN+/NV+x9iMhT6zrr/JNOQPVBi/TRX+u0XQ
+8EEHf+fjgzZkY7t/INd4vwQtmMayDRQFFhE+nh/ZhZn2P8s00DP7GAwc4TUXb7i72UaAIhNPo1V
wIkdtneOInp8Z9M3Vr5NGNWJwRuioLogsGuDDUW1mxqv+K0ohBnD1hjRwqFXtrVV0jXtY+tm4WEi
RtZakwgBzBYXtfM5Eqr6Enc15gQXXRjZU9UQfStZWBTr6M2Y2cButXbEtbPhB8NUn2Ms8/OGqHL9
uYnZjnOg9fo3q4Op2VUOrj0+lYGG/6lBVwBxzYSD61Eo2WtnCPk+WmB3d3llRgwFwYOxXXHH4aLH
VJ4ktaUNvXBtj6+u1+usI6vYY7Y/h8kBcN+A4LePQQ+EiPotP2qxNCEG5sbNXTNJ1m2OM9lX9H0m
8bSB+9OpoQGsqjCvcAAwFmP4l9u4waURhgHVk5uHa506hmZkAFpGLoUGqmFK24jINK/qnoYe30uf
G3WyaRR7uxU7fahV09i5S0HRiHuZNx2IpVbThA9fsXv1WGJghbAoRlcdjoK7XoswCUkxoN51VCjq
ddO6HepPJyDUk5Sw1z5b4Asxp3kEuQ4rJ/+Oe9aP064AuYcvhnWRS02pplo+dRgl30ShnBHVnxaP
GKUaSyPRs0GmhiTjZ2OTs1RPBoTAhrsC81GNZ1GBiyBmiKv4nLI4Yjikw9Pz+5QoVnAthVVxtFvt
FyiApN8VU14bR3QJpEUkxmzEfubQjO7iaIwCLv1ez2ghzNQ4WvoSSzRmXk+tV6Cl3dZ1kT63XYj+
Zu5ABEMFjNNDpjcsXFjOI4bhFsNvz2KcEWJr1usZkEm3gQ/qdoTAQaFbx0Eo1HGc6vapCos62lZq
ScboKSuBCBvKeSS9dgg2xFVU9QYRrgWdyiRbitiIQt9in2UFNmgLtjIkvo9VKrEe00o4g+xQPSfx
Npx6lvfo6CzKrjYpC8v/8yfx/6HFSFZ+vmdxN/12v7GgmkhhcPTFd4E5g1XEvzqUVyg0u98Tpf7H
r/CP8xlpHTI6W9jyDx7uJaVdCNfQLdP6tbP4+wFt/XDRzlk6ng6O4uUg/ruOzvphOZzarDVMA32e
Low/c0CLP57Py++OjE6QCsZpD4n79+dzlVlTpah3fC2kyK/0w0Q9TNjkug3VHnYC3sEITKIHEns8
C+d+Sk2YTjHlFawW9zg3DTgDg/afsGajXJvoPkGePU3iu8LWjEfvxNbkZNg3CnVARWVpjDVPNhIq
zumI5GGr2v/m7bj5i1vl34o+vynjomv/49950/5p/+PghnHRB4LoWnSIv/+dZq8fZ1dxitqJewCO
jbw0XiyTJ4hTZHf1viDJvJ63MV71UG/Xiaw2NVU5HybwiMleVT+leMets2kjwIH8qYQDSTiObyIT
1lnEZPCajfRtGR7AlmY+hQ29u8QhwHZUQlgctmn2bff3A2McGva+6L4bG7ocrslJIwMaMfjozKs+
v5q1EmMiGQ6Mg00TH5mooNvdLNTkJLrS+40d3iQFbGdprAoY100CeweGeBq9u9636vt11TFaH1Ez
ONiEWV27WrKRw10mPtu2WbtR5DOSSqxXlHl7zTiPY3AImQ/jK2MpfOUO/WF0bByNxwaghFSTL+aL
S1rm2Ngrp09WQ3A7LWYgdT0SYNSFya6BkWE8gPLZFu2D1tANxYKy2f00x5nD0SvXGVMriB7vbid9
Du4dh+fdPJrrJjPXOWMUisdTEHvbiIBU8gg/2/FZ5/XpMcqi2Aeh59wbjXWjkMv1H2nT3I3oMJNq
VwiEHuobBAoD2Rep72jommiLTn2vsEqgqiM7NTnYQHwsz9qrhtuD1sxTjA2zk63uA2OZXOE/N5Yk
TAApSHzu+sle20tor3OR2P5seY3I5tIJpM6B3Hoq2zes5tqgfG8chXTpEacyFyZhg49t/1oM2rZn
dbOavBf8qRc7e5CsvGAVn/O0Pld1ecjZaFUm1nPL3hPQuynsmPEvEv1InqQxn4HGrNrmTipQ6OIy
MD+rtXOs6T7uERjqZ1U8yfi+atz7YMKWSDuoMzpoh2DtgNkeAB3zwvVdieI08Vklbac6R0/uAkVk
Eiha2nGMh+kxLci/kQaNb7APJ9z/C1lGvmLU5LIWPj3LPjUgsBB2K7Eb9Z59yFvsixBtvRaTJ2WF
cxcbX6P9ZLBHauzUt6dnXSj8D7Qw2fVUi1eobeue2VkdnMq6uylbgEQlkoz80KR3prjkE0GLUbgm
nJ0pRbLrzH0BcwF1km4OpMKLbUhIUIKEPUeGWQHeN1O/rXBtP43eI2RT4G1vi5JiEIxeNe3suHd9
jtWJ98E2F2QnJ5SUTO1RDpXqldCWS9c9d1bwWtoPU45iltWFWyAes0kPp7Yq8hMcgz1y2MfJeoVD
5OtVdFR2dmU08D69nZsOnHLpekznW0dExxDA9EiQwDRLH27gjvBxP48R/ic3o80IjqhWzVxSaPNH
l1fCkzWVR7cOEbc5yV7nQzVKuYaUtLZMip5p2OB6BbZOaWY69N/DpqoIc7FrYDJPjgWiP8Yfr4HX
54DSyo0lmOnWk9+2+hcyT9xTYt2hriw1uc/14ZSbhEy0PCTZKeg/x8ZcZ2jumkTnw4YV3QRFFoGR
qCATJFeO7Na9vIHjRdrTN7uUtdDLayPeOdXemm5y+DljJi8W2WuUhghMjZWLQqvJYRoN7FNwYvRU
2jhfSRmL1q5lXkxFroFweHRvUzZxQKVW0mhILnyQY7YX4GjcFgNAa3RbRy+2IgVb796NRIHJ8R3J
Enhnx29jRHj6JdYEMthtC1gzn9U2LVmDl9hcdZ/48rWpBdsZABioJ1Rx7fm/yTuPJbm1LMt+Eapx
AVxcoAc9cIfLkAxBRsQERoaA1hp/VN/RP9YL5MuyCGcWwzitNns5yHxJwiGuOmfvtSv/CyuQDAFi
m19EBh7PGvkzQOsnQnmhewK3orqTdZ7LZ4fnfijiswJKDz4HGrjHUsHTZou8MOlM9yzQj1GXH5Lk
pdcs0KztJgf1r4FtpmLt0UlG2c1amP/QCIvnrAPWfqebsM4qeiHDSmeeotN29AsCTSICR+PvfsfI
NKe15ff7VpylQeUROb21yjuhiCW9FTY9XhRVk/sWQheKrLe2/A5uki6eu7am545OptZez+Y5vGhQ
bPB2qyVZuMrZv3frsJs3QzmAPyy/5LGzxmG3R0G4X04mK9wgTPnz3gypS2EfAa1BUwnwnQ1bd110
XwclCbFonOWvvA2S+sJhknLVrUPeM1X9h0IfgTg1W1bXdUMYm/DLL60Phww8HQ3b5s02ur0ipzWD
+GyTuZGp8mEYgOXPFjUviuiuw/mtkXTOLC9rsl0YFp4TYRvxk6FD0IA7vnLPpPmjcxCg6wIvC3wI
/zGfnqrppUnOc8pRfrydSmNjhpwx9IqMLnRBw/0QSq+B+mL359QKk6Myk3Wf2nvKf2sRIoiCQrl2
p3LvjpOX1fM1vDKaEcWGmvFqQi8w92KrR+3WqDXwfcC44WbExn1tTPfkTrBaREwEwya14rWq860R
pVd9tAsc8txY12m16qtUw9bC4t4yPltyZcTsb+PkK2MhW6fppar9Fxx0G10UnJomfWNExsGqn4uJ
Q4lPzoVl7WVe7gr8qWNZYyGVF/r8vSKgMIDDO9GSh4LdqW8OIkXKbRvyKG7H5gcvWCRiW/gFzcbm
unAIiY5u2nba1225BT/9oyzKb4Hf7vs6uJP+rTE9yFrtYmK1Fr1jh+CdpHaOrmptxOXep6izuHrz
y87/3tTN2sjN61rA77UIqWu67Ty3uzmNzkryUmM13fXJg6S/idxuVaI0b+URziAaUVK58/TMHcVb
wFFoZYn4hgDAN19702EDmXS4S7rmcZAfx4gv2Rh/tFbEC4Hdh+PXDCOmHU66rBSc8T3N/ALDAdrL
jb1g+dog2aEL4VG1yUVijDcccfkCkJSbjjfDWC8GFgeoPCSLg8pLxEXgDs9pK2+o6e8M099o7cU8
F1cFNE+TUUvuNWAQ3mB9ZJd67Or00o1gcjX+pUZPA6rFG+Khm6GPzuPIgRqA3IBw1Yao8hWr3m6g
5o3SUgJPNsOHwWJcpOIIaOPKZi+VRTQmMQzShIck7q5LswThLb5xdoSB1n1xiGPAUnAVFdtafk+E
/po31V7jkRCkwXwTryGGvuRtfZvE0607A0a0L01s/sI2EN6WX42mutaGCFY99cfRvtacYJOL0SNv
bEtezfVADlpWZG91Xh5t9usuPSaNLy0e4q+LYsDt2ZHCd25YVydq4AUNE9Bjq8EE2I8QUiGA0Gux
siRHTvwuvgN/KElZLlja6HUPaXeeh3l/2VM10Hz6sb4d7c38yhyMuyIKbsPIIDVYZ6rp2QpG044G
SWqfpwIcdq8fcyYOxPh7PJl7YHU3KVN2ZI5QYPLtXNUXWkCLYrAJk9qJSIcp2d5TFDlaRbmtrfhG
tSQ/vM5xsdGDC6gQK2ifZEgQ2MIUTYtvXRiSrbh4pfF6HYUpIuuAfjebZc7kRrfsc+A+S8m6VM9f
4cYgM1L7hBaS0391CcQoFcZFQpX9pN7kc71R5N1Bwdsp1us4n491IEjcYQTJuVqFBDAZ7niFlx3W
0aNfpzc0sdeVQ2Je/lqwIqolFJTFtDeRMj2jGDjvbAeVFdVuWvvSDc8xvWxd/CM6oUQjn6jS1tg1
LgeJmzPtTM4FRP307bWZfY913p0zH+eejg/vOTTbC5fvNC2j1YSj0A7kLiqewi7FYF14GmwWeHC1
MNYEQCyVmjUBzpduXR4QjyIkGvIb/uZ0VfUOHaieHgqtcSO6K4h8T2R+FSNmsQL5bXBeAosVfFmO
22RrTKg5I2wv4cauo2MT9bCpNDy79Rcr9Vc6HX/hsgA5xZ0CQ7L+88lPcFD/gC/gMIs9FIIY2j/b
5GT78eCHTjgPERRQPlPX5NfB7obiGGZbM6aZUdirNPo2+19mn1WOg0eZOTTgSfQzEfcMFxNTihFn
F3/+TctZ8z1RYflJwuA/C6PNJdH1409SAccDLeMsWtvVF58mWxOLi4Su9Z8v828Y0eSrUS6gVkAU
3M/C8ns7HH63aoml4Tq95kXZtdOch+iURbItBV3XeD8j+NXrq5FO+tBc/rz6/3oe/3fwWvxz5m5+
kuKeC0QliMDbk//6f/6H1OufCw7j9XTzGkRF/qFMBHzvD6X6Ii2yH9GHUr3kT/xTBbIBdUgLq6Su
pO2YxFL9V5neEf+hoH5AIFfGwvd+hxgXEg+mbbqusVSmqAbxp/5xU2pL7cjlX0ES0aGDYMb8mzIQ
cJEPXyl2DwfzCpV6KmB8pkuV6J2ZMnLGIXU6vCq6q29zTq7DqHYiHC/TXty8ey7/fCrvyzO/XcrW
BWA/RU2MopNxWpzxG2T7Op7frXKAI7ETdaFq6fG+qJ3Nn6+0jPb3Qw9Aw4crLb/k3U1Rs4msueZK
vXmD/DUd7//89/823UhGNgObt0A3xVULufH9BZwOR3ZW18nWKuKw+obPxDa2LWfO4puTMOgvoTAW
cis19CVvWemM9q3dSLekxZc2I3jXobI5MszF1JyVmdb2+2LsFLE/U2v1XzHHmTg0QHx213/+4adz
Er+br1AKmy/K1e2l+/P+d+tjoZVyymJwJPdTdm0jQMnL8z9f4/eHL2xl4hO2kXTzYZ3UFdPRjLK+
4Rod6WyjPMqi+WzKOy3zcRuMJcqgqE4o8xknl+hUSzr07JMcJNsXOOsbk00Lkd6gK/p7yp2rZEI/
YCGsyT/5hn+/OXzPy9OTaNol9uiPD7BjN42Lowu3LdvN8ELnVH0TCxWPZ3/7EBmK9PCo93KHhn6y
eBRa6oeGDTQTkseYelNqQBrnseMo/vOFfv8ieB6gQbFlC0MQDfrxhgb2oNkwVFwosJ7trOPgaCK8
6KDzf7JG/zb8qbM7jimUQV3Wpdf48UrMQxo03knbBJW2czN7Y7hs/JK1mX820Zy+JJZDg38wyzAN
4DtYPp93w1/Y0TxP/hBtwTps6mg942z781P77QoW+wzGsIDzRPfVPrmXAKNhpSYt2QRjijlPzjCx
26H85N2wT2Dh+DCT2fRPuQMGEmxDugUnA1YlPaVqN0Ke6QcpuSM59HR2lnk7UbWusrJGME+XN1s3
WBvVSibB3Hij1MgJBKw83KUATmYvzWpd3yZSnxEFBCESzdo1A3LWyBp7g09oXjGkxUHmqL12Qd+I
HxjMVbiIHXRQz4QYeKEKMsebHCL32PjM7SrGi0e2J6Yhkms4DAWczgw6gFFowmYKp17e2XXIGR5Z
v9gHVHDSswrxfUs+TycJROwm2HVJS04K8EKMEmcqI1MD4n8czJ6R6tX4Na5M315nSC3GW/z3swCR
h8yTwzmoDoATKWpimn8EH/FDkh7BvkY1co6r+DpN7G7cwUR1oYlEw50DSZlequNCAA9Hi5844uv7
XnUB0D66yygzEt9fnF+kble+3jYQUfGUIj9TAhtDlzZix8OkXhvZqX/VdUhCKaqJnNBpsxclHoZ+
6lZSL/sXEwuTWrn6gI2x7Pp80w8WxSeVRzZy+5gw8DmederNoeg5f7N1v8z5UbQwWTe/4aaDKhuF
2DZXfqFXaHM4zIOQGmk38v+2kfII2B982AoalNeTaHlezLO8dkpnyNd4RTmGzK5pjpQiUGuurKzi
5DelJVcb5iBY4Ch6aa7R4SO0gnlaPlXmlEXGXkwKu2Kgp+rNkGFTrtUcY92gYwrtk5ToAjepG8/D
GvAo4YKAuLSAYaahvZpbv92EFDqi6JCq3l3aBUNZfY/xfGerXGRttFGaO1XryTBLdyXmabxwmwKe
+VBRweMUg8nS69CeqE1jxa7muTjwH8NkRk0Vjzpa6tg1s1tFDQQzOCylcRMCERyRUmpW6pX5ALI9
jvKJTMEsq++DkuoWcZC0Xc97dGBUwzu/jPbKpruOqb4fsYXmfIGrqkrKLV0sYzdlOX1/pxE2VT8r
77BLuzlAFa2dzW+KA+lXYYEtNpxMfleY30qvgPdMERZxEG9YacV+MCNxy5ie5b62zVjASXey74tq
hrOWUs4zWj8F179RuPlFD0sTUw5yh7lwKahlSTv0qwZ9fbNyYZOqQ5tbDr5V09SkF9Oppo/M5zR5
k4Jb6XWDXpHUXYx83m7pEjAaOg2WJkMyvCqKMfiL8bPme6MqI3Cwne4scQV+4Xih0btnuHImEs7t
XqeqnZf1fGH2eXkVS34pbIU2HXeBtpiFx4CtxSqXJGs0cRYFG71KtVvdbJdzMwmLmmcUSpIKNcd+
uiJP0jEBulXEQ5BXl6a7yIwxn5PZknBAn7BGb+LY0R8TozAMnsuo7o0h6h9LZOUBZRJL33B8AraW
BWa6yzXkdY6aaIjDxQHXkUna9oVs2/vONMhVafMe631uux39Bh3LT2XF7VmjlUughaX0V5BBwASA
kKrLuGRzBPXApWwaaJiZbvEaLkhQ4aPRPlShQchuPEXxW8L6TK0uWeJX+N6IGasMt8eT0IMD2MhO
ToZXjEQzrurIJ6N1qguYwK7eVSWpCdkRnDMRCLnQvhhgfjOvj0Dtb/pCk6+BllvuoYSwXO8d6NUm
Iv8G+kHPgpNv0tZIR8/OI9T8fp3hfSmrWVwiBceK6cJ0oA0BFhN+gllRTw9JYyYeQle59PC28aVr
6KXrbVBAe9s4RZkFBAaKwPDauMZ61ZA4jGMk9EmqtkL4RAe48/6uIVmYjAfqm2AtQjd6qufITTau
pc3ZZaCS7DZlRFHNHkgegupadzTF+qplMgWyQsuxh2mAfrqBihsHRfM96DoysXFKYyXpprAw9lYl
UB+GJbaxgSMtQy1u6s6L48qmCzHVHQmwZlUHW6IH5m9uU7pirU1uRSRXUhJ8UpeGWHeZk3JlJ8Wi
oYneHy6A80XJwmoqw8sucFDbWVnHebhzzNJHNuKCtGbTaD0EeWfQ5xi66I1ku9DeMNLJzu1aHLLI
cUn9AJFSM7UPGKjQAAcOsmBqVM0rgkyanJVGZshKTqN5naLhgx3m47ODjoWedRWz7XjpnAwHMJuu
HsmsNUgaEmEAL88YHabWPOqoNiRWLmcGswJdbkw6teOiWVxGnPiAUDSZWzyS0YOQMDQFqemTT/QR
qmEJUK5PDXXGhIK+0C8ziqZUzhJRLaTo2u0fAwJ5iAv5qQoKZYxBp/QhKq2boo4eijZh4vGHoHjx
uzlYKvVZKY7haDszDfwYIguqMSNeG0NqfSnYwN/Nbk+XeWan+kIsXHfmEqADpDfmi1pxziM4IhPZ
cNU7SBqRcQ/my1wmc7kb2EVX5BRNbu8J8vnCFZEP0V3V6xUly9qE9+eYDVAPcwis75nM1eukXH/k
0mGn2M4EIy3RvmYDgatlAnu6/M9DJ4sfLmZHajj6si1pxKSLldkOE7MX+mA+rawRYpMWDN39SA4P
IjDT7rXHFlGwj3NOJOTBumX+pBWqQ4UfZUZJlFIdP7RWzcyr2xV7jsVW9dSPBfNPVc3srLiT8hWo
DNmu86C3875NcdStqx4X3kbqEpV8TxmWghpG93XDoRFUrj63j9AR6TmRWJSZK3b63dfUmFE9ZY5J
Z0TGor6NWWhRy2P6uPXHztU3vmWNgCdm5jnFbvG7RZQwg4Ngb4vBkEbTS6yPOm3g35mKrL5FQ1Pa
iL7XC8pubTKkwCMuzT0mVvktTSwQlGnbhhdVm00uDQ13vpmoVpHBMgibMnO4gMkHgxSspMUE1BJ4
dFNg3uP79gd1t+DBAUWYDs4/kch2QTbmBlWmuifKJyRyJMKxE3ZPoH2b6kve6eqNlGAoE41pZwb4
wzbrdtBgIEQU/mA2u5m5wqQgB7nBhdXH6l3ryMXKUMLq1zn/3LutAyv3HadGL5ow3Ba17ctVZyNA
W72j0qS95eTrJLOq5wAydeuV2limNO1NkjnCKeBbrAuaMUDnabzqcdyfd0LGLkHGGefVgZDjFRJ2
tyXVr8UJhrmJxrUdV3Se59I1t0OQtO5Gpmb85jtlbW/DDj5AEbUo11JUXNc6yEPyucWUfYWM1Ynr
aIq1BML1NNTkt+JGnu459ZsQrNkYUQDXY+15zkRbgBU0MSZ7M9v+YadhL+v25HQ2QPPmHtskVtdy
uOjhNJSXZhb4yZe+7ewWTGZrDLT3hx68cuUPD2FE8WLT4KrRVm1RE8pU1Y7ZenHC2FvHaaWzUxji
EXl7lKjoC7HG7BqnNEdmTrzJ5IJH8Ml3oEYaPqugd17Bc7ImBWMRip1WZYn1tVW5X9Lqs/RHi58b
HEjOnHXCaBuAPBQ6MAsjvQ5SbZ0YjcG77whNG88jH/qgXGcs1+czZ1+25GmMD3ijAC1ZNkwemWD1
E1i10Vnb0fSjNyBobea2m5/aOrAAbFpmCfy1BbkkoqTSLuKYmZZG8OCDwZ47KWjMCNb50UPRYdB7
ibQu2ll9EETnZTkR/avhFmQfOZDoecvaqnG+Ton53BnlnAVXfd+byKCsmdmaPb7KNnUn7Xkrx6iH
3+gWP6ke2PaOVoPynJa5T0Ioydi4mVECunet083RQx7k04Nmcpjc+UOu5iPJlfozJgBC1LJYH4Y9
SFHSHJqU2AQU5mE4EEEGlTY6VBS5wi1Cb1FsmnacxBcO5r26NHJYFZv32kmF/DP1YEwL6ybO9BK3
aeNn9DZ+KiKNIMnHXV2zz/mgiMxzFucrbESZsatiachbdPiER/Rz3dCzbTSZ4LlMkgQ3GZtD+xE1
IruDeVgkFj770Pai0Ttm37Yzm/o7ibktnVlLJ6kzsfPK3pJkSgpUnUJy4Mw0dzRQifaCK7bkWm30
IffB9s6Gxk4SEzfqds1uGDoEbadrgWqg4UGOic8xr8x9NAw4Y+jYMO8QNoGxZp23xdTdVEEGDL3F
6u9Q/qnA72LlLuA/mbm6zTFe3/Ru51yPXWMW5Dvo9TPmmrk70hJP0i9FbA7fqqBztR2zgYvm1a2B
P01N1oqLTi/otFZqpKerSWI3Ho1hsoJ90hsFUh4inoJVYPlC3JAqkj9laJ3EznB8901EhKuCmuV8
dNnoyFw9xevUjyoxMvwdNQ2jq17VyXyA/Vqwq9ahkSsWVDlOGXawkIfVtjJHFkH6KBCDMKTtFqvE
ejFNApaOVYljgZzgmZb/WTFrkUbENxlSq1DvWWYDkmbbS9usaeSYRCJUTAFhEGwEmj5J15NkpTPc
ujPxrRFVIVxVUQTL1KfJxBZHB3bVk06CLfhoYh+2vhaWztKYln7/w/Lp3faR6XxFJh3Bxq3s/l5v
aCPeashQMwSBg/Za+pyYt7NbNc8GwQJLShRZlakTaXRug26+Lcq+rNZWHAavrW4NtYeTPzVfsqbo
/a+IlbOHiUD1yJvnqLxwoxkftSwSRZmvHjipWJQPXhwsc/Eh0/PozWjmih5ZWMriwSh0xE/SCVR+
VtA9ftTYS7mHscLaspJzmfWcRaLOPstBZTKiRZfcW3kLMBDs3VBfo5oM71OJ0u8oEpUmhzxrcWsg
r3G+VflcfetLv+23HFEr/MxSr3zPcUi4QVWkIeoJdIsuqA2xgcKGXVbBfpmhsqu2t1ljjbocBO66
nlPEBMf0HDMwLrgwTiVSQFYX7q1JerK68kLcEyARhmuNv/w20XFgrMJENu2FJUY7p/2PC+pad+vc
OMb05ZvzXuMwAt3PrtzgvNSs4ofUQUN4RguoaZORL9gQjVfOBeJvWkbbwrDDL3iUY0hHqkB/ZSHI
kGuqdFm87iUSqw3magfZpt5PrCtFhcQnycNJnEUBh9Vn9mcJ2ERoqMCF+7Jvzych8+suJcRwjanR
5iQ3A1vGuz7V+XMDkfQaz0vm7+J2dGCC1oZ4o+4yQSx1mrbeQZJC20Fagql7Myo0ZhSW2ZaZYMGp
lq0pk3VWmWN4UVTdYpc3/Urbt2w5kWaSO0HtAvM3vGrlE+1tc/K8noyins8JqtFpxfdaZof073H1
TKGpxXtyKjhcTQxViRVc6s0REwDt8QlP5oAqfUIjxW4dBr9TBinaSMMvK0/FwVAgu5HuU9PCjEab
xb4CGHdnfh2wzD/aqWHgB0+r4OCoWGDi0ScGmBbE2rDHjoBstGwTUInTmFuMALPpvF7OFoRxIneA
bSVx4BJwZE4kaGi2Ma9S6hX6IeAUBUuxrZxn8COM36DKggsj6kAFNH6OxrGrjDbGwJXIax8+9BMB
O/6NHfu+DypSSzAsUO3dATemP2515JgjPE1w+nCWaZDrcHY/upYxtscmaQmQg3+Mewzm6zEM3FLz
QhvaHUL2keNyybOG0pY2lPPGbq7viE9GlQAzWg/ZRzfNU0ASya215HD45Evyw8XooClxGyIxMB/3
30urHH+YCTkpXkiNkrgMAksPokotHLeCQbQRsN/uS6Xpj6bPu9v8nq0R0a+2tzXQ7f7cqVP4JGNZ
xfXKcCZxbaoc0rwWV6yKzVSVt8N/ZWSMOdXbVd3qyQNYN33k+8aX68EGaxoa1r66LjGnjL+iMepK
4bwoQm16yVO7gb00BPbFEhFqrJWcKenR1rYvf+Vd9HaGZu9XykWT0Ylau3ZdXw+yZy0fKz3GPTlq
b/AYOEs5IXHSm9/TLGKEiuHBr2H1b+TP2AoRUiDgOBRQmfkVWcE5yh2Ov3Iq+MuZWZrcUtGisrXO
ZXcaT+HYkUJInLsh54h3yRS27YY0rsLhSWQmxvmfeRTWTBLTuqkN67bwbfXU9bYqvDG2eLnse6o3
FWhMeugfctQlhk/RwUC1+hr3VvPs1ji3N1kXRm82ShWq1GLI7tvSHR+rUM+u3CodSxJQZUtAag5r
k/Wpec1rqOs93nnyKQnBgksf2PJLAf3lXpaLmUQTGTK92kBlykqtdUwPgBP0lZUO4XRmg8p/aKm4
6l4kUgR8iV8hz07Br2B99p3narB6qqlRhDa9QpCxcqPSPaZmIzWIycuOqcUIZKETjth9YPd3H6jU
UbkFkZ0+2Y0VLWdXlDXsT2oHVV7SJWSvB3Xx3EwJcD32XoKZYvSrCdwLpa6VskGQowOZeuQoY5//
SIfCPbikesSo6JmuQaeMS67ulOdfpkjP0Ie3BVvlmpN25PXBwB5a70yM0INgXj26RZ/dGor6RYd6
nagsMBB3cLeHu64zMqS5AYkIHXtL4Y2zySnRbDMUzn6R9i9h6NATqxS+cBJHvqPKoRbITi++FRmm
o9SsrKNdB8G2gk/WkYauId0KCtc3UeLZwzfFlg7m7RDHV5njuI8tFYi30h+avWFowBGoLLcoM3Xk
KsvZcgN6L4AqS+i6Ww5XYPutuxkkxRV1Nv+8lROciCpM+ycDKH+zVaySxzkY1YvUo1RtaOKa8G2R
U1rURuP5Dj6QfhbkjrjQBr1syUpJ5xcN+RrRi0HVPATz2D0W3eBQHNPi6bsLsSfkMKnohsCpjs85
zqe0n6kwg4sHM4PCxZ2b74IWnNz1yhzfsJzp/G1xN96P8OHpJOLU6Mi50t0fVtsz8EpR1iWEJBqQ
3lw2xZOlRRD4gbaZPWJMNmpMgIO6NTsOsaxqZXeRaVjG+UbZTKz0HmYfG2oHqSm67eqQjg2KFCIT
shdHr9RXbCrutOr6KYMe1eT3Rks9Azwk6diemkY1sfmKkUuPfpOFXm61aLDiJPIv0YohrwSrYxaQ
FHP3yYVEg9fc8alnmLOobuCDlD8C9k8ABet4KVMQlPo6m/V4rya3fpDDmDMyrYWygfNp5QPtKrze
tepzVEb5c0ZjLccFm/kjSFlBMqro0Ye6VR7dx9jZyAMrDHVjBTHn4Gj2W2SfLT1/L9CdVMAK0PBQ
1/aggNM7g1luygqjCyUx9gjrDgnkyxQY7bxWpZu9wEJEyx8NaiabtIzxI9tOmBPpVaNwBaORNM/K
skeD39cXFyqVeLANyviaNydwA4hBFujpKj9K4y2ip6nexAgw2eEkrOWaHRuMOdvoSbsT7IqSVqCl
bTEpf1GFm93PelnBbAdm+IMkUJzWDhvhjraWcjml4d+5IqVBPlrGsiljOetsAO4C/sKAZqMxxtUQ
0ucvRs1p1w4GN6B42G5R7HbLmDUtankbITofzS6pqgiDuyHS4Rd3OfdMYicprTzElkizLp7WLipb
Ew6F39veaE+Qb/y+DOGPZgR/7FuCvhrU1xxHLpj9beOTdrtx2iPGwKkAvlHqxiYucNd87KcGdLek
IFF5UypnMya7OJaHubpC03lsrHtbxDsSRrY0XJdgEC9w3bUmm00nzijIXQrALpV1aVL2023Hg1y7
lf0BJCSwX/LrnIsZO8rfdWeVFChaHIOepW0QrHWiaQHmVafdlAlvQq+9NasqPEscEPp/exWMvEqZ
/OrlVCuW1u27LnPM3OiAa4ZDXGnlRayEfxNkabH7y6vY6HJgeuuLWdzEGvbxKm46NH0LwnyTxw3k
EChWKAnpQ/z9VYyF+u4IZEgA+T5ehd5Cz4Exh8Hk08FiC0Qbf220uv6ZCOC3T4nbwX0sF+cZ+o1T
nV47uG7gGzW30xdqJYwqX88WJn2+ZOtvvwIuBY0eKYqghAQs/uM9gRml7KXx5EJDVvcaDc/LlFTB
v74KWnQ684KYJvx0py7nyml74XZtSpR45T8gclCXltK07Z/fz6l2Aqu2CXOfIWhL2IanchBobJYh
ZhlvZJvOd/pQ9xeUpNTB4ZixcRI5/KX85Of1FpENIh7dMn9yFt9926qlWMduO96UAIi8fIJhs0iL
PplY/u1dIUfiT+KCRNH28Q11tPdRpljxJm91WCSGhu1EcnixKM3tS+Rin3zlyzz1XhbGhycEN4Vy
jg/DshdVx7u7mkrctypBIp4tq9toWZf6kl5nc3yk9KJd5SHeqj+/uNPvnUsSUsTdEciLCVQ/ucU4
Aube0cb1AOL6e+LEaWe0DYw7cNSf3N3vl1o8rMbiGZWOjRb0491pzQxEghRoTzOAG1pVicojoMA5
9ulnL255UB8fpAEfgLnVMPCq8o18vBRLmD213C6C85AKbFhDPK8rwVH5z0/v313HQuDI58gAUMbJ
5JdOAG1dP7K8ZDDNvVRsLotRGZ9M5PL0yUmIpUuaGssFZlgkPR9vR/ZoWNywyLYNWOTz7Gtx057L
h+BGbOetvxu9aT1vk0tB/st5fXB25WH2ym13WT3VN3Wz6t+Suwrjy/rYbwYPBo93P3i35+UantSO
vu2K9vghWmMaWo0rtBTZvMXks01e/vysxCIFev9Sft2FpX7dhXKXu3z3dQ/LKo4AMdumD92m9OpD
swsx9LIrujYQ4n21t5BnvPCQnVk3n1z6dCD/vLSDJAJNnq3Y/ny8dBO5NJetKtsau3k7PsZUsh6c
i+yrg+HwjILNYXbWqaI9f5n/4oV8kB+/15Qu8rQPN/1TCahYfVECsuSfXFmvbVoThJxt7YvgZrrw
r9tjdD3uhm9/e4c/r+PaFlJdB4rtyZZCNk0eF4Ybbc3VU7Uqz82VviYp2IMYuJl3wZ27wxHwydf/
m7KbiRFimy6R5hoGQvKTNwrthfQOl/2rtUsPxaXct3s8b8f40t5rB3H48y0ap1Kz5Wou6g3TMl0W
sp88j3ffj6ah7jdRGG6Htb2zjtpVcVkfwJyvXtsNSc+bfjOvx42/gnqwCjfpJzf7mx391+XRutkk
jkjqFh+/ITb0yscUFW3Dg32suNnxDLTdwfGwLu1ZHS7UjbwhSxywVb+aYeWv49f4VXsxr51L+1Id
gHJ7rqefqYP85Mn8fM6nH5mLm/Ofn3Y6P4De1Ye54cmMwYaohwC9aYOFbwcCsiRppF4Rd0VOLccq
xEnUduLPns0yAf32A9BNC4vtLLrQk3lQUZaPzUXQiGlvb24hMW6do7Ee9hAkL7UHGChn7RUqf/6x
rkl32hpn2kH3hvPirriuj9aeA+UnC9vPgPcPv2mRc7omSxvhwCZb04/vKxRZ47cN+hF6azfTZXul
/Whv5Vl9lRzdDcDR63xTXc3347jKn/QfziePRJwuDVCjLcM0bbbgLtjGUwVmyTwOUi3VNu22PNQH
/0jzzXOZaoxteQkfc/3J9Ho6xS0WCxOSg+4axHei/jy53Q4qZEfmw3ZaF2vnOt0Xn6xCv29OTAs5
KVxtnGtU5U++/3JqEOPxGzzUDuYNc6yikKQZ2Zb85+QJfwsSDbNjOv/zsD99jsvrs9goY0QQrII/
n/O7UR9DffUHEia93F7cVG0qDpUsw+3fXwVnCoJzrDkow0+eXhRz7FUk+3ohOM6jjCxGy1D/7a71
56e4bMRNl5MFG/+P70iOSWikbmx5PUcdegt6v07jevzkRHb6JXAVtNnE92DrwIJhnHz4wNpk37UA
EO16HlFp+EQnuBOZvmYgvUyPquu/fnYuT43diUV0ljpdBbD3yIHOq+mJVHTbWnP7G1WM4+ufr/L7
54fLZBnHrpTLaf9kIZ0LFPt0W6EA5bZxFUll7jpZNXc+cNjrOUH2EjqkQH/y9Z3uvGCfLDJ3CzEh
c748Pam73ewGfRqa7MhB9rkBnWLfAueQ9+X061L/PzqVvr9kS4Yn/bDouX3vVPqV5ba4Vf57v9LX
7135f/+z+fd/7F+mJfc/BEaR5eRsYl2yl4rQv9hiBBkvIwxzhy0+phXzbzju8I9JrQL30iJW/5dp
SWBaotTtImQnCYCZ4K9A/wy5kxUR5wUbdjZHbBQkY3DZDL+btqAOYpShv0HXRfaPfVUXT1UuCx8u
4DyCFgjh3IJyNt+MYoSk0Vmzf+OMuThT9Si/jBWqN3r4WHQlrBejasbtUNXjXmH1RlBnG/l9KiKY
ATKarC0V0/DMGR24kQtWL1ch2eLoxLxYpaA9q+gGemBLOXfStyFwJi8P2pgOYnpuRkG3zmdxmGdq
XrFRrIiNu6CwDDa4GmHzjTTPyzTUdl2Ts3+wxSjXPfm9tDoxfyAkTTaZk8MOlKP8f+ydSXLkyJZl
91JzuABQtIMalPUdSWNP5wRCOp1Q9FB0CmA3uYBaRW6sjnlE/O8RP398iZQcZdYsRIJ0o8FMVZ++
d++520qHxhqMagORsiSEJ/NAOMpcI88j9I0UKTExnmhHa2mWtv1Muye7buBbLcMwQas9IB824oPy
mEg3+X0orJs0RIVrq6chBklso0La5OkwHsbQISM3AYpuAfnqJ3WjHa4/M3s2wxcHzqeNiVhffONZ
MGyhbH3HjwG+oNfTetIhlveU4ysP2w+uj/XSjIglsTyKJVTixnkEKYp+Gydq3njltjaMeTlUFsSw
dEIAGJgd1H4kV+0osC1mHrFSc05KTJAM286DKlKUgXOY5iqGJDBX6xiGKMkqdZd/s+0M3q/hylOJ
f3tS/rrz3JUk8hcNPGFcmzZyFjR0V+g+ttrPr0HVRJ78RmLqPZT9de8V1b1ZCGS0YQnJLG+LaDnw
jmCKR8BvgfWMqJeb5iOwyVxFQ6IWsBa/yny2AK8n4wZBN9ojJ8rRZJWqFgQeGVAO2l6+w9RBP597
ZI5hvc5RyyNGxNw/QG0F0Uz39ifvA3wjK7jXKE0vUJNfvA9dAvI2DrC2qn6+423D4TERpJBZoEh3
MtpLRoG+FfnkLTM3bJ49xGX9oiCkYenVJpgg4hzCW5RtqAygFryFYVp/QtOo0G42NZwm5at6X3u6
22vRWU9+MKmXyaOIc0U/bIshsCG/5gYB3nHCBMNWvve97IbsSBZddcwsOzq5zJpHUttadReGPUgG
v1UmAPAi2YA4sk5NFLl3iVLdOkMv/jhinnj82V7hiElBeEjDTXEREy56wy9W2Tx1D0Ed+kdVtj60
GUO9lAWJp6C3yjdUgNGtdGz72KAIT0kVy2bEIAxoUdp10OBCdzsZWLZ2udkUd2DjgweHUInHiVSb
VUWn64qJWV0sAIKG1yjkiNSruvledql3K80kXHvV5PNMnSG4HsIxoi9mkTJkAQfgqz5fWEmDu9WF
YSytyIgI0sqJCsHcA28GbrNgkqD12kNfwn2ByQaztWzQR8lAa/jJvxFlaPGWIvEv84sf/g3T81A6
xUiIXm0zAhLtMZOsOwuqYt1Nr5pUBKzadtI8hZXXrkU1pxyhSFeiJXANFj3uuIfJgzCRxX6PF4o5
7eizBCLW+lSr6IFg8UWjRED0swlkCKiXCcDGzonSahyYecj0TAg2ll+xxZXe0OxmLCL3rh29G36C
NLOIgbCYb8XgrzF/xPBuENFsem/fy3NUI1MGWXMfq7MFRifM9wkrvmj7bGv05Yj635db13CYGQQ4
zA8xxQ5zmCQer4eoEfseBZZaeCT8Ab/tXYRMSA7HXUV61QVEw62rbIhWSBHan9qpqRcIDvzv0VB6
N94UjItpHPRV1ilU8XKDjeKmk/azKeJub00SOVdXf2+ybunGxcmdIDkZOH5yOuV7/Ju7URPQMdvd
YqoAu3TzO0oJucwTMFfIL41lE/Gh0q4lncEvCKvy56sOwD+i86ZgQzObpXLa9jHplfk0zBwvVaDN
TcvutTWHwkMNabeLeiQ6QUywtNuRBm8qLrqV2e1hfilGROPt6FfPtgx2NbD1bWRGapsYsj7Yjdvs
Rmwna2S2w0cou+qlMCuktzGUnnLcWS3RiF15qItmxwTHuBqM3lqjthZLXcrqkp2X7yBJHUSQNg9Q
oAHpcpAgwoRmk4YI73qD+L5CAlMPXGBJLnPyRdk7RHlYyPgIqCKxKQ9BreeptYpIA75JmoQhhciL
XaLqelPJAQILs0j0KHreFg55Y0RIq6UJ9eg6sANcan0SX3tsVjQQITVoOQ7rPJ8HePPkSkQheRQu
SXPLqddjwRSbo0JITWuLjX9hIUu+rcFqVWPiPnmVMd16zU1eTUu/asODHmHzTC54I1OM6arVdntF
JGiztGomdNasyUQNnQ+/ONf011c9WyCUtcg5yAjXimUb/drDLXczZEQn9NwptuhnOGd960G0CDFC
JwHUkjQHhsvZM+wk/5M4RhPGuItELXFIlWC1m+m4xlah4IuSXhQvLeHUkPgbe3wc2pm5fpqhUV4C
DP5uES0ZeV7yILQ6xfXbhPhvVTVNDZKjUtapQtfRbSyU4qRtWB4oemuobqUkF23O0FiYug4WRJb4
L0Do9ZVlYQ2pQhQfzA0LdDwzk9c4GeJVgmyNPB6aKHMPyDqlAiTrksdsuiTuTWXnXmN7nDaEFYYQ
EoDOmRW+oIkprV9utZhLBKKFJqCswM0VPAxFuaF2WSVu/8SeSe42hPNNkpOOrftObdAfQSMalbjO
eqM71nAv0com0D382dh0KDzu2YPSK46ia8PEQbpA+OC9uyqt79rcoZibe1ypLYPOW2uM22OAQXHt
1pCamSEkJ/rcze0wXBx+ZTLeZmnafUMywcpy0+dKtWSjeYaZnaQhLk9olsm5wHX3akvSG2PluMmi
anqAzlGoRMuQtXaKO6JD6/1geMYVhrVqHc0CnZzMcNiNvnkmfnBbd0F8V+o2v3NDTciI4WHHcHTY
ncRYoN01Fb5QjnuyKMMmf62IIdojQO4Y2fDA+kg2t2Mqed7V9GSwCx7ZnOe1Kht5rcjOXJPBZZ0t
6TVkwqJjFEPxOoFl2+Ab8W4Reso7m8wBDh9MXN/ojhoLPzOaw2yTm7qw2rS5kWHqn5FCwlREardz
8VO8I22fN4OMQKXjZVukfO93KZEWe7Nt1DoaYQplRhiskdsHoKBTF+NCN5PvwX6fntMAveNkpC22
x6q/bdqseq4Kxzn5kUHISuWm0wF1Qx9h2Qsv6qkpqN+yQEB1cpIxP9g1QXGYl1iVLX7hbTUq5uLa
9d2zQFtOXFZe7bh/F1/BcTYsxQ5Wmzekw21P2sfHAOT1lsqv+MDIJPkb+2FFgWLcp7kQ906pQZ2R
+GXftWPQHa2hkYe8CdRNkHnjji9McgCUbZjwCAmDSaO5RmBS6YQ4FsIojMTr7EWJkf+UNSIjwQCQ
VjzG+YOLhniFu6jezKJmc0fbuAqzfngGK1i+SjCEWD+dpL1yzKK/E2EpHy4XhgcvFNN+jqv4po4b
Jv9jX/hnj1i/l4AUgqvYJVEhMsboJM0JqFIDqshVVvYeUQBL8kcoy9FnkxLoNo/Ejdlw4iJEUAt4
nf62baXelyMhTAvSe2lBeMil9hYQv30ZogbBCZjoVaHiZju5SXwu58LE60iYYbErqUq2Ed4xUMGi
QnpetUSsEAWjb3wtXmtCHZ48XTnbkE/h1oZzcGpl7x6tKgYhFhI9Y5eu92BavQPYNyvkI269FEpM
Gi7jHhyu6kIO6xb+35SQ2mxyZvDcshHrMH4W+Tow7rkKklhdTY6fc0an/kug/H6ZGp1FGIQIZuJI
Jof6QfMppZbBllUKa7rHneetR7vWb2Y2tnvp4yRG5TzAbjYZkj8nJLAAAfSwCyyaqgrujL7uD5Of
p9c28suNRJaQLiOSUQXFitHki15KQEsSA+uuYOs4AVmWHNYxBfM4kqAgG3hpnJpZTfgrI7a1UfbV
S24OWD4bKu4nO67I0wAvVPWLlj/9ayAM8zELY31tpv58o3XnnLMSwhVNlAYrSuHEj3Lo3QElh2rO
KJWojJRr7yJ2WjTblrTurWQqQV9ZpnHy4rw/omo3b4l6AP4bT/JgjxNZRSXemTs9tQYae2Gom6pu
zU8V+uq2Ef5wl3a62DuuGolfm6b4vkO2ppbQaOTazqtwy0CcYKbWEuXXxsYDO6PPupv9LH4GgBpQ
o43ZXVBrXGPkJIFsLquEWQ4RLnybem9SWytN6lu8yMO+SiA0lS1ZtCKbRphVmSuJvK3k2UV6vVLx
JV3B1bhs9/zpRKkh99qbteRaIbCyrq0hcXdTroeXH+2Nv9T4+W8EMv6nzR/a0wFdu3/e+XlA11+8
/dz4+fVX/g4sdmhqMm5l6s7M6SdUje99scyL6Nr85f9c+i1l1XTyf/8v94ugbc10xAIrYtF9/XvX
x/5Cg4bSHVXEj5/5Sz0f54fU5eeJA0N0SivepWuBU7IuwPufez751MtQ2eSo5Jp7dpPF9ZUIp3w7
1JrKPYmrbg8J27ghAp38b9GnRJ7aJiBvMqCa8Di047AxcJDvsdDjGay4FS9qipq1kUMfGIw031KJ
wA4k8KK+ZhvKbxqFjLRVkFFxNUB/r+VbOYNLtCslzEOVBCHLUKY3HpSOXS/7ac+NzPgW44Z4H4ci
Jvlv6t0FmyS67mqFk67/Bjamv0E5vY7aR9P3HwaVgSdIIobI7JUm1AqRLKKE8Bgvu6XN5D6EWWU/
itG4NuiikjBUxjeEG20GJ48/cGbrp7j11as74FRNiEinI9U7ZxuX58kp2mvlpsa6rL1wlaVeeG20
0O0OPpqmu1iQyDeb1XNMhhBuwgiaXAgJEBN9XHp3Yx9BziScpssbCAsZirjdWJLkEtLnZpPdJ0UW
3bQRDvZl2UfJsCQyogUW4DSOvW7dMss2uPiLbW03kJTD0q7v+9r0HkbbsY/AFOnkmLY7PhD81J9d
7vdtN15BC1Brh5rgBfN4zKbKzooTGlFneBxHfGeXyJUBN3JIurwXlA+mwvqwTbWh77k2Gnd11x+k
0V8PcCCOKmrbHVwDCrOUPgocvQn/QDrGqxGs9RmnM+gvr6HiKxSnBVpmlKvNV9jA8r7rSxtBlIyI
IkHPNFLy6umRMqraBOXkP4WAB62qRDQAluVdSdd+yqBTLNwykPcVqlPObzHetiY3XjipztGWRXMk
xI/bMdbKFZLclEty3bz6NWyDxuz1NzLqcN4htc8fp6zIvxUjDnPRRlgC7LQ37iUyk7ONaepgO56B
1aOT7LyGPftr8qWaS3mQhetE+sREJRRqNVjDaz+N4BKW7LHSFVdxVzurtqrxE8UWfWZ0bNNbi6Tx
g3SQHF+FC8K0dbW16EMer+wRYeCqMFMclQoX9RRgE/hhCxBN1Un0waLbm5LIeZYs17iQUsj2lfVJ
CdFekh3r6QN7DX8QJdDSqY2AYjtDTDS59aenJ9Pbhn1Tf88RoD/GU4JYnOaIewWueuG5SKPTRtnM
NkdNGZH27cARbNgb6qOCfG2Nh1eHSXqScTY+eHFDuLOVV3e1OcmzabXBDb3sjJqEnisJyDJvNrgq
rCsncbJTl0Xa3rglLVZQtdwOLWcKPzpryEBuGwZ9yLgZ6qNQZGwvhzaLk70vOoO8MoUk2jM8611i
S37wgwTeLT6E+yrrakxbfiFvol7Ot2iypU1uYgosoyjJRl1WTpnf6DQ3Tm2vxAajlp2uVW+oexAM
wwVeZ+2FtsIH4BzGuA+8PEc7rJNy3tQ6wKiBk6Bp1mYN2bojbLFcpD4e80J1GnGsk5qPtmFGz+Xc
lwc9n5XbSzIIJx928ZQlTz1pHDuvQAeeJjnB77ETH806Envcdbc0eEltoIJz+CqtGyFfVTQSYBfq
ZF7OKn6+VOjUSTO3WMd8kaZxfQkXYqdr1oIs6Djb2UNxxidGeL2/09mwBZPEXTe/JqxhNxjTCtCL
PM5dZm0JjLhqE0sdJ9ERANkQ4SnkNAOuDC2bTcSoSOCiGJGxcTSnhviyuavNh8zsIWNjrKEHk8ul
1QkihYoh++zVbVoNJVtgxzvEwLcjp+5hIjN04BqsRjxHBRZ7PacvbRcFG2nS+Oks74lqfAWScZmI
aGsQ2qVSGmuz+s6bRkygjA+O1WFLNOA3N+k8alCXGFsTrAF9vTJQ96FF/pUEBrIeUkocSuKBVHE1
80mVsGUcePmzIPZDqUbsUN9fu25z7FqlNvMIHpAoNxRvZb10I8jadF01+zyxc+GIlmBy44Qo+1q/
20zKFqWd+ztfDHQ4G27tPJnangkOoy3L5hatSsrA2FRyFYFgYJFTfUdsE/vUca+0k62qQbf7yiHS
LHXHj0R67yoqN6Hk4wjHwdjZBZ2uCNIPrp472hSYechYUuH4FtoQmA37PMp8M9rNRgbpCm035EyF
rScBJ67LytiVNjYoZcQWcHT8+qio5UM6vzZaYIIgJ7bLPLmRHK/jJUK2v4TJSpov6zzL6lszSYia
rX2gLd0lgDa9RNEGl1DaQHfGrr8E1aaXyNqQ3fQBmO9T1QI1X4qKB9cIElOyYmZ6aOdt/OzjRotX
CgU3pObaW850oBdmN0yHsirdEyLxbjvmNrBnAVL6/w8b/2HYiAvMti+q2n9ecf6fLv/3fyu75Fv1
c9X5t1/8e935Q8GBWhftMR5X/s3fpo3uFwZEyJIvwkbESRfly691p2V9ofbxSZAnvULwu0w9f502
WuYXgIrmhTGImI/l91cAif+gDgQsSsPJM8nxEK6NZvn3ZadRCt2Wdpiube6YZDm6eXlbjFQlWyI6
u3jtioxmB9mXBdAm2gaY3bnoYfXDo7kd8Rlxx9NF9uIUhjUtc5Xz09hFSfGGj5UmS7Tfwz4KR3Lv
RtBlpD/q+TKJQe1fHYAs8SNz4ex1R/opcyBv1SovmEDTBuD2g3GYLpdrkrWBkHr2cu78wl67jJPu
QkLnQAAFpSKscW4zZvna3+NscD5bE+fGIg+kaS3jvLIOMWPRhWq92dzUqa6JXhr0k1Rhe4vbOyS9
qCu2eZhzD4RnYJAWQY40SZl1Tp4B76IG0JFn0dVY64JeOxh8+z8RDPY/4RbH4rgA5f5sVS2q/N//
7/DW/GFN/fJrv60p8QUFDCJQiwvYrwkzv60p7nIw/6A/hlzL0JPxYr+tKfPLD8EyOkeL6SKyjL+t
Ke8LY3txURh7TPaZ8v+l8Jk/6j4oBPn3kTRy4USP/UeAYzUzPSTdOl9jVqL31eVouCyuLwOEm+1P
z+b8y/3wZ4XoP+hiWb9cQUOGbQjZebk/rF+SoQqVSLwNFtldG+bqZNakUXHEHD8tg5zlpTM1bCP6
F0fHHy2k2kXLMJ1QW2K/rq1iGkBXX4oOe5qp5bClffRWYz8nUTet//yP/aMaiyfyO7fHH2QN/4Vu
j4uVBOgsOin0Zr/f0UwnqX0aX8RIioaJU+TX+OmLf6Ga5Fv0O83i5a2g3QYuaws24stX6efb+lBV
jClnXiSOX9r4K6OAjRfGRz/Z/fVHhl7V5qsuaEFYl7/jJyXIBPFvKsFPwf5O5nunD/yresJQ+594
FewQdEUYBXHi/P5VMlOpKVJEZwSkiLi96y2kTzH/5y/yD6vCw0tyuSSxLJF6BZf//9NbsVSpM0hk
+RrLcLJoRXNMhvCJzvC/EE3/h69jI1276HcCXvP3rxMZlWRGi2dlDCg4dbJIk+cW//ufv5t/CGPy
L2/np5f5g1Au8uO0RSmXE5Jk1y+YudvDVPevnR9rqDfe91Hk98VEtmdegkxXQ1P9i78APwLv5OeW
EfYsm7PbZ+WjPzL/yLslDCJ1Ep9sNG07wNIwyBtk2THtDuiYg8IzNiHTtW6FnR1wGaciEVUt4Ldq
y6x8Ho6JoQAkREn8bMS9Ap5ZmM0BuhhjfN8UqCyoIF1rWVuidph0KSbOsHcuAJGcHi07RqutVUqz
Xi8S2Azp2spgcF062vbZQsDiEXsyBv7aGMvmKyGk+t6XqXfBBNO1ovFufQ01BMiV6zC8ZwY29epA
zHmKARnwIdgBWj3vbWu11UpctESngU1JIn2Ac7m0/cm/peagbVuYRveVLKy23ac08jA0dxoRAsED
9MhqZ4SDjv6apHeX8MRkY+P/3Q3IxDNM+M7sQEPymd9M8Fvk2vEnSHaTn4wMxxGwP86Qb5Akt/Hw
kFUMkCKwois2GHnoOaDQQoQ5SQzEPiDQHa32XGhy1RcTChwQVqVN0M6MJfdsmPbwTsVp2VCVkWGI
LpMVZrewZVpjVZiAA4KsPnM5QdoPJmim9Gv8HlesKvIrhTf1TXGraldiioKvncpbJJpGgh/bnYRP
W6bxnWYF28H4ABA3TQvpVmNGwqnSN7Qvmupq+FG3TD9qGO4a0VX7o7IBPcig1/9R8YCfofopflRC
ox7j7yJLzBjD3KVyKobZfSh+FFUzTL1iPddufMiCnnLOH0R55wdxjTBjSPpvmWx9d2vlRECEEHiv
RNOTSfUzb8gFW8vdWmrbWiSpm+NanYEPrn5hD0nbluZiBnJcrRAw4axUnmftf8EQIZwjxCM3+vbh
B4uImSgVZDUK/UBAEHXqn2GJErOpTl1a985qdjwr2QRa29n1lKvmI3UnA6IruYrJVtYd/xIB4OlV
05h2uUsoL8VSknHIhD3NhnaHY71hfBwX01qjvEHWVTWUxvNkkWPWgyIkfzY0o712GPQurdYeviJr
Ab4HnSq/4YfZF6yAgCbZeqzVugzR06Q8riceV34vuPcmy4krAIl0pmaWCZaSPIKBrJBPchqM12hi
ioE3u51fk4CR12IIRDMhebv0zqKML99BxTiqDiLqgIxWvj3TCO0FeQ2TcOW4yp2GjYHSgDYzrQY4
uHPafgKqZS5uZjaK36qy2BLKOX+ZW1RC8BAYuy/HOOLVRAbMk1BxWb1GBGs2XNt7HUFQbSy1EGmA
xb1H0MBQDLwiWo4Xzy3G51hOxhO9WNHsa7cbC0Q/aVBvlGuILU6lpkTJ4CMWHGu4E/S2Iyvj2zkz
uaRRxqw4AM0Sr+msWcMmL/KcYAa/tq/yyC3uoa22wTIgkVURbRbbhNwVhZpX5LiVWJrDHF4IcYBN
gK6Dji/qhr091M4duLQaoF1qIZoJQK9uaiXsczISWrE0gS3cegB1kI2MOjwH3Ea43KhKBwTaqfEl
GnoCO0thDtxMKotUZyCSyY0bDBRaPag8mECNMI/oEfS0bSxH3nueVFezRIC0jKPe21UI2T7L0XJf
fxxSf2k49N8kv+CfDoYsDKqI7zEU/MlNvXnrv/1uNvT33/r1SuGRHcxlj3IaqTZemN+LggWmSj8k
tBIuOv/vb1cKn8ERZzCXh4v0F6MGVcCv13QPJTFjBm6l8BUCLj3ir9zTf7Qefn/YI3lBw+7zD1Ln
g9D4fVkzcBKbk04hFpRNWq9smmjWESWu894PbuB/ijJ1eoAYjpPo/dQb1WlmA0E/5cFy2UQgyb+6
E0L8ZdQp89UhnvPTqMx4R6+cCbhGBlFoIAx2DOIhtOpxZ3seEXKxZx1T3QlgsbX7wY7n3nsQlFZz
RHDYJVN3xUwmJrUpS+KneFbySadM7ql6phGwMiq+1sjHa8IA5qu07SYwKhf6ZjGO8bPyw/HkyrC4
u9hTqNOK6hAMTXejwz4+mWE0fXZzAkzHNapgN7Px3bHM2SuAAn4oEVvXOaGoVzUclWUjRMvwpnA+
K9eFwFgVOYEDwug2eaDUg+t47hYSPblWlrsDakq+j2t1wzoQ8AnK3nfPE5v1dTCL7mR047zJzeTK
F9M3Gjha78mFac51NxJXkwYJ3L8+nVtSA91mU6U1Zm8zsj/4Aj3EAMmOSJnLbRRflLIYck+C+F/6
GqWzLb3GIXAoKLL9hFySFHpgx0hH0IDf1Nod332VTz6ZauFwlllsXuugH8hTNNVwNUdVQ7hxOH1W
gd8922WLzGQhgtLZmZHrfA7kNTEtAAiD5BuU2lzTnlxfahRwvx1R6Wkdtf22TwybJCOF2ALWn83E
z+gf4FaT/0uAGVKi3CBcflGZ8x5mdruBZ0cAWBaSVcWlt3/0Wk0+Mtq3fUye8WEWibyZKtu5ohXU
l2uY1kDKVVKuZdM5N1bQTseyGMW9bqLsDoNGXdxxzo2SiRlH0zIAuIb/ro5csQ4s6splnHpUzdZE
AbLMZKPcbZGyauk85+raKOSxmKf8XM+TeidMqLifVNYdAZa/GbPYRWbdkHhDAKqTTx/0vnIGjg5x
0hBy+xj9Zkxn1xwcdOit3W9CBFEbU9k54ceJTJaj6zzJvr53E6lPzdzN6y5Kum+VDJwlA4boKgTt
+D2ZXJBVkQQpFigpzpHdoXk08/KQ2DPJpk4huBfmw7ZxA6pID0tddBHmjV1TbfMc29OiNy9ZkAyr
4LnL+SqOAwB5bTn2awz38xaCnd4g5vOiBYsC3VHP9GHhT6q7Q/lSkuBkaTLCkuTFb+oEjgsaaUZx
HJXaG8Ww9h3Lendspa5lqyCAN8Jq0SfbiiCEYWTOOXngDYv2LpjNeG8LP9oGY59uypB56qIc3W6d
wGE3ovjoAXLtaQ0+ezrzN6xylDhBhDUNIQ2nvWOVgJjN0bstg9E8JxkBK5jX5qWJstTo+6N2w26H
MAuWcDjp44iYmSyR2PaQy1TNCUxxwlAEvBCAShcXbTgwTR1s39jFieJgnR01PzCMHJZTMTmHKLfF
mhCu4nFw8GQsmtBUzzGReVs8E+bTPOI7SPJ4Whc1u2RFPCU9PuiPNsTRC5jKDjapaWCzRLg8L4Td
nRLkX3wtfPuU+1CeGijJXxV32A/A9yYmiKEB1jnrhg/J8regA/JD7BjZjs/VJK9zEqR52qNZLgoK
711dWvHOHZT3JvhVAsKngOdPm8Z/BmM+ZdtE+8avpq2/dM7/T2gfupx8f3bOL9/yj7f2587hL7/x
W9vQ+cJHDcmC3f5HJAhFw29tQ/dLaNuX4x+4AAdsQNfgbxIQH60uhBiyjGgrcqj/7YwnzppygaZJ
4HjoQP7iGR+4f3TCkutsO47AMUawDKHVlwv/Ty2SBEW2TSPdXOUZnnsyJDFJ2tC+g1gVD7RvcEa7
w7dZZiPaVdI/uAQGKxs2wq1/mcn2XhztAhp4oBDtfR84atM5BQ6gYgxWpU72XQGykNwDJMUGsURe
gsEb6u2eczNcmlndwDZ1NGr/qOe+Twobudod4z2uxeMlst3rrAO1qrswcIRQ/we7igsRioz8M88g
hMdibratZnqZVCa3axLfY99/akYr2iQqvSeMCbC6E89frUsm8NQG140ON91cvzB9C5bcysYlFKaX
MRvmVSPCr147nmQZIczrX/3cupJdeJwuI0K3BtY6QtPou12AIJLzrFg0fbwEW469wAyZU7vFKUvb
137yNmZUPZVVuy4NhBDa6sYlEOD7EBT7AikNbK+R2/iYBu9TSM0PJHHPzRd4fPAMI7dfqrnYMGpw
+A+wRQ6UPe7ogzwxQ1hh8HvLTAQFOc052aFlmGHGb6D0rVxKKz4tQssQjiMN2EDsOjlD+RGV8UZr
j6Ef6dBe1zGhlRf2JEoARIw4XgCiq1R/T7sg34c5AleL0MgVZkN7IZiQLICuk2NsURHwvd2XrqtX
dZpbsNQbptBMbjjAkQjEef5EYfukkIOSCvBmQdhaeYhJF0qDfaUHsiYzItjU1XA9Mgjaa1e/+Ah3
C+m6u8AviVYuyAHPYkq/0Fr5BV0NU0cnuH038HElstDM3PkjUZBWEiOd9PcZQXwXcKMgklm8EKxy
+aH5POaSisMcup1fFPmWBKL8A3Vps7LK6KEF0LltG33FoXJIfb9c+xXurrI8ZiCJF8NodlttWv7J
086OIIXdMJCqDeULTimyi2YMrEcaSi/o8cDl6SgAN2mg624QNoJILLeYWs23vpTzug9QqXvZ7H/1
6xa6bDQYt1EP8D/q23ZFJEy47Klh6GKFHi7FqTq5Q5TvHZw4y4E8UG+y0JfWhYU5KTb59gTZvgmG
maSW0kNEHGRvyiocmGQJ2t2ibYHTe/NT3Yp1MprHdCpeNWmZHYLcpGGJpS1hpaSE3pjRPF7LtHxt
K+dN5t5r5sPyrtSMsqpsUZXQ78o7cR2a2XNjULGEcLHGJn7VRnyK4KQuRt84lLOmg1NVd1PM16To
wldW7a3Gt0jmirOwB7ly2uGiIsagFgGMWcmIeiQwtqZDfqwTE8hCZsbaqrwPV/nfqy5dZw7fLHt0
wIQXJRGDpGkTKblI6xZUSJchbzCiT3wa79JIr7OA0QKs9K98wt1ROXa1oj+D/rQtXmM0QExvuMqX
1Uy9L9s7aX2Ngiu7/Nqz9oLH1CtDPAHREjQskY1ZuYxJpDRQafiJvIvaNWO/YSVCqIOVTVJkbEOX
LdejThdxQLFygdndc0EvLiGpKYXzCDpdPA6GudWoYVZW+56X/s7q3g27urLbQ6mcb6JtSRTNiScJ
hv5ytWHKmQjB2upKc4nqSSEOsskOz+xh4av+0a0IxeY6snIt91YnxtrwCBRmXyMWspE7o2uOZhWD
UouzQ9Fr3q9rvNZhoFgJ8UsR52ezt94SRdbDcB1Z6VmTsQJOmFkqZPUFHYevJumeq6Cxr6Ops6j8
6hPScLpN7yJ1kG10+XaUiiBKzRMJjsS3kHeB8c7B5rdp0h280moLdfMTA2Wx8Lqq3bZJdRG9kG0K
asEN0R7M2dY34m0amd5hyOxdgRcS5fAVKissXOygDEtLdulymRCZSoZL0MqNiyyi9jaC2MsZFcSi
mLBM9mmxa3MoxnJG0mybdXm2M3OlBA09Am7oioPlt6qJ0BuBDC8Kq3xnoQRczl5kLOysRUlv5LcU
zR3msvS2QxG+nCPat2QvfYgoWkVWeZ9VNKN79QTud2WqZjOZ1GezAX0OBc2qH/HCpXKTRdO1OU8f
49B8ejWtqLGYnyorP0PL/ybSOF3lIE4X/oX+WM3Vu0iCO6UqsaUhbe4Mqc70fba9LBR7K7Esc0Y9
GgKcNJLu6HCULS6U5DJmQhw0agUtu1h6hs8HTQtMe8XaoXZ3RXI7jf3zZNebMjVJUcKtya71/8g7
k+W2sTQLv4qj1o0MYgYiqjIiSYKkZlqSLVsbBC3JxDzPb9PLXtSiox7BL9bf1WCLskxFltTZwehd
Ok0DuMC9/3j+c9ocinmSHBokA0KW0pHqCtw8vaa5VkqoNMVlDi0elJ4MiB30ozacGOtmmKeJ5iFy
2zRTJEIGgMoAx6QwmqV5/im38dmGAbYn9OtLhpyiPWgemUbNNcrZxaHSqQs7pto6Qo4+DOCuQM7a
gZDkHIWlU+jbsRxlS6NCiS5Sy7tGI1wfM+z2CX2plFi9jRytLr/QFB/XinRGOH2Q9ajniGpizE5Z
VwxKxPVsNOh7tlp/UuX1vNHaaj8SdnDtJR89o8kW+DREdEYMtdU18XfbdMa46qPjtETEJbdIp12z
BXAgZRf0HxEcLJjMKXwjOFMHAa0r1+48StJoqmVYq6YwYT4cofoR68cjvz8kT51RV72uUBekQjDU
lCCrEibHupl1HgXRQekcu+Q2kkkZPUzKC6gGkwVU3QiR6EzgUi75HELiPNaMxJi0lgQmC12Eade7
0UKJwoU8qov9EVD8cRtqxQz0eb9Xuv0y1rNo0ua1NQaaP69zsggTTkG83QgXUmQZXNiFslcJAgBV
TdzDXlWRGMuLy7XeqDMjST/pBkJWJXHepBoVwPdVGJfplJfUcf3hct0GvGYAt6aShg4gi0WWt44F
Tn7cBLETl/5cCpTztvT3QxBKsaHic2v1itkaus5duRgsE0TuSOi02KmChlbdjGnkFFMTJzNWzFzo
2mcD4ufmKWSjyp5rDhcJCIvlUDVLRNUofgYdIjG0hlwxgwet7UdMxqo1oEMyA3orQx0vWls97yHz
mCHUxnaDinbeWelh3/vLwDavpKJOz+NKGaYNR82B6RP1gZLQSg3KwYEAEvGsrJlHnTyaAgwMnaEF
Npcma7jbRwIjwoYD8Z99MTptAYEXNp+KMwEwTPXoMgnJkAAR8lFyOiTDh6Crl3ZDXtj2U91bH8Tr
kAGFor0mkKgXZtWeqUwTTL1MLeaSmi0hCl2isMBgt15rCHNUvCJGJ8Y0P6BNps0UwSowS/2unsFQ
sQC4Q4cq8lpHIg9fNDZj0K0CeqvU2btudZEEvpNn9jFU3YDEwNMMxV6kmedt0gNgI4TXy3oP1m42
KlsTTJgRjLNKOY0DhrCtNoWwvdFhNNfTEzgEKXPbJqrJ5XsGN7DzeaocZbou7dtd/MlvYHZ2ffyy
kUxko4Dau+btdJ0dT0u/v6QXUR1CLco3WSM9Ufv9Us3aw2bwvZkqWda+C5BzgTQ3/EcBAYAdufU0
VFGDM4v8kxJLdHh83xrrsnuc5OFCLehXGejF9y7oaPSyqzFs9XOjx91J5WffzA97xRiHpnfBHqD7
hvjH3KKSGPfu12oUfUg9PFNBLNno5qyJBcKzQTTKQgayWstHGV5kkrAHp1nmHdRamZ7wjREA7GzX
MXv/OInX3cKoA15+MpzqFI/wPMPXVgYhOUiVE0QdAlCpPbXEwaaBfw12aU4xYKVrXsteruyxqbtf
m6KpmZKRr/qW2RyX87roDb6ZjH5KnkaOG8hnDPJBUq7N4bM25zUowNqD4MXsONXBcFpIjGQxKa1P
8kRetJ7NhYXCjwhKiozxNv+kHsGwGofJpc3QFDIDUkMVptNmMvpd42AN1bjhQQiMV1PhkvVtpn3s
D1GfnOoMwyWyd2g2nMq4PkBrAay4nE3bwN7PregSGcBpIhdnTdwcQXFynoUEy1BUTmodgcsY0vmp
sVZPkq6SICSn4WMo3destFSHaVQnZ1pmApDhQFcphUhK8LWL1jJwWHUlapoIeK+PmB087UFSjfM6
hME1i5hSQtph6rWe6dhGx/ZOSbrkrjpRIo1WbF7CIyD5tSMX1pWsoYQH4tWd1kXNZjerYtJ0bkjB
M8qnucneh5grngSdP1wMvWTy9dMlDu+0YB7/z/dC/j/USCj861ubIad+uSpEoeRxneT+Xz0UShh7
EbMy1D3kx40Q4zdEaXWq0QAFAVgJ8dvvRRKQTlAHWSCfCFb4r0dFEgO+RiEmbFNEEVM8t4LbTwW4
f/z5Md7JFPitjT4INRLqLVCs8HwaAzhPQUQZLRczoA8aMNk8ZIRrGG9jf7CkozoadY4ZFNdp76Mq
awPGXTckCL7gJo409yIoOJYhrMcFje6pnmNVdT+24B8x5r6X2lCJoPaxzheQVWUOxeOI7iX9BwiD
UCxJXACO+kdkCZ3AagnJ7DUyJpwqVWHymKM3XBDAEgymyPTpYoe3Yq+P4p5dL/Z/Kk6CIs6EwuGw
xClJxHlRxclBlOCkBtszccWp8sX5ChgtoehOSmtQaxwP4hzqHMhWHEwGSUFeqiuwGKAc0WqyqZmM
13JykLeqPSk44KCSVMfkyNvi7GOxmKDFHMSdhxCfsBAg4Sa5sBmMMpy3GBFTr85ijIpfBpcdRsZg
rKcSVmdAytnADGGuDg3Mkt5Ep4NifliDSx6nwnJBw2A4obBmXmShRBLTCK1SY474qTeOhdFzhflL
sIOuRlqhYBlpui8rPomUWZNOmE7fHGiGRspYL0enZUkfQg9PURNlyJFIW9hdRV5TN8cSK5kxbyUG
PDDRiNo40IJCeY3tVhhxXqDdAitkNFwVQY72hGR+9YXNt9F4Gce4AcPM5myy67occl6jN8txFr7w
GugmUg0qEyFJ8dVOZZV5wuHUqO0GpLrwOrifKFWJv1vLQGDNT0+Ypd9PhbfKhd9Clu3IE56sVpSb
Vvg2xn9nvvB2GW6vxP0pJRtyFI8OUB6UeUO4SAAlFzkjQwG+M27zzya+FLjHXBLO1UhhrOm9YKIJ
x5vigQ08sSVcMoWgVevR+LF0ZuRd4bgBtZPDC2eOhIBH7BfZ+zSPYIgQPh/fX+aQmzQFxPKZPKpQ
F+ov7QEvF4qggR47DpI4om60hT8q86knpZ9oqkn7qgg6TBF+6Fb9fu2aSJRR5mvl/CQSocoor3A9
A2xacqud1iKgGRhMHof8HDmReo+R8G7WEP90kn1uEQ9B+8ZQgn/uR9JxSrxEWHuhDyq1laI4b0VI
BXODT2pJmAVuDaEiq1lkIgSLRTBWEpWNJI2tIQI1yyJ404kUncwiEzfzYekS16FWW7BbCPVCk6Hn
OF9ohV1TJx2uIxESYhwOOmJEi1iRKy97YkeoXIRnT5y+RglQFgGm1g3tlN4w2OUI/l6I8r9gKLOx
RGSaBjBGqKZVjg07Dx3PNUYM2TdzkY0DKyC4RcEnnrUi4B1qNDcTEQSvS8LhkLh4ID7uiZPhZPLn
pSitQDCQzCB4OleDaIEgrE0ugBghWk2rnsg7buBlz0UwzvDOTRbZBnWoajkMQ7uUiNwL2SPdIJbX
IJuYqCK8J2699pMG4i0R+6siC6hdqomoZXROS4oQdeRBBklDrBqgptzuaB0q58oQzFtSDHqjxAAk
HTAjLmgrh+jBSQ4KazXBnXyZiUxFuk1aqDq6un5UeSSfago/a9rLsB+bTI3Y7kXkTsMwJ6jX7Zt4
jaZYbKSI61kUndOjKLT39VKh0lV+5H7Mhg8fSyigkRHW511JNwWsa4GshZmcai2Kva3yPlwH+zSP
kdeCBCH2iYxbqgRpHx0qfTiaGF5CvXdkoaMXaXNVQfTMv6g6Q3PWGJ55l7Ri6he5Rvge0Yyy7MPa
Xi8KxtLWXTviNHpH0QDHlDsky6pB6qRrtOQ9ZCofRmphO7WXI1SNFOESAAkRTMGQMIIGyqUQmnN0
SD1OIutT3LfjUtbqqeg1xz2RfYMAjkN57YOZN19JjFuI4RJnXTbnvPQvIX28oVO/2DHJ3HokfzG0
aOUZ9ZyGbj7tqAHE7lVOLQBsvkPbF+CedBp2UFV21wxNoWMtnYTdV18onCVA1gwKdy2hpEd07HXx
bZBez6vGsqfMRyaHWQVhTZhn2mGuaXPK+5SpuQ+x8T6T2/2xj4TYMkQQ2+lHiHZZsKiPbbjOZ7C7
IBIuB4hQMgkKEX5yweToB6Lgw6xr4IypQslRR5k/SWgcoqiD8qw3mOmkUHI0SBk11KRJnSKSUmDD
7QgwUVMeKK0Mo6ffShOkAkInSOEL4qQdBd41ffVZ7/kih6cfgSR5hH4I5gIhw9qBhYWcGUmCdi1N
XcYO5NJ733ZfR9l+FYDKwSCG8nEbH9W1U0j+vtbTgq0vO6QMUyp8cHbE4I5Q9Wum7sCO1FLtc0s2
TNaNmnBg3QxSWU3yLMjnrv416M/bdOHGGgNBxSlwgw5HsVeZ82ZY6iE1gXlffImJBFJfOxqggooM
E+2hbO0QJyGfrTWndlfKMy23D9T4Mzj3i0FKnMyImDD3LzzOzdiMTdhg63QPypZFWrbHSWDtKXL3
KTFlHeU4DFvGtFXUUg0GFHDa0mccF6iJOKjsQsmcxzg3dCXGGSWMqa8kgDwKaSG77p6il2Cb+tMG
Nchal7Nx1o6mepId+pW/bOv1EYqdnzxIO9I16FY9ed9kHL0sKD+pWjtD9vJ9TD+AgwtbBBKUETXs
sJlCUaNrqHP7x6qmf64j81hCvk5FS5RPW38K2hyhZe+mytNlVURLw87mgzz0TtXDj5Yb8lJBBg00
oass6lFxCUz9czwaXUI0/iXIjcNQH0K+UopEVaKeqYhk7vtJdzD0oQHGDSeoB3SBwoyYL1RzZFv8
Gu+lCJ3Cj3qmUS9Ab6xBFD6arOldD+71qFtWNmyMHhVBdBTL4oyPMFHdo2K9jDj3JN5oWTGWTA46
7SG1qRt7khvIcStgyaZySDgBJUl23AIZcc16Cthz3yM+YypzaiqFk3TrZQFZDrDCwqFRNu4siTHI
eZJhMrSx3+UnYRucZLq5z+HGbTdzBN6nZanMer2e6BC+oTA/Hoxr7PLCRutwgCBp3Csn6M7NgMOM
gSXNZRQHvUyMFaK1xlwdw6VefKIlzBNrCiPfgEXVXgU6W/X7qdnPci/Zo8MzpbGzj4j3vI6GuaXT
FCvqMyFCFrmI2jXsN1M+lI1on2yhmShNexYM2n4TWSdVaUEY7gVLOG1MipvMSRo6kmKhjLpU4Vm0
pNbXkWKjThxUAB86dWzlBLOJdLRu1WCqIFEHuZV1vfYaj1lv90BNNXPatAEiL0N8pFAJdupBu5Zc
7RICIheqoVBaalEKKaJEpM2Iru3Amx7OdjtNvMcATFfViqjAr/r39U3Rn96UdVSVD4nUxPOj69u/
9m/KP/ODX1/g3c3t3fau4UD4MQxze6NztIDvbn33G/Hn3zfweX8XT/3oL2//TIL3+J/fL+znR3/2
mR7+58K/KVbFldffrra/f8rjVXzzj7/9svt/uxLxlP/428Zj3u6MOzL2bdfdmjC/8tq/Zq145YU/
rqLo5t31TfRu8hT7qGqmRnr+4/v8e6/lGIYMcYd3Z6ukWiXXN8XDNcWmEVgJfQRU4tW3WRX+t/9+
MmIpcBiAJ1577aPV+noV3SQbpRCeHM5ocCavvfrk278oNXx5cnHZAtrxBhd/+lUpvABBeYPH3j6A
98pt+dLM7GsvH6+GNNmEAN1Bfd/igy7rChhhv7EX769Oleq122U7dfErX8xkRSJYffvPh8cUR/T+
0SmgvfbR5/WqQXL95uFKj67+BoZmUfvRxiG6e3DlDQwAD+4n3/753NXlh8X8+47jfe0n19/++cx+
EVovr33pk1XmV6voHcW4n6bX79/QG5jfo5vqubcD+vzVz18nVBxWMe78uTu8gSX76F95q8069/2L
YVzz1Y+/KlfJs3tecES99up/bJtYeKUtoH6yunrOFLyFS5146dW3fz28gB+GQH2DHf8HC0f42H9m
uwiBjte+82fjmLsNo76BfT+D/OoZC6m9gaGZ3NDSeXgBP9659gbb/HD1DiMZ+MUzL53E4C1e+rs/
kusC0v53BJHvlkXa+Nc3ydVzX1nokmz/ys9lFb9vpB+OOD2badKLP/ieaC058En1zCVe/sVDBvPM
Je7X9OPDiWDl+zTT7d02M50/noQ5213Uozs+XEbcSnw9bnL/xh796OnLuZer+tXS/9TCOEfbFvY0
wtqdhXHUti3sSXC3O+vCl21b19O4cncWRmC6bWFPQ9qdWZgIi7ctbCOa3p1V3RmrO1P0jEV8Gsjv
zsJwads+19McYncWRkS2bWF3aUuVUp+6zWNe8uw/eaH/a18m1Bi3LfBx5rQ7X+2FyGPyTNK2O4t7
yUlv5ou7s64XnfRmqro7C3vBSW9myTuzLJFnb7McTxL03VnXC75sszawO8t6wZP9VJbYnZW9kI79
VBHZmZWJqsq2I7ZRjNmdVb3gwDbqQDuzqvtCxC9j+59LUDuwtKcw7Gdylp/6yjuwLFVG33b70foj
/vZfSHeubpvPZ/X3uuTd6q5S6m/JTVI9usij2tPjoB4aHvPOU/5FNSpVFej0rXZjs1+/Cx/srtm/
zRb+AiqwC4v7vkN+aTw208osWiU3d1vvL9pTLxm3SRql8Zcfxe6HU1InlYD5rP00ebQjf3VSvp/K
v2pVm0Qczxi3TTDODuwlmEKEgDeUjtCTiukXMfjCsfnL3uiteDi8mgY0rCPZEpSy207tGIGwRw39
uzccpVcrKK/6R//0F1sGdtwRMCDk+MSQjwaF7V0S+Zcu9+fb//Ic3y/3P95Nf5v8tnmoNzBdj1OQ
Xyz9R3P8r/u83+FQ2z7prxFVO3B+xApvQVlbV7gJ5tqNZd2hwbYt6ycc2U4s7B6Jtm1hTyFsu7Gu
Oxzc1nU9Rs/txKKe8uY/43KfAvd2Y11PVDaeWdfPmMH/3ZW95ALp9YufXEU3q+L3/wEAAP//</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solidFill>
                <a:sysClr val="windowText" lastClr="000000"/>
              </a:solidFill>
            </a:defRPr>
          </a:pPr>
          <a:endParaRPr lang="es-ES" sz="900" b="0" i="0" u="none" strike="noStrike" baseline="0">
            <a:solidFill>
              <a:sysClr val="windowText" lastClr="000000"/>
            </a:solidFill>
            <a:latin typeface="Verdana" panose="020B0604030504040204" pitchFamily="34" charset="0"/>
          </a:endParaRPr>
        </a:p>
      </cx:txPr>
    </cx:legend>
  </cx:chart>
  <cx:fmtOvrs>
    <cx:fmtOvr idx="15">
      <cx:spPr>
        <a:solidFill>
          <a:srgbClr val="00BCB8"/>
        </a:solidFill>
        <a:ln>
          <a:solidFill>
            <a:schemeClr val="bg1"/>
          </a:solidFill>
        </a:ln>
      </cx:spPr>
    </cx:fmtOvr>
    <cx:fmtOvr idx="18">
      <cx:spPr>
        <a:solidFill>
          <a:srgbClr val="FF0000"/>
        </a:solidFill>
        <a:ln>
          <a:solidFill>
            <a:schemeClr val="bg1"/>
          </a:solidFill>
        </a:ln>
      </cx:spPr>
    </cx:fmtOvr>
    <cx:fmtOvr idx="10">
      <cx:spPr>
        <a:solidFill>
          <a:srgbClr val="ACCB0F"/>
        </a:solidFill>
        <a:ln>
          <a:solidFill>
            <a:schemeClr val="bg1"/>
          </a:solidFill>
        </a:ln>
      </cx:spPr>
    </cx:fmtOvr>
    <cx:fmtOvr idx="2">
      <cx:spPr>
        <a:solidFill>
          <a:schemeClr val="accent4"/>
        </a:solidFill>
        <a:ln>
          <a:solidFill>
            <a:schemeClr val="bg1"/>
          </a:solidFill>
        </a:ln>
      </cx:spPr>
    </cx:fmtOvr>
    <cx:fmtOvr idx="16">
      <cx:spPr>
        <a:solidFill>
          <a:schemeClr val="accent2">
            <a:lumMod val="75000"/>
          </a:schemeClr>
        </a:solidFill>
        <a:ln>
          <a:solidFill>
            <a:schemeClr val="bg1"/>
          </a:solidFill>
        </a:ln>
      </cx:spPr>
    </cx:fmtOvr>
    <cx:fmtOvr idx="8">
      <cx:spPr>
        <a:solidFill>
          <a:srgbClr val="EA7432"/>
        </a:solidFill>
        <a:ln>
          <a:solidFill>
            <a:schemeClr val="bg1"/>
          </a:solidFill>
        </a:ln>
      </cx:spPr>
    </cx:fmtOvr>
    <cx:fmtOvr idx="6">
      <cx:spPr>
        <a:solidFill>
          <a:schemeClr val="accent5"/>
        </a:solidFill>
        <a:ln>
          <a:solidFill>
            <a:schemeClr val="bg1"/>
          </a:solidFill>
        </a:ln>
      </cx:spPr>
    </cx:fmtOvr>
    <cx:fmtOvr idx="14">
      <cx:spPr>
        <a:solidFill>
          <a:srgbClr val="2CAE2C"/>
        </a:solidFill>
        <a:ln>
          <a:solidFill>
            <a:schemeClr val="bg1"/>
          </a:solidFill>
        </a:ln>
      </cx:spPr>
    </cx:fmtOvr>
    <cx:fmtOvr idx="0">
      <cx:spPr>
        <a:solidFill>
          <a:srgbClr val="0BA17D"/>
        </a:solidFill>
        <a:ln>
          <a:solidFill>
            <a:schemeClr val="bg1"/>
          </a:solidFill>
        </a:ln>
      </cx:spPr>
    </cx:fmtOvr>
    <cx:fmtOvr idx="5">
      <cx:spPr>
        <a:solidFill>
          <a:srgbClr val="5C81A2"/>
        </a:solidFill>
        <a:ln>
          <a:solidFill>
            <a:schemeClr val="bg1"/>
          </a:solidFill>
        </a:ln>
      </cx:spPr>
    </cx:fmtOvr>
    <cx:fmtOvr idx="12">
      <cx:spPr>
        <a:solidFill>
          <a:srgbClr val="137D7B"/>
        </a:solidFill>
        <a:ln>
          <a:solidFill>
            <a:schemeClr val="bg1"/>
          </a:solidFill>
        </a:ln>
      </cx:spPr>
    </cx:fmtOvr>
    <cx:fmtOvr idx="9">
      <cx:spPr>
        <a:solidFill>
          <a:srgbClr val="C00000"/>
        </a:solidFill>
        <a:ln>
          <a:solidFill>
            <a:schemeClr val="bg1"/>
          </a:solidFill>
        </a:ln>
      </cx:spPr>
    </cx:fmtOvr>
    <cx:fmtOvr idx="7">
      <cx:spPr>
        <a:solidFill>
          <a:schemeClr val="accent5">
            <a:lumMod val="75000"/>
          </a:schemeClr>
        </a:solidFill>
        <a:ln>
          <a:solidFill>
            <a:schemeClr val="bg1"/>
          </a:solidFill>
        </a:ln>
      </cx:spPr>
    </cx:fmtOvr>
    <cx:fmtOvr idx="17">
      <cx:spPr>
        <a:solidFill>
          <a:srgbClr val="A27CF8"/>
        </a:solidFill>
        <a:ln>
          <a:solidFill>
            <a:schemeClr val="bg1"/>
          </a:solidFill>
        </a:ln>
      </cx:spPr>
    </cx:fmtOvr>
    <cx:fmtOvr idx="19">
      <cx:spPr>
        <a:solidFill>
          <a:srgbClr val="9CCB07"/>
        </a:solidFill>
        <a:ln>
          <a:solidFill>
            <a:schemeClr val="bg1"/>
          </a:solidFill>
        </a:ln>
      </cx:spPr>
    </cx:fmtOvr>
    <cx:fmtOvr idx="1">
      <cx:spPr>
        <a:solidFill>
          <a:schemeClr val="accent6"/>
        </a:solidFill>
        <a:ln>
          <a:solidFill>
            <a:schemeClr val="bg1"/>
          </a:solidFill>
        </a:ln>
      </cx:spPr>
    </cx:fmtOvr>
    <cx:fmtOvr idx="11">
      <cx:spPr>
        <a:solidFill>
          <a:srgbClr val="7030A0"/>
        </a:solidFill>
        <a:ln>
          <a:solidFill>
            <a:schemeClr val="bg1"/>
          </a:solidFill>
        </a:ln>
      </cx:spPr>
    </cx:fmtOvr>
    <cx:fmtOvr idx="3">
      <cx:spPr>
        <a:solidFill>
          <a:srgbClr val="FB5B5B"/>
        </a:solidFill>
        <a:ln>
          <a:solidFill>
            <a:schemeClr val="bg1"/>
          </a:solidFill>
        </a:ln>
      </cx:spPr>
    </cx:fmtOvr>
    <cx:fmtOvr idx="4">
      <cx:spPr>
        <a:ln>
          <a:solidFill>
            <a:schemeClr val="bg1"/>
          </a:solidFill>
        </a:ln>
      </cx:spPr>
    </cx:fmtOvr>
    <cx:fmtOvr idx="13">
      <cx:spPr>
        <a:solidFill>
          <a:srgbClr val="F9619B"/>
        </a:solidFill>
        <a:ln>
          <a:solidFill>
            <a:schemeClr val="bg1"/>
          </a:solidFill>
        </a:ln>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0.png"/><Relationship Id="rId3" Type="http://schemas.microsoft.com/office/2007/relationships/hdphoto" Target="../media/hdphoto1.wdp"/><Relationship Id="rId7" Type="http://schemas.microsoft.com/office/2007/relationships/hdphoto" Target="../media/hdphoto3.wdp"/><Relationship Id="rId2" Type="http://schemas.openxmlformats.org/officeDocument/2006/relationships/image" Target="../media/image7.png"/><Relationship Id="rId1" Type="http://schemas.microsoft.com/office/2014/relationships/chartEx" Target="../charts/chartEx3.xml"/><Relationship Id="rId6" Type="http://schemas.openxmlformats.org/officeDocument/2006/relationships/image" Target="../media/image9.png"/><Relationship Id="rId5" Type="http://schemas.microsoft.com/office/2007/relationships/hdphoto" Target="../media/hdphoto2.wdp"/><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8" Type="http://schemas.microsoft.com/office/2007/relationships/hdphoto" Target="../media/hdphoto7.wdp"/><Relationship Id="rId3" Type="http://schemas.openxmlformats.org/officeDocument/2006/relationships/image" Target="../media/image16.svg"/><Relationship Id="rId7" Type="http://schemas.openxmlformats.org/officeDocument/2006/relationships/image" Target="../media/image18.png"/><Relationship Id="rId12"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hyperlink" Target="#'Mapa de inicio'!&#193;rea_de_impresi&#243;n"/><Relationship Id="rId6" Type="http://schemas.openxmlformats.org/officeDocument/2006/relationships/hyperlink" Target="#'Matriz DT-NN'!T&#237;tulos_a_imprimir"/><Relationship Id="rId11" Type="http://schemas.openxmlformats.org/officeDocument/2006/relationships/hyperlink" Target="#'AA_DT-NN'!&#193;rea_de_impresi&#243;n"/><Relationship Id="rId5" Type="http://schemas.openxmlformats.org/officeDocument/2006/relationships/image" Target="../media/image17.png"/><Relationship Id="rId10" Type="http://schemas.openxmlformats.org/officeDocument/2006/relationships/image" Target="../media/image19.png"/><Relationship Id="rId4" Type="http://schemas.openxmlformats.org/officeDocument/2006/relationships/hyperlink" Target="#'SI_DT-NN'!&#193;rea_de_impresi&#243;n"/><Relationship Id="rId9" Type="http://schemas.openxmlformats.org/officeDocument/2006/relationships/hyperlink" Target="#'SF_DT-NN'!&#193;rea_de_impresi&#243;n"/></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07/relationships/hdphoto" Target="../media/hdphoto7.wdp"/><Relationship Id="rId1" Type="http://schemas.openxmlformats.org/officeDocument/2006/relationships/image" Target="../media/image18.png"/><Relationship Id="rId5" Type="http://schemas.openxmlformats.org/officeDocument/2006/relationships/image" Target="../media/image20.png"/><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5.png"/><Relationship Id="rId1" Type="http://schemas.openxmlformats.org/officeDocument/2006/relationships/hyperlink" Target="#'C. DT-NN'!&#193;rea_de_impresi&#243;n"/></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2.svg"/><Relationship Id="rId2" Type="http://schemas.openxmlformats.org/officeDocument/2006/relationships/image" Target="../media/image21.png"/><Relationship Id="rId1" Type="http://schemas.openxmlformats.org/officeDocument/2006/relationships/hyperlink" Target="#'C. DT-NN'!&#193;rea_de_impresi&#243;n"/></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4.svg"/><Relationship Id="rId2" Type="http://schemas.openxmlformats.org/officeDocument/2006/relationships/image" Target="../media/image23.png"/><Relationship Id="rId1" Type="http://schemas.openxmlformats.org/officeDocument/2006/relationships/hyperlink" Target="#'C. DT-NN'!&#193;rea_de_impresi&#243;n"/></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5.svg"/><Relationship Id="rId2" Type="http://schemas.openxmlformats.org/officeDocument/2006/relationships/image" Target="../media/image21.png"/><Relationship Id="rId1" Type="http://schemas.openxmlformats.org/officeDocument/2006/relationships/hyperlink" Target="#'C. DT-NN'!&#193;rea_de_impresi&#243;n"/></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microsoft.com/office/2007/relationships/hdphoto" Target="../media/hdphoto3.wdp"/><Relationship Id="rId3" Type="http://schemas.openxmlformats.org/officeDocument/2006/relationships/image" Target="../media/image7.png"/><Relationship Id="rId7" Type="http://schemas.openxmlformats.org/officeDocument/2006/relationships/image" Target="../media/image9.png"/><Relationship Id="rId2" Type="http://schemas.openxmlformats.org/officeDocument/2006/relationships/image" Target="../media/image6.png"/><Relationship Id="rId1" Type="http://schemas.microsoft.com/office/2014/relationships/chartEx" Target="../charts/chartEx1.xml"/><Relationship Id="rId6" Type="http://schemas.microsoft.com/office/2007/relationships/hdphoto" Target="../media/hdphoto2.wdp"/><Relationship Id="rId5" Type="http://schemas.openxmlformats.org/officeDocument/2006/relationships/image" Target="../media/image8.png"/><Relationship Id="rId4" Type="http://schemas.microsoft.com/office/2007/relationships/hdphoto" Target="../media/hdphoto1.wdp"/><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microsoft.com/office/2014/relationships/chartEx" Target="../charts/chartEx2.xml"/><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3" Type="http://schemas.openxmlformats.org/officeDocument/2006/relationships/hyperlink" Target="#'C. MAG'!A1"/><Relationship Id="rId18" Type="http://schemas.openxmlformats.org/officeDocument/2006/relationships/hyperlink" Target="#'C. SAN'!A1"/><Relationship Id="rId26" Type="http://schemas.openxmlformats.org/officeDocument/2006/relationships/hyperlink" Target="#'Control CQH'!A1"/><Relationship Id="rId39" Type="http://schemas.openxmlformats.org/officeDocument/2006/relationships/hyperlink" Target="#'Control NN'!A1"/><Relationship Id="rId21" Type="http://schemas.openxmlformats.org/officeDocument/2006/relationships/hyperlink" Target="#'C. VAC'!A1"/><Relationship Id="rId34" Type="http://schemas.openxmlformats.org/officeDocument/2006/relationships/hyperlink" Target="#'Control NTS'!A1"/><Relationship Id="rId7" Type="http://schemas.openxmlformats.org/officeDocument/2006/relationships/hyperlink" Target="#'C. CAU'!&#193;rea_de_impresi&#243;n"/><Relationship Id="rId12" Type="http://schemas.openxmlformats.org/officeDocument/2006/relationships/hyperlink" Target="#'C. E.CAF'!A1"/><Relationship Id="rId17" Type="http://schemas.openxmlformats.org/officeDocument/2006/relationships/hyperlink" Target="#'C. PUT'!A1"/><Relationship Id="rId25" Type="http://schemas.openxmlformats.org/officeDocument/2006/relationships/hyperlink" Target="#'Control BSA'!A1"/><Relationship Id="rId33" Type="http://schemas.openxmlformats.org/officeDocument/2006/relationships/hyperlink" Target="#'Control MTL'!A1"/><Relationship Id="rId38" Type="http://schemas.openxmlformats.org/officeDocument/2006/relationships/hyperlink" Target="#'Control URA'!A1"/><Relationship Id="rId2" Type="http://schemas.openxmlformats.org/officeDocument/2006/relationships/image" Target="../media/image11.png"/><Relationship Id="rId16" Type="http://schemas.openxmlformats.org/officeDocument/2006/relationships/hyperlink" Target="#'C. NAR'!A1"/><Relationship Id="rId20" Type="http://schemas.openxmlformats.org/officeDocument/2006/relationships/hyperlink" Target="#'C. URB'!A1"/><Relationship Id="rId29" Type="http://schemas.openxmlformats.org/officeDocument/2006/relationships/hyperlink" Target="#'Control COR'!A1"/><Relationship Id="rId1" Type="http://schemas.openxmlformats.org/officeDocument/2006/relationships/hyperlink" Target="#'C. NSA'!A1"/><Relationship Id="rId6" Type="http://schemas.openxmlformats.org/officeDocument/2006/relationships/hyperlink" Target="#'C. CAQ-HUI'!&#193;rea_de_impresi&#243;n"/><Relationship Id="rId11" Type="http://schemas.openxmlformats.org/officeDocument/2006/relationships/hyperlink" Target="#'C. CES-GUAJ'!A1"/><Relationship Id="rId24" Type="http://schemas.openxmlformats.org/officeDocument/2006/relationships/hyperlink" Target="#'Control ATL'!A1"/><Relationship Id="rId32" Type="http://schemas.openxmlformats.org/officeDocument/2006/relationships/hyperlink" Target="#'Control MGM'!A1"/><Relationship Id="rId37" Type="http://schemas.openxmlformats.org/officeDocument/2006/relationships/hyperlink" Target="#'Control SUC'!A1"/><Relationship Id="rId5" Type="http://schemas.openxmlformats.org/officeDocument/2006/relationships/hyperlink" Target="#'C. ALT'!&#193;rea_de_impresi&#243;n"/><Relationship Id="rId15" Type="http://schemas.openxmlformats.org/officeDocument/2006/relationships/hyperlink" Target="#'C. MET'!A1"/><Relationship Id="rId23" Type="http://schemas.openxmlformats.org/officeDocument/2006/relationships/hyperlink" Target="#'Control ANT'!A1"/><Relationship Id="rId28" Type="http://schemas.openxmlformats.org/officeDocument/2006/relationships/hyperlink" Target="#'Control CGJ'!A1"/><Relationship Id="rId36" Type="http://schemas.openxmlformats.org/officeDocument/2006/relationships/hyperlink" Target="#'Control STD'!A1"/><Relationship Id="rId10" Type="http://schemas.openxmlformats.org/officeDocument/2006/relationships/hyperlink" Target="#'C. COR'!A1"/><Relationship Id="rId19" Type="http://schemas.openxmlformats.org/officeDocument/2006/relationships/hyperlink" Target="#'C. SUC'!A1"/><Relationship Id="rId31" Type="http://schemas.openxmlformats.org/officeDocument/2006/relationships/hyperlink" Target="#'Control MAG'!A1"/><Relationship Id="rId4" Type="http://schemas.openxmlformats.org/officeDocument/2006/relationships/hyperlink" Target="#'C. BOL-SA'!&#193;rea_de_impresi&#243;n"/><Relationship Id="rId9" Type="http://schemas.openxmlformats.org/officeDocument/2006/relationships/hyperlink" Target="#'C. CHO'!A1"/><Relationship Id="rId14" Type="http://schemas.openxmlformats.org/officeDocument/2006/relationships/hyperlink" Target="#'C. MGM'!A1"/><Relationship Id="rId22" Type="http://schemas.openxmlformats.org/officeDocument/2006/relationships/hyperlink" Target="#'C. NN'!A1"/><Relationship Id="rId27" Type="http://schemas.openxmlformats.org/officeDocument/2006/relationships/hyperlink" Target="#'Control CTR'!A1"/><Relationship Id="rId30" Type="http://schemas.openxmlformats.org/officeDocument/2006/relationships/hyperlink" Target="#'Control EJE'!A1"/><Relationship Id="rId35" Type="http://schemas.openxmlformats.org/officeDocument/2006/relationships/hyperlink" Target="#'Control PUT'!A1"/><Relationship Id="rId8" Type="http://schemas.openxmlformats.org/officeDocument/2006/relationships/hyperlink" Target="#'C. CTR'!A1"/><Relationship Id="rId3" Type="http://schemas.openxmlformats.org/officeDocument/2006/relationships/hyperlink" Target="#'C. ANT'!&#193;rea_de_impresi&#243;n"/></Relationships>
</file>

<file path=xl/drawings/_rels/drawing9.xml.rels><?xml version="1.0" encoding="UTF-8" standalone="yes"?>
<Relationships xmlns="http://schemas.openxmlformats.org/package/2006/relationships"><Relationship Id="rId8" Type="http://schemas.microsoft.com/office/2007/relationships/hdphoto" Target="../media/hdphoto6.wdp"/><Relationship Id="rId3" Type="http://schemas.openxmlformats.org/officeDocument/2006/relationships/image" Target="../media/image12.png"/><Relationship Id="rId7" Type="http://schemas.openxmlformats.org/officeDocument/2006/relationships/image" Target="../media/image14.png"/><Relationship Id="rId2" Type="http://schemas.openxmlformats.org/officeDocument/2006/relationships/image" Target="../media/image6.png"/><Relationship Id="rId1" Type="http://schemas.openxmlformats.org/officeDocument/2006/relationships/hyperlink" Target="#'C. DT-NN'!&#193;rea_de_impresi&#243;n"/><Relationship Id="rId6" Type="http://schemas.microsoft.com/office/2007/relationships/hdphoto" Target="../media/hdphoto5.wdp"/><Relationship Id="rId5" Type="http://schemas.openxmlformats.org/officeDocument/2006/relationships/image" Target="../media/image13.png"/><Relationship Id="rId4" Type="http://schemas.microsoft.com/office/2007/relationships/hdphoto" Target="../media/hdphoto4.wdp"/></Relationships>
</file>

<file path=xl/drawings/drawing1.xml><?xml version="1.0" encoding="utf-8"?>
<xdr:wsDr xmlns:xdr="http://schemas.openxmlformats.org/drawingml/2006/spreadsheetDrawing" xmlns:a="http://schemas.openxmlformats.org/drawingml/2006/main">
  <xdr:twoCellAnchor>
    <xdr:from>
      <xdr:col>11</xdr:col>
      <xdr:colOff>1035230</xdr:colOff>
      <xdr:row>355</xdr:row>
      <xdr:rowOff>1085</xdr:rowOff>
    </xdr:from>
    <xdr:to>
      <xdr:col>15</xdr:col>
      <xdr:colOff>2375535</xdr:colOff>
      <xdr:row>382</xdr:row>
      <xdr:rowOff>108585</xdr:rowOff>
    </xdr:to>
    <xdr:graphicFrame macro="">
      <xdr:nvGraphicFramePr>
        <xdr:cNvPr id="2" name="Gráfico 1">
          <a:extLst>
            <a:ext uri="{FF2B5EF4-FFF2-40B4-BE49-F238E27FC236}">
              <a16:creationId xmlns:a16="http://schemas.microsoft.com/office/drawing/2014/main" id="{2E95477C-356F-4DBB-AC59-FA4933FC0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215780</xdr:colOff>
      <xdr:row>385</xdr:row>
      <xdr:rowOff>47624</xdr:rowOff>
    </xdr:from>
    <xdr:to>
      <xdr:col>11</xdr:col>
      <xdr:colOff>1781176</xdr:colOff>
      <xdr:row>421</xdr:row>
      <xdr:rowOff>11719</xdr:rowOff>
    </xdr:to>
    <xdr:graphicFrame macro="">
      <xdr:nvGraphicFramePr>
        <xdr:cNvPr id="3" name="Gráfico 2">
          <a:extLst>
            <a:ext uri="{FF2B5EF4-FFF2-40B4-BE49-F238E27FC236}">
              <a16:creationId xmlns:a16="http://schemas.microsoft.com/office/drawing/2014/main" id="{6A41E253-59D0-40BD-80B4-F78E9B130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15875</xdr:rowOff>
    </xdr:from>
    <xdr:to>
      <xdr:col>2</xdr:col>
      <xdr:colOff>1579563</xdr:colOff>
      <xdr:row>49</xdr:row>
      <xdr:rowOff>134938</xdr:rowOff>
    </xdr:to>
    <mc:AlternateContent xmlns:mc="http://schemas.openxmlformats.org/markup-compatibility/2006">
      <mc:Choice xmlns:cx6="http://schemas.microsoft.com/office/drawing/2016/5/12/chartex" Requires="cx6">
        <xdr:graphicFrame macro="">
          <xdr:nvGraphicFramePr>
            <xdr:cNvPr id="2" name="Gráfico 24">
              <a:extLst>
                <a:ext uri="{FF2B5EF4-FFF2-40B4-BE49-F238E27FC236}">
                  <a16:creationId xmlns:a16="http://schemas.microsoft.com/office/drawing/2014/main" id="{DE997FA2-359C-499B-B673-B2C4857489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1067435"/>
              <a:ext cx="7957503" cy="8729663"/>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xdr:col>
      <xdr:colOff>357187</xdr:colOff>
      <xdr:row>14</xdr:row>
      <xdr:rowOff>24412</xdr:rowOff>
    </xdr:from>
    <xdr:to>
      <xdr:col>1</xdr:col>
      <xdr:colOff>801687</xdr:colOff>
      <xdr:row>18</xdr:row>
      <xdr:rowOff>111124</xdr:rowOff>
    </xdr:to>
    <xdr:pic>
      <xdr:nvPicPr>
        <xdr:cNvPr id="4" name="Imagen 3">
          <a:extLst>
            <a:ext uri="{FF2B5EF4-FFF2-40B4-BE49-F238E27FC236}">
              <a16:creationId xmlns:a16="http://schemas.microsoft.com/office/drawing/2014/main" id="{E8D3C81F-FA46-4290-BEAE-75C77D52D726}"/>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BEBA8EAE-BF5A-486C-A8C5-ECC9F3942E4B}">
              <a14:imgProps xmlns:a14="http://schemas.microsoft.com/office/drawing/2010/main">
                <a14:imgLayer r:embed="rId3">
                  <a14:imgEffect>
                    <a14:backgroundRemoval t="5860" b="50662" l="7313" r="32313">
                      <a14:foregroundMark x1="25340" y1="6616" x2="25340" y2="6616"/>
                      <a14:foregroundMark x1="12925" y1="24197" x2="12925" y2="24197"/>
                      <a14:foregroundMark x1="11224" y1="22117" x2="11224" y2="22117"/>
                      <a14:foregroundMark x1="7313" y1="33459" x2="7313" y2="33459"/>
                      <a14:foregroundMark x1="23469" y1="48393" x2="23469" y2="48393"/>
                      <a14:foregroundMark x1="32143" y1="48960" x2="32143" y2="48960"/>
                      <a14:foregroundMark x1="23810" y1="50662" x2="23810" y2="50662"/>
                      <a14:foregroundMark x1="27381" y1="44423" x2="27381" y2="44423"/>
                      <a14:foregroundMark x1="12075" y1="24764" x2="12075" y2="24764"/>
                      <a14:foregroundMark x1="12415" y1="22873" x2="12415" y2="22873"/>
                      <a14:foregroundMark x1="12415" y1="20794" x2="12415" y2="20794"/>
                    </a14:backgroundRemoval>
                  </a14:imgEffect>
                  <a14:imgEffect>
                    <a14:brightnessContrast bright="40000" contrast="40000"/>
                  </a14:imgEffect>
                </a14:imgLayer>
              </a14:imgProps>
            </a:ext>
            <a:ext uri="{28A0092B-C50C-407E-A947-70E740481C1C}">
              <a14:useLocalDpi xmlns:a14="http://schemas.microsoft.com/office/drawing/2010/main" val="0"/>
            </a:ext>
          </a:extLst>
        </a:blip>
        <a:srcRect l="6616" t="4311" r="64779" b="47834"/>
        <a:stretch/>
      </xdr:blipFill>
      <xdr:spPr bwMode="auto">
        <a:xfrm>
          <a:off x="2536507" y="2478052"/>
          <a:ext cx="444500" cy="726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1382514</xdr:colOff>
      <xdr:row>24</xdr:row>
      <xdr:rowOff>49387</xdr:rowOff>
    </xdr:from>
    <xdr:to>
      <xdr:col>1</xdr:col>
      <xdr:colOff>1714500</xdr:colOff>
      <xdr:row>26</xdr:row>
      <xdr:rowOff>252027</xdr:rowOff>
    </xdr:to>
    <xdr:pic>
      <xdr:nvPicPr>
        <xdr:cNvPr id="5" name="Imagen 4">
          <a:extLst>
            <a:ext uri="{FF2B5EF4-FFF2-40B4-BE49-F238E27FC236}">
              <a16:creationId xmlns:a16="http://schemas.microsoft.com/office/drawing/2014/main" id="{DEFCA68E-DBDE-4A91-A0F4-1EB4F8BAE75D}"/>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5822" b="98399" l="9012" r="89826">
                      <a14:foregroundMark x1="80814" y1="7132" x2="80814" y2="7132"/>
                      <a14:foregroundMark x1="21512" y1="92140" x2="21512" y2="92140"/>
                      <a14:foregroundMark x1="12209" y1="97380" x2="12209" y2="97380"/>
                      <a14:foregroundMark x1="9302" y1="98399" x2="9302" y2="98399"/>
                      <a14:foregroundMark x1="69477" y1="5822" x2="69477" y2="5822"/>
                      <a14:foregroundMark x1="66570" y1="66376" x2="66570" y2="66376"/>
                      <a14:backgroundMark x1="66279" y1="65648" x2="66279" y2="65648"/>
                    </a14:backgroundRemoval>
                  </a14:imgEffect>
                  <a14:imgEffect>
                    <a14:sharpenSoften amount="50000"/>
                  </a14:imgEffect>
                  <a14:imgEffect>
                    <a14:brightnessContrast bright="-20000" contrast="40000"/>
                  </a14:imgEffect>
                </a14:imgLayer>
              </a14:imgProps>
            </a:ext>
          </a:extLst>
        </a:blip>
        <a:stretch>
          <a:fillRect/>
        </a:stretch>
      </xdr:blipFill>
      <xdr:spPr>
        <a:xfrm>
          <a:off x="3561834" y="4103227"/>
          <a:ext cx="331986" cy="522680"/>
        </a:xfrm>
        <a:prstGeom prst="rect">
          <a:avLst/>
        </a:prstGeom>
      </xdr:spPr>
    </xdr:pic>
    <xdr:clientData/>
  </xdr:twoCellAnchor>
  <xdr:twoCellAnchor editAs="oneCell">
    <xdr:from>
      <xdr:col>1</xdr:col>
      <xdr:colOff>1552832</xdr:colOff>
      <xdr:row>15</xdr:row>
      <xdr:rowOff>150448</xdr:rowOff>
    </xdr:from>
    <xdr:to>
      <xdr:col>1</xdr:col>
      <xdr:colOff>1827083</xdr:colOff>
      <xdr:row>19</xdr:row>
      <xdr:rowOff>132328</xdr:rowOff>
    </xdr:to>
    <xdr:pic>
      <xdr:nvPicPr>
        <xdr:cNvPr id="6" name="Imagen 5">
          <a:extLst>
            <a:ext uri="{FF2B5EF4-FFF2-40B4-BE49-F238E27FC236}">
              <a16:creationId xmlns:a16="http://schemas.microsoft.com/office/drawing/2014/main" id="{F68570FB-0C3D-42ED-A398-0C2CA19F7E70}"/>
            </a:ext>
          </a:extLst>
        </xdr:cNvPr>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backgroundRemoval t="9961" b="98034" l="9956" r="89602">
                      <a14:foregroundMark x1="44248" y1="93709" x2="44248" y2="93709"/>
                      <a14:foregroundMark x1="50885" y1="98034" x2="50885" y2="98034"/>
                      <a14:foregroundMark x1="34735" y1="76278" x2="34735" y2="76278"/>
                      <a14:foregroundMark x1="33850" y1="75754" x2="33850" y2="75754"/>
                      <a14:foregroundMark x1="31858" y1="79161" x2="31858" y2="79161"/>
                    </a14:backgroundRemoval>
                  </a14:imgEffect>
                </a14:imgLayer>
              </a14:imgProps>
            </a:ext>
          </a:extLst>
        </a:blip>
        <a:srcRect l="26471" t="9731" r="16667"/>
        <a:stretch/>
      </xdr:blipFill>
      <xdr:spPr>
        <a:xfrm rot="21410936">
          <a:off x="3732152" y="2764108"/>
          <a:ext cx="274251" cy="621960"/>
        </a:xfrm>
        <a:prstGeom prst="rect">
          <a:avLst/>
        </a:prstGeom>
      </xdr:spPr>
    </xdr:pic>
    <xdr:clientData/>
  </xdr:twoCellAnchor>
  <xdr:twoCellAnchor editAs="oneCell">
    <xdr:from>
      <xdr:col>1</xdr:col>
      <xdr:colOff>2460625</xdr:colOff>
      <xdr:row>47</xdr:row>
      <xdr:rowOff>87321</xdr:rowOff>
    </xdr:from>
    <xdr:to>
      <xdr:col>1</xdr:col>
      <xdr:colOff>2762250</xdr:colOff>
      <xdr:row>49</xdr:row>
      <xdr:rowOff>88940</xdr:rowOff>
    </xdr:to>
    <xdr:pic>
      <xdr:nvPicPr>
        <xdr:cNvPr id="27" name="Imagen 26">
          <a:extLst>
            <a:ext uri="{FF2B5EF4-FFF2-40B4-BE49-F238E27FC236}">
              <a16:creationId xmlns:a16="http://schemas.microsoft.com/office/drawing/2014/main" id="{DE754332-AA51-4F60-9BB7-F5FC3346805C}"/>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4639945" y="9277041"/>
          <a:ext cx="301625" cy="321659"/>
        </a:xfrm>
        <a:prstGeom prst="rect">
          <a:avLst/>
        </a:prstGeom>
      </xdr:spPr>
    </xdr:pic>
    <xdr:clientData/>
  </xdr:twoCellAnchor>
  <xdr:twoCellAnchor>
    <xdr:from>
      <xdr:col>1</xdr:col>
      <xdr:colOff>1341439</xdr:colOff>
      <xdr:row>25</xdr:row>
      <xdr:rowOff>87313</xdr:rowOff>
    </xdr:from>
    <xdr:to>
      <xdr:col>1</xdr:col>
      <xdr:colOff>1778000</xdr:colOff>
      <xdr:row>26</xdr:row>
      <xdr:rowOff>134939</xdr:rowOff>
    </xdr:to>
    <xdr:sp macro="" textlink="">
      <xdr:nvSpPr>
        <xdr:cNvPr id="29" name="CuadroTexto 28">
          <a:extLst>
            <a:ext uri="{FF2B5EF4-FFF2-40B4-BE49-F238E27FC236}">
              <a16:creationId xmlns:a16="http://schemas.microsoft.com/office/drawing/2014/main" id="{7DF9106E-5F6E-4CFE-BFC1-017D7D1A16FC}"/>
            </a:ext>
          </a:extLst>
        </xdr:cNvPr>
        <xdr:cNvSpPr txBox="1"/>
      </xdr:nvSpPr>
      <xdr:spPr>
        <a:xfrm>
          <a:off x="3520759" y="4301173"/>
          <a:ext cx="436561" cy="207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latin typeface="Verdana" panose="020B0604030504040204" pitchFamily="34" charset="0"/>
              <a:ea typeface="Verdana" panose="020B0604030504040204" pitchFamily="34" charset="0"/>
            </a:rPr>
            <a:t>21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51856</xdr:colOff>
      <xdr:row>5</xdr:row>
      <xdr:rowOff>171450</xdr:rowOff>
    </xdr:from>
    <xdr:to>
      <xdr:col>0</xdr:col>
      <xdr:colOff>519856</xdr:colOff>
      <xdr:row>8</xdr:row>
      <xdr:rowOff>39375</xdr:rowOff>
    </xdr:to>
    <xdr:pic>
      <xdr:nvPicPr>
        <xdr:cNvPr id="31" name="Gráfico 30" descr="Círculo con flecha a la izquierda con relleno sólido">
          <a:hlinkClick xmlns:r="http://schemas.openxmlformats.org/officeDocument/2006/relationships" r:id="rId1"/>
          <a:extLst>
            <a:ext uri="{FF2B5EF4-FFF2-40B4-BE49-F238E27FC236}">
              <a16:creationId xmlns:a16="http://schemas.microsoft.com/office/drawing/2014/main" id="{C17A951C-CCB2-4A7C-8270-D572CDBB6C2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856" y="1019175"/>
          <a:ext cx="468000" cy="468000"/>
        </a:xfrm>
        <a:prstGeom prst="rect">
          <a:avLst/>
        </a:prstGeom>
      </xdr:spPr>
    </xdr:pic>
    <xdr:clientData/>
  </xdr:twoCellAnchor>
  <xdr:twoCellAnchor>
    <xdr:from>
      <xdr:col>0</xdr:col>
      <xdr:colOff>389466</xdr:colOff>
      <xdr:row>26</xdr:row>
      <xdr:rowOff>67733</xdr:rowOff>
    </xdr:from>
    <xdr:to>
      <xdr:col>1</xdr:col>
      <xdr:colOff>1439334</xdr:colOff>
      <xdr:row>40</xdr:row>
      <xdr:rowOff>83844</xdr:rowOff>
    </xdr:to>
    <xdr:grpSp>
      <xdr:nvGrpSpPr>
        <xdr:cNvPr id="78" name="Grupo 77">
          <a:hlinkClick xmlns:r="http://schemas.openxmlformats.org/officeDocument/2006/relationships" r:id="rId4"/>
          <a:extLst>
            <a:ext uri="{FF2B5EF4-FFF2-40B4-BE49-F238E27FC236}">
              <a16:creationId xmlns:a16="http://schemas.microsoft.com/office/drawing/2014/main" id="{4BDA540D-6645-2FB4-9433-5F8512294F83}"/>
            </a:ext>
          </a:extLst>
        </xdr:cNvPr>
        <xdr:cNvGrpSpPr/>
      </xdr:nvGrpSpPr>
      <xdr:grpSpPr>
        <a:xfrm>
          <a:off x="389466" y="4868333"/>
          <a:ext cx="3231093" cy="2016361"/>
          <a:chOff x="309562" y="4437452"/>
          <a:chExt cx="3333750" cy="2076297"/>
        </a:xfrm>
      </xdr:grpSpPr>
      <xdr:grpSp>
        <xdr:nvGrpSpPr>
          <xdr:cNvPr id="53" name="Grupo 52">
            <a:extLst>
              <a:ext uri="{FF2B5EF4-FFF2-40B4-BE49-F238E27FC236}">
                <a16:creationId xmlns:a16="http://schemas.microsoft.com/office/drawing/2014/main" id="{74AD879B-8BB9-42C4-47D3-CFE283AE85D3}"/>
              </a:ext>
            </a:extLst>
          </xdr:cNvPr>
          <xdr:cNvGrpSpPr/>
        </xdr:nvGrpSpPr>
        <xdr:grpSpPr>
          <a:xfrm>
            <a:off x="1737317" y="4722813"/>
            <a:ext cx="1905995" cy="1754187"/>
            <a:chOff x="2134193" y="5009058"/>
            <a:chExt cx="1319609" cy="1302246"/>
          </a:xfrm>
        </xdr:grpSpPr>
        <xdr:sp macro="" textlink="">
          <xdr:nvSpPr>
            <xdr:cNvPr id="49" name="Forma libre: forma 48">
              <a:extLst>
                <a:ext uri="{FF2B5EF4-FFF2-40B4-BE49-F238E27FC236}">
                  <a16:creationId xmlns:a16="http://schemas.microsoft.com/office/drawing/2014/main" id="{D68A6261-B709-2EAD-2D48-74AD6183BC96}"/>
                </a:ext>
              </a:extLst>
            </xdr:cNvPr>
            <xdr:cNvSpPr/>
          </xdr:nvSpPr>
          <xdr:spPr>
            <a:xfrm>
              <a:off x="2835844" y="5529956"/>
              <a:ext cx="201240" cy="141684"/>
            </a:xfrm>
            <a:custGeom>
              <a:avLst/>
              <a:gdLst>
                <a:gd name="connsiteX0" fmla="*/ 0 w 201240"/>
                <a:gd name="connsiteY0" fmla="*/ 0 h 141684"/>
                <a:gd name="connsiteX1" fmla="*/ 141684 w 201240"/>
                <a:gd name="connsiteY1" fmla="*/ 141684 h 141684"/>
                <a:gd name="connsiteX2" fmla="*/ 201240 w 201240"/>
                <a:gd name="connsiteY2" fmla="*/ 0 h 141684"/>
              </a:gdLst>
              <a:ahLst/>
              <a:cxnLst>
                <a:cxn ang="0">
                  <a:pos x="connsiteX0" y="connsiteY0"/>
                </a:cxn>
                <a:cxn ang="0">
                  <a:pos x="connsiteX1" y="connsiteY1"/>
                </a:cxn>
                <a:cxn ang="0">
                  <a:pos x="connsiteX2" y="connsiteY2"/>
                </a:cxn>
              </a:cxnLst>
              <a:rect l="l" t="t" r="r" b="b"/>
              <a:pathLst>
                <a:path w="201240" h="141684">
                  <a:moveTo>
                    <a:pt x="0" y="0"/>
                  </a:moveTo>
                  <a:lnTo>
                    <a:pt x="141684" y="141684"/>
                  </a:lnTo>
                  <a:cubicBezTo>
                    <a:pt x="176446" y="102207"/>
                    <a:pt x="197358" y="52456"/>
                    <a:pt x="201240" y="0"/>
                  </a:cubicBezTo>
                  <a:close/>
                </a:path>
              </a:pathLst>
            </a:custGeom>
            <a:solidFill>
              <a:srgbClr val="FF0000"/>
            </a:solidFill>
            <a:ln w="17363" cap="flat">
              <a:noFill/>
              <a:prstDash val="solid"/>
              <a:miter/>
            </a:ln>
          </xdr:spPr>
          <xdr:txBody>
            <a:bodyPr rtlCol="0" anchor="ctr"/>
            <a:lstStyle/>
            <a:p>
              <a:endParaRPr lang="es-CO"/>
            </a:p>
          </xdr:txBody>
        </xdr:sp>
        <xdr:sp macro="" textlink="">
          <xdr:nvSpPr>
            <xdr:cNvPr id="50" name="Forma libre: forma 49">
              <a:extLst>
                <a:ext uri="{FF2B5EF4-FFF2-40B4-BE49-F238E27FC236}">
                  <a16:creationId xmlns:a16="http://schemas.microsoft.com/office/drawing/2014/main" id="{94144329-88CA-0152-F49D-AA6A1F421B14}"/>
                </a:ext>
              </a:extLst>
            </xdr:cNvPr>
            <xdr:cNvSpPr/>
          </xdr:nvSpPr>
          <xdr:spPr>
            <a:xfrm>
              <a:off x="2550213" y="5270375"/>
              <a:ext cx="402832" cy="485609"/>
            </a:xfrm>
            <a:custGeom>
              <a:avLst/>
              <a:gdLst>
                <a:gd name="connsiteX0" fmla="*/ 226421 w 402832"/>
                <a:gd name="connsiteY0" fmla="*/ 249337 h 485609"/>
                <a:gd name="connsiteX1" fmla="*/ 226421 w 402832"/>
                <a:gd name="connsiteY1" fmla="*/ 0 h 485609"/>
                <a:gd name="connsiteX2" fmla="*/ 582 w 402832"/>
                <a:gd name="connsiteY2" fmla="*/ 259187 h 485609"/>
                <a:gd name="connsiteX3" fmla="*/ 259769 w 402832"/>
                <a:gd name="connsiteY3" fmla="*/ 485028 h 485609"/>
                <a:gd name="connsiteX4" fmla="*/ 402832 w 402832"/>
                <a:gd name="connsiteY4" fmla="*/ 425748 h 48560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02832" h="485609">
                  <a:moveTo>
                    <a:pt x="226421" y="249337"/>
                  </a:moveTo>
                  <a:lnTo>
                    <a:pt x="226421" y="0"/>
                  </a:lnTo>
                  <a:cubicBezTo>
                    <a:pt x="92484" y="9208"/>
                    <a:pt x="-8627" y="125250"/>
                    <a:pt x="582" y="259187"/>
                  </a:cubicBezTo>
                  <a:cubicBezTo>
                    <a:pt x="9790" y="393124"/>
                    <a:pt x="125832" y="494235"/>
                    <a:pt x="259769" y="485028"/>
                  </a:cubicBezTo>
                  <a:cubicBezTo>
                    <a:pt x="312644" y="481392"/>
                    <a:pt x="362881" y="460575"/>
                    <a:pt x="402832" y="425748"/>
                  </a:cubicBezTo>
                  <a:close/>
                </a:path>
              </a:pathLst>
            </a:custGeom>
            <a:solidFill>
              <a:srgbClr val="00B050"/>
            </a:solidFill>
            <a:ln w="17363" cap="flat">
              <a:noFill/>
              <a:prstDash val="solid"/>
              <a:miter/>
            </a:ln>
          </xdr:spPr>
          <xdr:txBody>
            <a:bodyPr rtlCol="0" anchor="ctr"/>
            <a:lstStyle/>
            <a:p>
              <a:endParaRPr lang="es-CO"/>
            </a:p>
          </xdr:txBody>
        </xdr:sp>
        <xdr:sp macro="" textlink="">
          <xdr:nvSpPr>
            <xdr:cNvPr id="51" name="Forma libre: forma 50">
              <a:extLst>
                <a:ext uri="{FF2B5EF4-FFF2-40B4-BE49-F238E27FC236}">
                  <a16:creationId xmlns:a16="http://schemas.microsoft.com/office/drawing/2014/main" id="{870F7822-BE37-7404-B7B5-752AADEA451A}"/>
                </a:ext>
              </a:extLst>
            </xdr:cNvPr>
            <xdr:cNvSpPr/>
          </xdr:nvSpPr>
          <xdr:spPr>
            <a:xfrm>
              <a:off x="2811361" y="5270375"/>
              <a:ext cx="225722" cy="224854"/>
            </a:xfrm>
            <a:custGeom>
              <a:avLst/>
              <a:gdLst>
                <a:gd name="connsiteX0" fmla="*/ 0 w 225722"/>
                <a:gd name="connsiteY0" fmla="*/ 224855 h 224854"/>
                <a:gd name="connsiteX1" fmla="*/ 225723 w 225722"/>
                <a:gd name="connsiteY1" fmla="*/ 224855 h 224854"/>
                <a:gd name="connsiteX2" fmla="*/ 0 w 225722"/>
                <a:gd name="connsiteY2" fmla="*/ 0 h 224854"/>
              </a:gdLst>
              <a:ahLst/>
              <a:cxnLst>
                <a:cxn ang="0">
                  <a:pos x="connsiteX0" y="connsiteY0"/>
                </a:cxn>
                <a:cxn ang="0">
                  <a:pos x="connsiteX1" y="connsiteY1"/>
                </a:cxn>
                <a:cxn ang="0">
                  <a:pos x="connsiteX2" y="connsiteY2"/>
                </a:cxn>
              </a:cxnLst>
              <a:rect l="l" t="t" r="r" b="b"/>
              <a:pathLst>
                <a:path w="225722" h="224854">
                  <a:moveTo>
                    <a:pt x="0" y="224855"/>
                  </a:moveTo>
                  <a:lnTo>
                    <a:pt x="225723" y="224855"/>
                  </a:lnTo>
                  <a:cubicBezTo>
                    <a:pt x="216933" y="104169"/>
                    <a:pt x="120718" y="8324"/>
                    <a:pt x="0" y="0"/>
                  </a:cubicBezTo>
                  <a:close/>
                </a:path>
              </a:pathLst>
            </a:custGeom>
            <a:solidFill>
              <a:srgbClr val="FFFF00"/>
            </a:solidFill>
            <a:ln w="17363" cap="flat">
              <a:noFill/>
              <a:prstDash val="solid"/>
              <a:miter/>
            </a:ln>
          </xdr:spPr>
          <xdr:txBody>
            <a:bodyPr rtlCol="0" anchor="ctr"/>
            <a:lstStyle/>
            <a:p>
              <a:endParaRPr lang="es-CO"/>
            </a:p>
          </xdr:txBody>
        </xdr:sp>
        <xdr:sp macro="" textlink="">
          <xdr:nvSpPr>
            <xdr:cNvPr id="52" name="Forma libre: forma 51">
              <a:extLst>
                <a:ext uri="{FF2B5EF4-FFF2-40B4-BE49-F238E27FC236}">
                  <a16:creationId xmlns:a16="http://schemas.microsoft.com/office/drawing/2014/main" id="{74ACC55E-77E5-D584-B15D-6CC43EC9FC76}"/>
                </a:ext>
              </a:extLst>
            </xdr:cNvPr>
            <xdr:cNvSpPr/>
          </xdr:nvSpPr>
          <xdr:spPr>
            <a:xfrm>
              <a:off x="2134193" y="5009058"/>
              <a:ext cx="1319609" cy="1302246"/>
            </a:xfrm>
            <a:custGeom>
              <a:avLst/>
              <a:gdLst>
                <a:gd name="connsiteX0" fmla="*/ 1145977 w 1319609"/>
                <a:gd name="connsiteY0" fmla="*/ 190996 h 1302246"/>
                <a:gd name="connsiteX1" fmla="*/ 1145977 w 1319609"/>
                <a:gd name="connsiteY1" fmla="*/ 816074 h 1302246"/>
                <a:gd name="connsiteX2" fmla="*/ 173633 w 1319609"/>
                <a:gd name="connsiteY2" fmla="*/ 816074 h 1302246"/>
                <a:gd name="connsiteX3" fmla="*/ 173633 w 1319609"/>
                <a:gd name="connsiteY3" fmla="*/ 190996 h 1302246"/>
                <a:gd name="connsiteX4" fmla="*/ 1284883 w 1319609"/>
                <a:gd name="connsiteY4" fmla="*/ 850801 h 1302246"/>
                <a:gd name="connsiteX5" fmla="*/ 1250156 w 1319609"/>
                <a:gd name="connsiteY5" fmla="*/ 850801 h 1302246"/>
                <a:gd name="connsiteX6" fmla="*/ 1250156 w 1319609"/>
                <a:gd name="connsiteY6" fmla="*/ 138906 h 1302246"/>
                <a:gd name="connsiteX7" fmla="*/ 1284883 w 1319609"/>
                <a:gd name="connsiteY7" fmla="*/ 138906 h 1302246"/>
                <a:gd name="connsiteX8" fmla="*/ 1319609 w 1319609"/>
                <a:gd name="connsiteY8" fmla="*/ 104180 h 1302246"/>
                <a:gd name="connsiteX9" fmla="*/ 1284883 w 1319609"/>
                <a:gd name="connsiteY9" fmla="*/ 69453 h 1302246"/>
                <a:gd name="connsiteX10" fmla="*/ 694531 w 1319609"/>
                <a:gd name="connsiteY10" fmla="*/ 69453 h 1302246"/>
                <a:gd name="connsiteX11" fmla="*/ 694531 w 1319609"/>
                <a:gd name="connsiteY11" fmla="*/ 34727 h 1302246"/>
                <a:gd name="connsiteX12" fmla="*/ 659805 w 1319609"/>
                <a:gd name="connsiteY12" fmla="*/ 0 h 1302246"/>
                <a:gd name="connsiteX13" fmla="*/ 625078 w 1319609"/>
                <a:gd name="connsiteY13" fmla="*/ 34727 h 1302246"/>
                <a:gd name="connsiteX14" fmla="*/ 625078 w 1319609"/>
                <a:gd name="connsiteY14" fmla="*/ 69453 h 1302246"/>
                <a:gd name="connsiteX15" fmla="*/ 34727 w 1319609"/>
                <a:gd name="connsiteY15" fmla="*/ 69453 h 1302246"/>
                <a:gd name="connsiteX16" fmla="*/ 0 w 1319609"/>
                <a:gd name="connsiteY16" fmla="*/ 104180 h 1302246"/>
                <a:gd name="connsiteX17" fmla="*/ 34727 w 1319609"/>
                <a:gd name="connsiteY17" fmla="*/ 138906 h 1302246"/>
                <a:gd name="connsiteX18" fmla="*/ 69453 w 1319609"/>
                <a:gd name="connsiteY18" fmla="*/ 138906 h 1302246"/>
                <a:gd name="connsiteX19" fmla="*/ 69453 w 1319609"/>
                <a:gd name="connsiteY19" fmla="*/ 850801 h 1302246"/>
                <a:gd name="connsiteX20" fmla="*/ 34727 w 1319609"/>
                <a:gd name="connsiteY20" fmla="*/ 850801 h 1302246"/>
                <a:gd name="connsiteX21" fmla="*/ 0 w 1319609"/>
                <a:gd name="connsiteY21" fmla="*/ 885527 h 1302246"/>
                <a:gd name="connsiteX22" fmla="*/ 34727 w 1319609"/>
                <a:gd name="connsiteY22" fmla="*/ 920254 h 1302246"/>
                <a:gd name="connsiteX23" fmla="*/ 565001 w 1319609"/>
                <a:gd name="connsiteY23" fmla="*/ 920254 h 1302246"/>
                <a:gd name="connsiteX24" fmla="*/ 297607 w 1319609"/>
                <a:gd name="connsiteY24" fmla="*/ 1187649 h 1302246"/>
                <a:gd name="connsiteX25" fmla="*/ 297867 w 1319609"/>
                <a:gd name="connsiteY25" fmla="*/ 1237047 h 1302246"/>
                <a:gd name="connsiteX26" fmla="*/ 347266 w 1319609"/>
                <a:gd name="connsiteY26" fmla="*/ 1236787 h 1302246"/>
                <a:gd name="connsiteX27" fmla="*/ 625078 w 1319609"/>
                <a:gd name="connsiteY27" fmla="*/ 958974 h 1302246"/>
                <a:gd name="connsiteX28" fmla="*/ 625078 w 1319609"/>
                <a:gd name="connsiteY28" fmla="*/ 1267520 h 1302246"/>
                <a:gd name="connsiteX29" fmla="*/ 659805 w 1319609"/>
                <a:gd name="connsiteY29" fmla="*/ 1302246 h 1302246"/>
                <a:gd name="connsiteX30" fmla="*/ 694531 w 1319609"/>
                <a:gd name="connsiteY30" fmla="*/ 1267520 h 1302246"/>
                <a:gd name="connsiteX31" fmla="*/ 694531 w 1319609"/>
                <a:gd name="connsiteY31" fmla="*/ 958453 h 1302246"/>
                <a:gd name="connsiteX32" fmla="*/ 972344 w 1319609"/>
                <a:gd name="connsiteY32" fmla="*/ 1236266 h 1302246"/>
                <a:gd name="connsiteX33" fmla="*/ 1021482 w 1319609"/>
                <a:gd name="connsiteY33" fmla="*/ 1236266 h 1302246"/>
                <a:gd name="connsiteX34" fmla="*/ 1021482 w 1319609"/>
                <a:gd name="connsiteY34" fmla="*/ 1187128 h 1302246"/>
                <a:gd name="connsiteX35" fmla="*/ 754608 w 1319609"/>
                <a:gd name="connsiteY35" fmla="*/ 920254 h 1302246"/>
                <a:gd name="connsiteX36" fmla="*/ 1284883 w 1319609"/>
                <a:gd name="connsiteY36" fmla="*/ 920254 h 1302246"/>
                <a:gd name="connsiteX37" fmla="*/ 1319609 w 1319609"/>
                <a:gd name="connsiteY37" fmla="*/ 885527 h 1302246"/>
                <a:gd name="connsiteX38" fmla="*/ 1284883 w 1319609"/>
                <a:gd name="connsiteY38" fmla="*/ 850801 h 13022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319609" h="1302246">
                  <a:moveTo>
                    <a:pt x="1145977" y="190996"/>
                  </a:moveTo>
                  <a:lnTo>
                    <a:pt x="1145977" y="816074"/>
                  </a:lnTo>
                  <a:lnTo>
                    <a:pt x="173633" y="816074"/>
                  </a:lnTo>
                  <a:lnTo>
                    <a:pt x="173633" y="190996"/>
                  </a:lnTo>
                  <a:close/>
                  <a:moveTo>
                    <a:pt x="1284883" y="850801"/>
                  </a:moveTo>
                  <a:lnTo>
                    <a:pt x="1250156" y="850801"/>
                  </a:lnTo>
                  <a:lnTo>
                    <a:pt x="1250156" y="138906"/>
                  </a:lnTo>
                  <a:lnTo>
                    <a:pt x="1284883" y="138906"/>
                  </a:lnTo>
                  <a:cubicBezTo>
                    <a:pt x="1304062" y="138906"/>
                    <a:pt x="1319609" y="123359"/>
                    <a:pt x="1319609" y="104180"/>
                  </a:cubicBezTo>
                  <a:cubicBezTo>
                    <a:pt x="1319609" y="85000"/>
                    <a:pt x="1304062" y="69453"/>
                    <a:pt x="1284883" y="69453"/>
                  </a:cubicBezTo>
                  <a:lnTo>
                    <a:pt x="694531" y="69453"/>
                  </a:lnTo>
                  <a:lnTo>
                    <a:pt x="694531" y="34727"/>
                  </a:lnTo>
                  <a:cubicBezTo>
                    <a:pt x="694531" y="15547"/>
                    <a:pt x="678984" y="0"/>
                    <a:pt x="659805" y="0"/>
                  </a:cubicBezTo>
                  <a:cubicBezTo>
                    <a:pt x="640625" y="0"/>
                    <a:pt x="625078" y="15547"/>
                    <a:pt x="625078" y="34727"/>
                  </a:cubicBezTo>
                  <a:lnTo>
                    <a:pt x="625078" y="69453"/>
                  </a:lnTo>
                  <a:lnTo>
                    <a:pt x="34727" y="69453"/>
                  </a:lnTo>
                  <a:cubicBezTo>
                    <a:pt x="15547" y="69453"/>
                    <a:pt x="0" y="85000"/>
                    <a:pt x="0" y="104180"/>
                  </a:cubicBezTo>
                  <a:cubicBezTo>
                    <a:pt x="0" y="123359"/>
                    <a:pt x="15547" y="138906"/>
                    <a:pt x="34727" y="138906"/>
                  </a:cubicBezTo>
                  <a:lnTo>
                    <a:pt x="69453" y="138906"/>
                  </a:lnTo>
                  <a:lnTo>
                    <a:pt x="69453" y="850801"/>
                  </a:lnTo>
                  <a:lnTo>
                    <a:pt x="34727" y="850801"/>
                  </a:lnTo>
                  <a:cubicBezTo>
                    <a:pt x="15547" y="850801"/>
                    <a:pt x="0" y="866348"/>
                    <a:pt x="0" y="885527"/>
                  </a:cubicBezTo>
                  <a:cubicBezTo>
                    <a:pt x="0" y="904707"/>
                    <a:pt x="15547" y="920254"/>
                    <a:pt x="34727" y="920254"/>
                  </a:cubicBezTo>
                  <a:lnTo>
                    <a:pt x="565001" y="920254"/>
                  </a:lnTo>
                  <a:lnTo>
                    <a:pt x="297607" y="1187649"/>
                  </a:lnTo>
                  <a:cubicBezTo>
                    <a:pt x="284037" y="1201362"/>
                    <a:pt x="284154" y="1223478"/>
                    <a:pt x="297867" y="1237047"/>
                  </a:cubicBezTo>
                  <a:cubicBezTo>
                    <a:pt x="311581" y="1250616"/>
                    <a:pt x="333696" y="1250500"/>
                    <a:pt x="347266" y="1236787"/>
                  </a:cubicBezTo>
                  <a:lnTo>
                    <a:pt x="625078" y="958974"/>
                  </a:lnTo>
                  <a:lnTo>
                    <a:pt x="625078" y="1267520"/>
                  </a:lnTo>
                  <a:cubicBezTo>
                    <a:pt x="625078" y="1286699"/>
                    <a:pt x="640625" y="1302246"/>
                    <a:pt x="659805" y="1302246"/>
                  </a:cubicBezTo>
                  <a:cubicBezTo>
                    <a:pt x="678984" y="1302246"/>
                    <a:pt x="694531" y="1286699"/>
                    <a:pt x="694531" y="1267520"/>
                  </a:cubicBezTo>
                  <a:lnTo>
                    <a:pt x="694531" y="958453"/>
                  </a:lnTo>
                  <a:lnTo>
                    <a:pt x="972344" y="1236266"/>
                  </a:lnTo>
                  <a:cubicBezTo>
                    <a:pt x="985913" y="1249835"/>
                    <a:pt x="1007912" y="1249835"/>
                    <a:pt x="1021482" y="1236266"/>
                  </a:cubicBezTo>
                  <a:cubicBezTo>
                    <a:pt x="1035051" y="1222696"/>
                    <a:pt x="1035051" y="1200697"/>
                    <a:pt x="1021482" y="1187128"/>
                  </a:cubicBezTo>
                  <a:lnTo>
                    <a:pt x="754608" y="920254"/>
                  </a:lnTo>
                  <a:lnTo>
                    <a:pt x="1284883" y="920254"/>
                  </a:lnTo>
                  <a:cubicBezTo>
                    <a:pt x="1304062" y="920254"/>
                    <a:pt x="1319609" y="904707"/>
                    <a:pt x="1319609" y="885527"/>
                  </a:cubicBezTo>
                  <a:cubicBezTo>
                    <a:pt x="1319609" y="866348"/>
                    <a:pt x="1304062" y="850801"/>
                    <a:pt x="1284883" y="850801"/>
                  </a:cubicBezTo>
                  <a:close/>
                </a:path>
              </a:pathLst>
            </a:custGeom>
            <a:solidFill>
              <a:srgbClr val="0C3C27"/>
            </a:solidFill>
            <a:ln w="17363" cap="flat">
              <a:noFill/>
              <a:prstDash val="solid"/>
              <a:miter/>
            </a:ln>
          </xdr:spPr>
          <xdr:txBody>
            <a:bodyPr rtlCol="0" anchor="ctr"/>
            <a:lstStyle/>
            <a:p>
              <a:endParaRPr lang="es-CO"/>
            </a:p>
          </xdr:txBody>
        </xdr:sp>
      </xdr:grpSp>
      <xdr:pic>
        <xdr:nvPicPr>
          <xdr:cNvPr id="41" name="Imagen 40">
            <a:extLst>
              <a:ext uri="{FF2B5EF4-FFF2-40B4-BE49-F238E27FC236}">
                <a16:creationId xmlns:a16="http://schemas.microsoft.com/office/drawing/2014/main" id="{94B03B04-E332-ED15-84D3-98EBF3F7C7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309562" y="4437452"/>
            <a:ext cx="1674812" cy="2076297"/>
          </a:xfrm>
          <a:prstGeom prst="rect">
            <a:avLst/>
          </a:prstGeom>
          <a:ln>
            <a:noFill/>
          </a:ln>
          <a:effectLst>
            <a:outerShdw blurRad="50800" dist="38100" dir="13500000" algn="br" rotWithShape="0">
              <a:prstClr val="black">
                <a:alpha val="40000"/>
              </a:prstClr>
            </a:outerShdw>
          </a:effectLst>
        </xdr:spPr>
      </xdr:pic>
    </xdr:grpSp>
    <xdr:clientData/>
  </xdr:twoCellAnchor>
  <xdr:twoCellAnchor>
    <xdr:from>
      <xdr:col>1</xdr:col>
      <xdr:colOff>296330</xdr:colOff>
      <xdr:row>10</xdr:row>
      <xdr:rowOff>67734</xdr:rowOff>
    </xdr:from>
    <xdr:to>
      <xdr:col>2</xdr:col>
      <xdr:colOff>1582204</xdr:colOff>
      <xdr:row>24</xdr:row>
      <xdr:rowOff>74643</xdr:rowOff>
    </xdr:to>
    <xdr:grpSp>
      <xdr:nvGrpSpPr>
        <xdr:cNvPr id="76" name="Grupo 75">
          <a:hlinkClick xmlns:r="http://schemas.openxmlformats.org/officeDocument/2006/relationships" r:id="rId6"/>
          <a:extLst>
            <a:ext uri="{FF2B5EF4-FFF2-40B4-BE49-F238E27FC236}">
              <a16:creationId xmlns:a16="http://schemas.microsoft.com/office/drawing/2014/main" id="{DF67EE46-1B6B-366B-33D5-EAA7F0BAF766}"/>
            </a:ext>
          </a:extLst>
        </xdr:cNvPr>
        <xdr:cNvGrpSpPr/>
      </xdr:nvGrpSpPr>
      <xdr:grpSpPr>
        <a:xfrm>
          <a:off x="2477555" y="2096559"/>
          <a:ext cx="3400424" cy="2121459"/>
          <a:chOff x="2738438" y="1833562"/>
          <a:chExt cx="3151186" cy="2181789"/>
        </a:xfrm>
      </xdr:grpSpPr>
      <xdr:grpSp>
        <xdr:nvGrpSpPr>
          <xdr:cNvPr id="75" name="Grupo 74">
            <a:extLst>
              <a:ext uri="{FF2B5EF4-FFF2-40B4-BE49-F238E27FC236}">
                <a16:creationId xmlns:a16="http://schemas.microsoft.com/office/drawing/2014/main" id="{15B2E879-CFDE-AE06-575F-3F3808DD460D}"/>
              </a:ext>
            </a:extLst>
          </xdr:cNvPr>
          <xdr:cNvGrpSpPr/>
        </xdr:nvGrpSpPr>
        <xdr:grpSpPr>
          <a:xfrm>
            <a:off x="2738438" y="1912938"/>
            <a:ext cx="1567075" cy="2024062"/>
            <a:chOff x="2957297" y="2071028"/>
            <a:chExt cx="1348216" cy="1739634"/>
          </a:xfrm>
        </xdr:grpSpPr>
        <xdr:sp macro="" textlink="">
          <xdr:nvSpPr>
            <xdr:cNvPr id="66" name="Forma libre: forma 65">
              <a:extLst>
                <a:ext uri="{FF2B5EF4-FFF2-40B4-BE49-F238E27FC236}">
                  <a16:creationId xmlns:a16="http://schemas.microsoft.com/office/drawing/2014/main" id="{A5D5D37A-3B98-2B98-4B32-E310CEFE0BFE}"/>
                </a:ext>
              </a:extLst>
            </xdr:cNvPr>
            <xdr:cNvSpPr/>
          </xdr:nvSpPr>
          <xdr:spPr>
            <a:xfrm>
              <a:off x="2957297" y="2071028"/>
              <a:ext cx="1348216" cy="1739634"/>
            </a:xfrm>
            <a:custGeom>
              <a:avLst/>
              <a:gdLst>
                <a:gd name="connsiteX0" fmla="*/ 130473 w 1348216"/>
                <a:gd name="connsiteY0" fmla="*/ 260945 h 1739634"/>
                <a:gd name="connsiteX1" fmla="*/ 369672 w 1348216"/>
                <a:gd name="connsiteY1" fmla="*/ 260945 h 1739634"/>
                <a:gd name="connsiteX2" fmla="*/ 369672 w 1348216"/>
                <a:gd name="connsiteY2" fmla="*/ 391418 h 1739634"/>
                <a:gd name="connsiteX3" fmla="*/ 978544 w 1348216"/>
                <a:gd name="connsiteY3" fmla="*/ 391418 h 1739634"/>
                <a:gd name="connsiteX4" fmla="*/ 978544 w 1348216"/>
                <a:gd name="connsiteY4" fmla="*/ 260945 h 1739634"/>
                <a:gd name="connsiteX5" fmla="*/ 1217744 w 1348216"/>
                <a:gd name="connsiteY5" fmla="*/ 260945 h 1739634"/>
                <a:gd name="connsiteX6" fmla="*/ 1217744 w 1348216"/>
                <a:gd name="connsiteY6" fmla="*/ 1609162 h 1739634"/>
                <a:gd name="connsiteX7" fmla="*/ 130473 w 1348216"/>
                <a:gd name="connsiteY7" fmla="*/ 1609162 h 1739634"/>
                <a:gd name="connsiteX8" fmla="*/ 130473 w 1348216"/>
                <a:gd name="connsiteY8" fmla="*/ 260945 h 1739634"/>
                <a:gd name="connsiteX9" fmla="*/ 676283 w 1348216"/>
                <a:gd name="connsiteY9" fmla="*/ 86982 h 1739634"/>
                <a:gd name="connsiteX10" fmla="*/ 739345 w 1348216"/>
                <a:gd name="connsiteY10" fmla="*/ 152218 h 1739634"/>
                <a:gd name="connsiteX11" fmla="*/ 674108 w 1348216"/>
                <a:gd name="connsiteY11" fmla="*/ 217454 h 1739634"/>
                <a:gd name="connsiteX12" fmla="*/ 608872 w 1348216"/>
                <a:gd name="connsiteY12" fmla="*/ 152218 h 1739634"/>
                <a:gd name="connsiteX13" fmla="*/ 676283 w 1348216"/>
                <a:gd name="connsiteY13" fmla="*/ 86982 h 1739634"/>
                <a:gd name="connsiteX14" fmla="*/ 0 w 1348216"/>
                <a:gd name="connsiteY14" fmla="*/ 217454 h 1739634"/>
                <a:gd name="connsiteX15" fmla="*/ 0 w 1348216"/>
                <a:gd name="connsiteY15" fmla="*/ 1652653 h 1739634"/>
                <a:gd name="connsiteX16" fmla="*/ 86982 w 1348216"/>
                <a:gd name="connsiteY16" fmla="*/ 1739634 h 1739634"/>
                <a:gd name="connsiteX17" fmla="*/ 1261235 w 1348216"/>
                <a:gd name="connsiteY17" fmla="*/ 1739634 h 1739634"/>
                <a:gd name="connsiteX18" fmla="*/ 1348217 w 1348216"/>
                <a:gd name="connsiteY18" fmla="*/ 1652653 h 1739634"/>
                <a:gd name="connsiteX19" fmla="*/ 1348217 w 1348216"/>
                <a:gd name="connsiteY19" fmla="*/ 217454 h 1739634"/>
                <a:gd name="connsiteX20" fmla="*/ 1261235 w 1348216"/>
                <a:gd name="connsiteY20" fmla="*/ 130473 h 1739634"/>
                <a:gd name="connsiteX21" fmla="*/ 891563 w 1348216"/>
                <a:gd name="connsiteY21" fmla="*/ 130473 h 1739634"/>
                <a:gd name="connsiteX22" fmla="*/ 891563 w 1348216"/>
                <a:gd name="connsiteY22" fmla="*/ 86982 h 1739634"/>
                <a:gd name="connsiteX23" fmla="*/ 804581 w 1348216"/>
                <a:gd name="connsiteY23" fmla="*/ 0 h 1739634"/>
                <a:gd name="connsiteX24" fmla="*/ 543636 w 1348216"/>
                <a:gd name="connsiteY24" fmla="*/ 0 h 1739634"/>
                <a:gd name="connsiteX25" fmla="*/ 456654 w 1348216"/>
                <a:gd name="connsiteY25" fmla="*/ 86982 h 1739634"/>
                <a:gd name="connsiteX26" fmla="*/ 456654 w 1348216"/>
                <a:gd name="connsiteY26" fmla="*/ 130473 h 1739634"/>
                <a:gd name="connsiteX27" fmla="*/ 86982 w 1348216"/>
                <a:gd name="connsiteY27" fmla="*/ 130473 h 1739634"/>
                <a:gd name="connsiteX28" fmla="*/ 0 w 1348216"/>
                <a:gd name="connsiteY28" fmla="*/ 217454 h 17396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348216" h="1739634">
                  <a:moveTo>
                    <a:pt x="130473" y="260945"/>
                  </a:moveTo>
                  <a:lnTo>
                    <a:pt x="369672" y="260945"/>
                  </a:lnTo>
                  <a:lnTo>
                    <a:pt x="369672" y="391418"/>
                  </a:lnTo>
                  <a:lnTo>
                    <a:pt x="978544" y="391418"/>
                  </a:lnTo>
                  <a:lnTo>
                    <a:pt x="978544" y="260945"/>
                  </a:lnTo>
                  <a:lnTo>
                    <a:pt x="1217744" y="260945"/>
                  </a:lnTo>
                  <a:lnTo>
                    <a:pt x="1217744" y="1609162"/>
                  </a:lnTo>
                  <a:lnTo>
                    <a:pt x="130473" y="1609162"/>
                  </a:lnTo>
                  <a:lnTo>
                    <a:pt x="130473" y="260945"/>
                  </a:lnTo>
                  <a:close/>
                  <a:moveTo>
                    <a:pt x="676283" y="86982"/>
                  </a:moveTo>
                  <a:cubicBezTo>
                    <a:pt x="711076" y="86982"/>
                    <a:pt x="739345" y="117425"/>
                    <a:pt x="739345" y="152218"/>
                  </a:cubicBezTo>
                  <a:cubicBezTo>
                    <a:pt x="739345" y="189185"/>
                    <a:pt x="711076" y="217454"/>
                    <a:pt x="674108" y="217454"/>
                  </a:cubicBezTo>
                  <a:cubicBezTo>
                    <a:pt x="637141" y="217454"/>
                    <a:pt x="608872" y="189185"/>
                    <a:pt x="608872" y="152218"/>
                  </a:cubicBezTo>
                  <a:cubicBezTo>
                    <a:pt x="608872" y="115251"/>
                    <a:pt x="637141" y="86982"/>
                    <a:pt x="676283" y="86982"/>
                  </a:cubicBezTo>
                  <a:close/>
                  <a:moveTo>
                    <a:pt x="0" y="217454"/>
                  </a:moveTo>
                  <a:lnTo>
                    <a:pt x="0" y="1652653"/>
                  </a:lnTo>
                  <a:cubicBezTo>
                    <a:pt x="0" y="1700492"/>
                    <a:pt x="39142" y="1739634"/>
                    <a:pt x="86982" y="1739634"/>
                  </a:cubicBezTo>
                  <a:lnTo>
                    <a:pt x="1261235" y="1739634"/>
                  </a:lnTo>
                  <a:cubicBezTo>
                    <a:pt x="1309075" y="1739634"/>
                    <a:pt x="1348217" y="1700492"/>
                    <a:pt x="1348217" y="1652653"/>
                  </a:cubicBezTo>
                  <a:lnTo>
                    <a:pt x="1348217" y="217454"/>
                  </a:lnTo>
                  <a:cubicBezTo>
                    <a:pt x="1348217" y="169614"/>
                    <a:pt x="1309075" y="130473"/>
                    <a:pt x="1261235" y="130473"/>
                  </a:cubicBezTo>
                  <a:lnTo>
                    <a:pt x="891563" y="130473"/>
                  </a:lnTo>
                  <a:lnTo>
                    <a:pt x="891563" y="86982"/>
                  </a:lnTo>
                  <a:cubicBezTo>
                    <a:pt x="891563" y="39142"/>
                    <a:pt x="852421" y="0"/>
                    <a:pt x="804581" y="0"/>
                  </a:cubicBezTo>
                  <a:lnTo>
                    <a:pt x="543636" y="0"/>
                  </a:lnTo>
                  <a:cubicBezTo>
                    <a:pt x="495796" y="0"/>
                    <a:pt x="456654" y="39142"/>
                    <a:pt x="456654" y="86982"/>
                  </a:cubicBezTo>
                  <a:lnTo>
                    <a:pt x="456654" y="130473"/>
                  </a:lnTo>
                  <a:lnTo>
                    <a:pt x="86982" y="130473"/>
                  </a:lnTo>
                  <a:cubicBezTo>
                    <a:pt x="39142" y="130473"/>
                    <a:pt x="0" y="169614"/>
                    <a:pt x="0" y="217454"/>
                  </a:cubicBezTo>
                  <a:close/>
                </a:path>
              </a:pathLst>
            </a:custGeom>
            <a:solidFill>
              <a:srgbClr val="0C3C27"/>
            </a:solidFill>
            <a:ln w="21729" cap="flat">
              <a:noFill/>
              <a:prstDash val="solid"/>
              <a:miter/>
            </a:ln>
          </xdr:spPr>
          <xdr:txBody>
            <a:bodyPr rtlCol="0" anchor="ctr"/>
            <a:lstStyle/>
            <a:p>
              <a:endParaRPr lang="es-CO"/>
            </a:p>
          </xdr:txBody>
        </xdr:sp>
        <xdr:sp macro="" textlink="">
          <xdr:nvSpPr>
            <xdr:cNvPr id="67" name="Forma libre: forma 66">
              <a:extLst>
                <a:ext uri="{FF2B5EF4-FFF2-40B4-BE49-F238E27FC236}">
                  <a16:creationId xmlns:a16="http://schemas.microsoft.com/office/drawing/2014/main" id="{78DD98C7-346D-4216-98B9-7BE41180981C}"/>
                </a:ext>
              </a:extLst>
            </xdr:cNvPr>
            <xdr:cNvSpPr/>
          </xdr:nvSpPr>
          <xdr:spPr>
            <a:xfrm>
              <a:off x="3218242" y="2636409"/>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68" name="Forma libre: forma 67">
              <a:extLst>
                <a:ext uri="{FF2B5EF4-FFF2-40B4-BE49-F238E27FC236}">
                  <a16:creationId xmlns:a16="http://schemas.microsoft.com/office/drawing/2014/main" id="{23D839B2-366C-23AC-5506-CD33E45A6D01}"/>
                </a:ext>
              </a:extLst>
            </xdr:cNvPr>
            <xdr:cNvSpPr/>
          </xdr:nvSpPr>
          <xdr:spPr>
            <a:xfrm>
              <a:off x="3218242" y="2897354"/>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69" name="Forma libre: forma 68">
              <a:extLst>
                <a:ext uri="{FF2B5EF4-FFF2-40B4-BE49-F238E27FC236}">
                  <a16:creationId xmlns:a16="http://schemas.microsoft.com/office/drawing/2014/main" id="{117A3F33-D04E-5C02-5ED1-032882C16FA5}"/>
                </a:ext>
              </a:extLst>
            </xdr:cNvPr>
            <xdr:cNvSpPr/>
          </xdr:nvSpPr>
          <xdr:spPr>
            <a:xfrm>
              <a:off x="3218242" y="3158299"/>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70" name="Forma libre: forma 69">
              <a:extLst>
                <a:ext uri="{FF2B5EF4-FFF2-40B4-BE49-F238E27FC236}">
                  <a16:creationId xmlns:a16="http://schemas.microsoft.com/office/drawing/2014/main" id="{EA3F321E-768D-D4EE-6953-14537693C618}"/>
                </a:ext>
              </a:extLst>
            </xdr:cNvPr>
            <xdr:cNvSpPr/>
          </xdr:nvSpPr>
          <xdr:spPr>
            <a:xfrm>
              <a:off x="3218242" y="3419244"/>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71" name="Forma libre: forma 70">
              <a:extLst>
                <a:ext uri="{FF2B5EF4-FFF2-40B4-BE49-F238E27FC236}">
                  <a16:creationId xmlns:a16="http://schemas.microsoft.com/office/drawing/2014/main" id="{8103F0CD-0CC0-5247-A0C4-87A335C2A3D7}"/>
                </a:ext>
              </a:extLst>
            </xdr:cNvPr>
            <xdr:cNvSpPr/>
          </xdr:nvSpPr>
          <xdr:spPr>
            <a:xfrm>
              <a:off x="3737958" y="2542904"/>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5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5"/>
                  </a:lnTo>
                  <a:lnTo>
                    <a:pt x="102203" y="234851"/>
                  </a:lnTo>
                  <a:close/>
                </a:path>
              </a:pathLst>
            </a:custGeom>
            <a:solidFill>
              <a:schemeClr val="accent5"/>
            </a:solidFill>
            <a:ln w="21729" cap="flat">
              <a:noFill/>
              <a:prstDash val="solid"/>
              <a:miter/>
            </a:ln>
          </xdr:spPr>
          <xdr:txBody>
            <a:bodyPr rtlCol="0" anchor="ctr"/>
            <a:lstStyle/>
            <a:p>
              <a:endParaRPr lang="es-CO"/>
            </a:p>
          </xdr:txBody>
        </xdr:sp>
        <xdr:sp macro="" textlink="">
          <xdr:nvSpPr>
            <xdr:cNvPr id="72" name="Forma libre: forma 71">
              <a:extLst>
                <a:ext uri="{FF2B5EF4-FFF2-40B4-BE49-F238E27FC236}">
                  <a16:creationId xmlns:a16="http://schemas.microsoft.com/office/drawing/2014/main" id="{8E1CA0A7-C4FE-CAD8-E81E-8A0A3DCE3CDB}"/>
                </a:ext>
              </a:extLst>
            </xdr:cNvPr>
            <xdr:cNvSpPr/>
          </xdr:nvSpPr>
          <xdr:spPr>
            <a:xfrm>
              <a:off x="3737958" y="2803849"/>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5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5"/>
                  </a:lnTo>
                  <a:lnTo>
                    <a:pt x="102203" y="234851"/>
                  </a:lnTo>
                  <a:close/>
                </a:path>
              </a:pathLst>
            </a:custGeom>
            <a:solidFill>
              <a:schemeClr val="accent5"/>
            </a:solidFill>
            <a:ln w="21729" cap="flat">
              <a:noFill/>
              <a:prstDash val="solid"/>
              <a:miter/>
            </a:ln>
          </xdr:spPr>
          <xdr:txBody>
            <a:bodyPr rtlCol="0" anchor="ctr"/>
            <a:lstStyle/>
            <a:p>
              <a:endParaRPr lang="es-CO"/>
            </a:p>
          </xdr:txBody>
        </xdr:sp>
        <xdr:sp macro="" textlink="">
          <xdr:nvSpPr>
            <xdr:cNvPr id="73" name="Forma libre: forma 72">
              <a:extLst>
                <a:ext uri="{FF2B5EF4-FFF2-40B4-BE49-F238E27FC236}">
                  <a16:creationId xmlns:a16="http://schemas.microsoft.com/office/drawing/2014/main" id="{1CF611FE-5739-6136-DA82-982022852897}"/>
                </a:ext>
              </a:extLst>
            </xdr:cNvPr>
            <xdr:cNvSpPr/>
          </xdr:nvSpPr>
          <xdr:spPr>
            <a:xfrm>
              <a:off x="3737958" y="3064794"/>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5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5"/>
                  </a:lnTo>
                  <a:lnTo>
                    <a:pt x="102203" y="234851"/>
                  </a:lnTo>
                  <a:close/>
                </a:path>
              </a:pathLst>
            </a:custGeom>
            <a:solidFill>
              <a:schemeClr val="accent5"/>
            </a:solidFill>
            <a:ln w="21729" cap="flat">
              <a:noFill/>
              <a:prstDash val="solid"/>
              <a:miter/>
            </a:ln>
          </xdr:spPr>
          <xdr:txBody>
            <a:bodyPr rtlCol="0" anchor="ctr"/>
            <a:lstStyle/>
            <a:p>
              <a:endParaRPr lang="es-CO"/>
            </a:p>
          </xdr:txBody>
        </xdr:sp>
        <xdr:sp macro="" textlink="">
          <xdr:nvSpPr>
            <xdr:cNvPr id="74" name="Forma libre: forma 73">
              <a:extLst>
                <a:ext uri="{FF2B5EF4-FFF2-40B4-BE49-F238E27FC236}">
                  <a16:creationId xmlns:a16="http://schemas.microsoft.com/office/drawing/2014/main" id="{A25EED10-167E-BEDA-0406-1ACCA6FF3A47}"/>
                </a:ext>
              </a:extLst>
            </xdr:cNvPr>
            <xdr:cNvSpPr/>
          </xdr:nvSpPr>
          <xdr:spPr>
            <a:xfrm>
              <a:off x="3737958" y="3325739"/>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6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6"/>
                  </a:lnTo>
                  <a:lnTo>
                    <a:pt x="102203" y="234851"/>
                  </a:lnTo>
                  <a:close/>
                </a:path>
              </a:pathLst>
            </a:custGeom>
            <a:solidFill>
              <a:schemeClr val="accent5"/>
            </a:solidFill>
            <a:ln w="21729" cap="flat">
              <a:noFill/>
              <a:prstDash val="solid"/>
              <a:miter/>
            </a:ln>
          </xdr:spPr>
          <xdr:txBody>
            <a:bodyPr rtlCol="0" anchor="ctr"/>
            <a:lstStyle/>
            <a:p>
              <a:endParaRPr lang="es-CO"/>
            </a:p>
          </xdr:txBody>
        </xdr:sp>
      </xdr:grpSp>
      <xdr:pic>
        <xdr:nvPicPr>
          <xdr:cNvPr id="64" name="Imagen 63">
            <a:extLst>
              <a:ext uri="{FF2B5EF4-FFF2-40B4-BE49-F238E27FC236}">
                <a16:creationId xmlns:a16="http://schemas.microsoft.com/office/drawing/2014/main" id="{9FA8DD70-232F-F5C6-32EE-6743ACC2DEAD}"/>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9769" b="91517" l="5363" r="89590">
                        <a14:foregroundMark x1="5678" y1="43959" x2="5678" y2="43959"/>
                        <a14:foregroundMark x1="46372" y1="38046" x2="46372" y2="38046"/>
                        <a14:foregroundMark x1="68770" y1="29563" x2="68770" y2="29563"/>
                        <a14:foregroundMark x1="51104" y1="14139" x2="51104" y2="14139"/>
                        <a14:foregroundMark x1="28076" y1="86632" x2="28076" y2="86632"/>
                        <a14:foregroundMark x1="70032" y1="83805" x2="70032" y2="83805"/>
                        <a14:foregroundMark x1="57098" y1="89974" x2="57098" y2="89974"/>
                        <a14:foregroundMark x1="46372" y1="91517" x2="46372" y2="91517"/>
                        <a14:foregroundMark x1="29022" y1="87147" x2="29022" y2="87147"/>
                        <a14:foregroundMark x1="70662" y1="84319" x2="70662" y2="84319"/>
                        <a14:foregroundMark x1="68454" y1="28021" x2="68454" y2="28021"/>
                        <a14:foregroundMark x1="49842" y1="12596" x2="49842" y2="12596"/>
                      </a14:backgroundRemoval>
                    </a14:imgEffect>
                  </a14:imgLayer>
                </a14:imgProps>
              </a:ext>
            </a:extLst>
          </a:blip>
          <a:srcRect t="7310" r="8504" b="5848"/>
          <a:stretch/>
        </xdr:blipFill>
        <xdr:spPr>
          <a:xfrm flipH="1">
            <a:off x="4016373" y="1833562"/>
            <a:ext cx="1873251" cy="2181789"/>
          </a:xfrm>
          <a:prstGeom prst="rect">
            <a:avLst/>
          </a:prstGeom>
          <a:effectLst>
            <a:outerShdw blurRad="50800" dist="38100" dir="18900000" algn="bl" rotWithShape="0">
              <a:prstClr val="black">
                <a:alpha val="40000"/>
              </a:prstClr>
            </a:outerShdw>
          </a:effectLst>
        </xdr:spPr>
      </xdr:pic>
    </xdr:grpSp>
    <xdr:clientData/>
  </xdr:twoCellAnchor>
  <xdr:twoCellAnchor>
    <xdr:from>
      <xdr:col>2</xdr:col>
      <xdr:colOff>321732</xdr:colOff>
      <xdr:row>26</xdr:row>
      <xdr:rowOff>76200</xdr:rowOff>
    </xdr:from>
    <xdr:to>
      <xdr:col>3</xdr:col>
      <xdr:colOff>1908174</xdr:colOff>
      <xdr:row>40</xdr:row>
      <xdr:rowOff>84664</xdr:rowOff>
    </xdr:to>
    <xdr:grpSp>
      <xdr:nvGrpSpPr>
        <xdr:cNvPr id="77" name="Grupo 76">
          <a:hlinkClick xmlns:r="http://schemas.openxmlformats.org/officeDocument/2006/relationships" r:id="rId9"/>
          <a:extLst>
            <a:ext uri="{FF2B5EF4-FFF2-40B4-BE49-F238E27FC236}">
              <a16:creationId xmlns:a16="http://schemas.microsoft.com/office/drawing/2014/main" id="{B049EC5A-5A3E-63A2-C749-671CEA82BCAB}"/>
            </a:ext>
          </a:extLst>
        </xdr:cNvPr>
        <xdr:cNvGrpSpPr/>
      </xdr:nvGrpSpPr>
      <xdr:grpSpPr>
        <a:xfrm>
          <a:off x="4617507" y="4876800"/>
          <a:ext cx="3700992" cy="2008714"/>
          <a:chOff x="4273847" y="4481350"/>
          <a:chExt cx="3547766" cy="2043275"/>
        </a:xfrm>
      </xdr:grpSpPr>
      <xdr:grpSp>
        <xdr:nvGrpSpPr>
          <xdr:cNvPr id="61" name="Grupo 60">
            <a:extLst>
              <a:ext uri="{FF2B5EF4-FFF2-40B4-BE49-F238E27FC236}">
                <a16:creationId xmlns:a16="http://schemas.microsoft.com/office/drawing/2014/main" id="{6750FEA0-762A-767C-014F-B694A1312EB0}"/>
              </a:ext>
            </a:extLst>
          </xdr:cNvPr>
          <xdr:cNvGrpSpPr/>
        </xdr:nvGrpSpPr>
        <xdr:grpSpPr>
          <a:xfrm>
            <a:off x="4273847" y="4683128"/>
            <a:ext cx="1869778" cy="1758655"/>
            <a:chOff x="4273846" y="4669482"/>
            <a:chExt cx="1715493" cy="1692921"/>
          </a:xfrm>
        </xdr:grpSpPr>
        <xdr:sp macro="" textlink="">
          <xdr:nvSpPr>
            <xdr:cNvPr id="57" name="Forma libre: forma 56">
              <a:extLst>
                <a:ext uri="{FF2B5EF4-FFF2-40B4-BE49-F238E27FC236}">
                  <a16:creationId xmlns:a16="http://schemas.microsoft.com/office/drawing/2014/main" id="{BA23460D-6AA0-5615-A3E4-8E2E13851552}"/>
                </a:ext>
              </a:extLst>
            </xdr:cNvPr>
            <xdr:cNvSpPr/>
          </xdr:nvSpPr>
          <xdr:spPr>
            <a:xfrm>
              <a:off x="4273846" y="4669482"/>
              <a:ext cx="1715493" cy="1692921"/>
            </a:xfrm>
            <a:custGeom>
              <a:avLst/>
              <a:gdLst>
                <a:gd name="connsiteX0" fmla="*/ 1489771 w 1715493"/>
                <a:gd name="connsiteY0" fmla="*/ 248295 h 1692921"/>
                <a:gd name="connsiteX1" fmla="*/ 1489771 w 1715493"/>
                <a:gd name="connsiteY1" fmla="*/ 1060897 h 1692921"/>
                <a:gd name="connsiteX2" fmla="*/ 225723 w 1715493"/>
                <a:gd name="connsiteY2" fmla="*/ 1060897 h 1692921"/>
                <a:gd name="connsiteX3" fmla="*/ 225723 w 1715493"/>
                <a:gd name="connsiteY3" fmla="*/ 248295 h 1692921"/>
                <a:gd name="connsiteX4" fmla="*/ 0 w 1715493"/>
                <a:gd name="connsiteY4" fmla="*/ 1151186 h 1692921"/>
                <a:gd name="connsiteX5" fmla="*/ 45145 w 1715493"/>
                <a:gd name="connsiteY5" fmla="*/ 1196331 h 1692921"/>
                <a:gd name="connsiteX6" fmla="*/ 734502 w 1715493"/>
                <a:gd name="connsiteY6" fmla="*/ 1196331 h 1692921"/>
                <a:gd name="connsiteX7" fmla="*/ 387566 w 1715493"/>
                <a:gd name="connsiteY7" fmla="*/ 1543267 h 1692921"/>
                <a:gd name="connsiteX8" fmla="*/ 387566 w 1715493"/>
                <a:gd name="connsiteY8" fmla="*/ 1607146 h 1692921"/>
                <a:gd name="connsiteX9" fmla="*/ 451446 w 1715493"/>
                <a:gd name="connsiteY9" fmla="*/ 1607146 h 1692921"/>
                <a:gd name="connsiteX10" fmla="*/ 812602 w 1715493"/>
                <a:gd name="connsiteY10" fmla="*/ 1245990 h 1692921"/>
                <a:gd name="connsiteX11" fmla="*/ 812602 w 1715493"/>
                <a:gd name="connsiteY11" fmla="*/ 1647777 h 1692921"/>
                <a:gd name="connsiteX12" fmla="*/ 857747 w 1715493"/>
                <a:gd name="connsiteY12" fmla="*/ 1692921 h 1692921"/>
                <a:gd name="connsiteX13" fmla="*/ 902891 w 1715493"/>
                <a:gd name="connsiteY13" fmla="*/ 1647777 h 1692921"/>
                <a:gd name="connsiteX14" fmla="*/ 902891 w 1715493"/>
                <a:gd name="connsiteY14" fmla="*/ 1246667 h 1692921"/>
                <a:gd name="connsiteX15" fmla="*/ 1264048 w 1715493"/>
                <a:gd name="connsiteY15" fmla="*/ 1607824 h 1692921"/>
                <a:gd name="connsiteX16" fmla="*/ 1328266 w 1715493"/>
                <a:gd name="connsiteY16" fmla="*/ 1608162 h 1692921"/>
                <a:gd name="connsiteX17" fmla="*/ 1328605 w 1715493"/>
                <a:gd name="connsiteY17" fmla="*/ 1543944 h 1692921"/>
                <a:gd name="connsiteX18" fmla="*/ 980991 w 1715493"/>
                <a:gd name="connsiteY18" fmla="*/ 1196331 h 1692921"/>
                <a:gd name="connsiteX19" fmla="*/ 1670349 w 1715493"/>
                <a:gd name="connsiteY19" fmla="*/ 1196331 h 1692921"/>
                <a:gd name="connsiteX20" fmla="*/ 1715493 w 1715493"/>
                <a:gd name="connsiteY20" fmla="*/ 1151186 h 1692921"/>
                <a:gd name="connsiteX21" fmla="*/ 1670349 w 1715493"/>
                <a:gd name="connsiteY21" fmla="*/ 1106042 h 1692921"/>
                <a:gd name="connsiteX22" fmla="*/ 1625204 w 1715493"/>
                <a:gd name="connsiteY22" fmla="*/ 1106042 h 1692921"/>
                <a:gd name="connsiteX23" fmla="*/ 1625204 w 1715493"/>
                <a:gd name="connsiteY23" fmla="*/ 180578 h 1692921"/>
                <a:gd name="connsiteX24" fmla="*/ 1670349 w 1715493"/>
                <a:gd name="connsiteY24" fmla="*/ 180578 h 1692921"/>
                <a:gd name="connsiteX25" fmla="*/ 1715493 w 1715493"/>
                <a:gd name="connsiteY25" fmla="*/ 135434 h 1692921"/>
                <a:gd name="connsiteX26" fmla="*/ 1670349 w 1715493"/>
                <a:gd name="connsiteY26" fmla="*/ 90289 h 1692921"/>
                <a:gd name="connsiteX27" fmla="*/ 902891 w 1715493"/>
                <a:gd name="connsiteY27" fmla="*/ 90289 h 1692921"/>
                <a:gd name="connsiteX28" fmla="*/ 902891 w 1715493"/>
                <a:gd name="connsiteY28" fmla="*/ 45145 h 1692921"/>
                <a:gd name="connsiteX29" fmla="*/ 857747 w 1715493"/>
                <a:gd name="connsiteY29" fmla="*/ 0 h 1692921"/>
                <a:gd name="connsiteX30" fmla="*/ 812602 w 1715493"/>
                <a:gd name="connsiteY30" fmla="*/ 45145 h 1692921"/>
                <a:gd name="connsiteX31" fmla="*/ 812602 w 1715493"/>
                <a:gd name="connsiteY31" fmla="*/ 90289 h 1692921"/>
                <a:gd name="connsiteX32" fmla="*/ 45145 w 1715493"/>
                <a:gd name="connsiteY32" fmla="*/ 90289 h 1692921"/>
                <a:gd name="connsiteX33" fmla="*/ 0 w 1715493"/>
                <a:gd name="connsiteY33" fmla="*/ 135434 h 1692921"/>
                <a:gd name="connsiteX34" fmla="*/ 45145 w 1715493"/>
                <a:gd name="connsiteY34" fmla="*/ 180578 h 1692921"/>
                <a:gd name="connsiteX35" fmla="*/ 90289 w 1715493"/>
                <a:gd name="connsiteY35" fmla="*/ 180578 h 1692921"/>
                <a:gd name="connsiteX36" fmla="*/ 90289 w 1715493"/>
                <a:gd name="connsiteY36" fmla="*/ 1106042 h 1692921"/>
                <a:gd name="connsiteX37" fmla="*/ 45145 w 1715493"/>
                <a:gd name="connsiteY37" fmla="*/ 1106042 h 1692921"/>
                <a:gd name="connsiteX38" fmla="*/ 0 w 1715493"/>
                <a:gd name="connsiteY38" fmla="*/ 1151186 h 16929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715493" h="1692921">
                  <a:moveTo>
                    <a:pt x="1489771" y="248295"/>
                  </a:moveTo>
                  <a:lnTo>
                    <a:pt x="1489771" y="1060897"/>
                  </a:lnTo>
                  <a:lnTo>
                    <a:pt x="225723" y="1060897"/>
                  </a:lnTo>
                  <a:lnTo>
                    <a:pt x="225723" y="248295"/>
                  </a:lnTo>
                  <a:close/>
                  <a:moveTo>
                    <a:pt x="0" y="1151186"/>
                  </a:moveTo>
                  <a:cubicBezTo>
                    <a:pt x="0" y="1176120"/>
                    <a:pt x="20211" y="1196331"/>
                    <a:pt x="45145" y="1196331"/>
                  </a:cubicBezTo>
                  <a:lnTo>
                    <a:pt x="734502" y="1196331"/>
                  </a:lnTo>
                  <a:lnTo>
                    <a:pt x="387566" y="1543267"/>
                  </a:lnTo>
                  <a:cubicBezTo>
                    <a:pt x="369926" y="1560907"/>
                    <a:pt x="369926" y="1589506"/>
                    <a:pt x="387566" y="1607146"/>
                  </a:cubicBezTo>
                  <a:cubicBezTo>
                    <a:pt x="405206" y="1624787"/>
                    <a:pt x="433805" y="1624787"/>
                    <a:pt x="451446" y="1607146"/>
                  </a:cubicBezTo>
                  <a:lnTo>
                    <a:pt x="812602" y="1245990"/>
                  </a:lnTo>
                  <a:lnTo>
                    <a:pt x="812602" y="1647777"/>
                  </a:lnTo>
                  <a:cubicBezTo>
                    <a:pt x="812602" y="1672710"/>
                    <a:pt x="832813" y="1692921"/>
                    <a:pt x="857747" y="1692921"/>
                  </a:cubicBezTo>
                  <a:cubicBezTo>
                    <a:pt x="882680" y="1692921"/>
                    <a:pt x="902891" y="1672710"/>
                    <a:pt x="902891" y="1647777"/>
                  </a:cubicBezTo>
                  <a:lnTo>
                    <a:pt x="902891" y="1246667"/>
                  </a:lnTo>
                  <a:lnTo>
                    <a:pt x="1264048" y="1607824"/>
                  </a:lnTo>
                  <a:cubicBezTo>
                    <a:pt x="1281688" y="1625651"/>
                    <a:pt x="1310438" y="1625802"/>
                    <a:pt x="1328266" y="1608162"/>
                  </a:cubicBezTo>
                  <a:cubicBezTo>
                    <a:pt x="1346094" y="1590522"/>
                    <a:pt x="1346245" y="1561772"/>
                    <a:pt x="1328605" y="1543944"/>
                  </a:cubicBezTo>
                  <a:lnTo>
                    <a:pt x="980991" y="1196331"/>
                  </a:lnTo>
                  <a:lnTo>
                    <a:pt x="1670349" y="1196331"/>
                  </a:lnTo>
                  <a:cubicBezTo>
                    <a:pt x="1695282" y="1196331"/>
                    <a:pt x="1715493" y="1176120"/>
                    <a:pt x="1715493" y="1151186"/>
                  </a:cubicBezTo>
                  <a:cubicBezTo>
                    <a:pt x="1715493" y="1126253"/>
                    <a:pt x="1695282" y="1106042"/>
                    <a:pt x="1670349" y="1106042"/>
                  </a:cubicBezTo>
                  <a:lnTo>
                    <a:pt x="1625204" y="1106042"/>
                  </a:lnTo>
                  <a:lnTo>
                    <a:pt x="1625204" y="180578"/>
                  </a:lnTo>
                  <a:lnTo>
                    <a:pt x="1670349" y="180578"/>
                  </a:lnTo>
                  <a:cubicBezTo>
                    <a:pt x="1695282" y="180578"/>
                    <a:pt x="1715493" y="160367"/>
                    <a:pt x="1715493" y="135434"/>
                  </a:cubicBezTo>
                  <a:cubicBezTo>
                    <a:pt x="1715493" y="110500"/>
                    <a:pt x="1695282" y="90289"/>
                    <a:pt x="1670349" y="90289"/>
                  </a:cubicBezTo>
                  <a:lnTo>
                    <a:pt x="902891" y="90289"/>
                  </a:lnTo>
                  <a:lnTo>
                    <a:pt x="902891" y="45145"/>
                  </a:lnTo>
                  <a:cubicBezTo>
                    <a:pt x="902891" y="20211"/>
                    <a:pt x="882680" y="0"/>
                    <a:pt x="857747" y="0"/>
                  </a:cubicBezTo>
                  <a:cubicBezTo>
                    <a:pt x="832813" y="0"/>
                    <a:pt x="812602" y="20211"/>
                    <a:pt x="812602" y="45145"/>
                  </a:cubicBezTo>
                  <a:lnTo>
                    <a:pt x="812602" y="90289"/>
                  </a:lnTo>
                  <a:lnTo>
                    <a:pt x="45145" y="90289"/>
                  </a:lnTo>
                  <a:cubicBezTo>
                    <a:pt x="20211" y="90289"/>
                    <a:pt x="0" y="110500"/>
                    <a:pt x="0" y="135434"/>
                  </a:cubicBezTo>
                  <a:cubicBezTo>
                    <a:pt x="0" y="160367"/>
                    <a:pt x="20211" y="180578"/>
                    <a:pt x="45145" y="180578"/>
                  </a:cubicBezTo>
                  <a:lnTo>
                    <a:pt x="90289" y="180578"/>
                  </a:lnTo>
                  <a:lnTo>
                    <a:pt x="90289" y="1106042"/>
                  </a:lnTo>
                  <a:lnTo>
                    <a:pt x="45145" y="1106042"/>
                  </a:lnTo>
                  <a:cubicBezTo>
                    <a:pt x="20211" y="1106042"/>
                    <a:pt x="0" y="1126253"/>
                    <a:pt x="0" y="1151186"/>
                  </a:cubicBezTo>
                  <a:close/>
                </a:path>
              </a:pathLst>
            </a:custGeom>
            <a:solidFill>
              <a:srgbClr val="0C3C27"/>
            </a:solidFill>
            <a:ln w="22523" cap="flat">
              <a:noFill/>
              <a:prstDash val="solid"/>
              <a:miter/>
            </a:ln>
          </xdr:spPr>
          <xdr:txBody>
            <a:bodyPr rtlCol="0" anchor="ctr"/>
            <a:lstStyle/>
            <a:p>
              <a:endParaRPr lang="es-CO"/>
            </a:p>
          </xdr:txBody>
        </xdr:sp>
        <xdr:sp macro="" textlink="">
          <xdr:nvSpPr>
            <xdr:cNvPr id="58" name="Forma libre: forma 57">
              <a:extLst>
                <a:ext uri="{FF2B5EF4-FFF2-40B4-BE49-F238E27FC236}">
                  <a16:creationId xmlns:a16="http://schemas.microsoft.com/office/drawing/2014/main" id="{D343A649-A7C8-664C-0736-795F09F9CD5E}"/>
                </a:ext>
              </a:extLst>
            </xdr:cNvPr>
            <xdr:cNvSpPr/>
          </xdr:nvSpPr>
          <xdr:spPr>
            <a:xfrm>
              <a:off x="4770437" y="5008066"/>
              <a:ext cx="180578" cy="632023"/>
            </a:xfrm>
            <a:custGeom>
              <a:avLst/>
              <a:gdLst>
                <a:gd name="connsiteX0" fmla="*/ 0 w 180578"/>
                <a:gd name="connsiteY0" fmla="*/ 0 h 632023"/>
                <a:gd name="connsiteX1" fmla="*/ 180578 w 180578"/>
                <a:gd name="connsiteY1" fmla="*/ 0 h 632023"/>
                <a:gd name="connsiteX2" fmla="*/ 180578 w 180578"/>
                <a:gd name="connsiteY2" fmla="*/ 632024 h 632023"/>
                <a:gd name="connsiteX3" fmla="*/ 0 w 180578"/>
                <a:gd name="connsiteY3" fmla="*/ 632024 h 632023"/>
              </a:gdLst>
              <a:ahLst/>
              <a:cxnLst>
                <a:cxn ang="0">
                  <a:pos x="connsiteX0" y="connsiteY0"/>
                </a:cxn>
                <a:cxn ang="0">
                  <a:pos x="connsiteX1" y="connsiteY1"/>
                </a:cxn>
                <a:cxn ang="0">
                  <a:pos x="connsiteX2" y="connsiteY2"/>
                </a:cxn>
                <a:cxn ang="0">
                  <a:pos x="connsiteX3" y="connsiteY3"/>
                </a:cxn>
              </a:cxnLst>
              <a:rect l="l" t="t" r="r" b="b"/>
              <a:pathLst>
                <a:path w="180578" h="632023">
                  <a:moveTo>
                    <a:pt x="0" y="0"/>
                  </a:moveTo>
                  <a:lnTo>
                    <a:pt x="180578" y="0"/>
                  </a:lnTo>
                  <a:lnTo>
                    <a:pt x="180578" y="632024"/>
                  </a:lnTo>
                  <a:lnTo>
                    <a:pt x="0" y="632024"/>
                  </a:lnTo>
                  <a:close/>
                </a:path>
              </a:pathLst>
            </a:custGeom>
            <a:solidFill>
              <a:srgbClr val="00B050"/>
            </a:solidFill>
            <a:ln w="22523" cap="flat">
              <a:noFill/>
              <a:prstDash val="solid"/>
              <a:miter/>
            </a:ln>
          </xdr:spPr>
          <xdr:txBody>
            <a:bodyPr rtlCol="0" anchor="ctr"/>
            <a:lstStyle/>
            <a:p>
              <a:endParaRPr lang="es-CO"/>
            </a:p>
          </xdr:txBody>
        </xdr:sp>
        <xdr:sp macro="" textlink="">
          <xdr:nvSpPr>
            <xdr:cNvPr id="59" name="Forma libre: forma 58">
              <a:extLst>
                <a:ext uri="{FF2B5EF4-FFF2-40B4-BE49-F238E27FC236}">
                  <a16:creationId xmlns:a16="http://schemas.microsoft.com/office/drawing/2014/main" id="{DA765957-CB53-5BD1-57C4-64313F88F26F}"/>
                </a:ext>
              </a:extLst>
            </xdr:cNvPr>
            <xdr:cNvSpPr/>
          </xdr:nvSpPr>
          <xdr:spPr>
            <a:xfrm>
              <a:off x="5041304" y="5211216"/>
              <a:ext cx="180578" cy="428873"/>
            </a:xfrm>
            <a:custGeom>
              <a:avLst/>
              <a:gdLst>
                <a:gd name="connsiteX0" fmla="*/ 0 w 180578"/>
                <a:gd name="connsiteY0" fmla="*/ 0 h 428873"/>
                <a:gd name="connsiteX1" fmla="*/ 180578 w 180578"/>
                <a:gd name="connsiteY1" fmla="*/ 0 h 428873"/>
                <a:gd name="connsiteX2" fmla="*/ 180578 w 180578"/>
                <a:gd name="connsiteY2" fmla="*/ 428873 h 428873"/>
                <a:gd name="connsiteX3" fmla="*/ 0 w 180578"/>
                <a:gd name="connsiteY3" fmla="*/ 428873 h 428873"/>
              </a:gdLst>
              <a:ahLst/>
              <a:cxnLst>
                <a:cxn ang="0">
                  <a:pos x="connsiteX0" y="connsiteY0"/>
                </a:cxn>
                <a:cxn ang="0">
                  <a:pos x="connsiteX1" y="connsiteY1"/>
                </a:cxn>
                <a:cxn ang="0">
                  <a:pos x="connsiteX2" y="connsiteY2"/>
                </a:cxn>
                <a:cxn ang="0">
                  <a:pos x="connsiteX3" y="connsiteY3"/>
                </a:cxn>
              </a:cxnLst>
              <a:rect l="l" t="t" r="r" b="b"/>
              <a:pathLst>
                <a:path w="180578" h="428873">
                  <a:moveTo>
                    <a:pt x="0" y="0"/>
                  </a:moveTo>
                  <a:lnTo>
                    <a:pt x="180578" y="0"/>
                  </a:lnTo>
                  <a:lnTo>
                    <a:pt x="180578" y="428873"/>
                  </a:lnTo>
                  <a:lnTo>
                    <a:pt x="0" y="428873"/>
                  </a:lnTo>
                  <a:close/>
                </a:path>
              </a:pathLst>
            </a:custGeom>
            <a:solidFill>
              <a:srgbClr val="FFFF00"/>
            </a:solidFill>
            <a:ln w="22523" cap="flat">
              <a:noFill/>
              <a:prstDash val="solid"/>
              <a:miter/>
            </a:ln>
          </xdr:spPr>
          <xdr:txBody>
            <a:bodyPr rtlCol="0" anchor="ctr"/>
            <a:lstStyle/>
            <a:p>
              <a:endParaRPr lang="es-CO"/>
            </a:p>
          </xdr:txBody>
        </xdr:sp>
        <xdr:sp macro="" textlink="">
          <xdr:nvSpPr>
            <xdr:cNvPr id="60" name="Forma libre: forma 59">
              <a:extLst>
                <a:ext uri="{FF2B5EF4-FFF2-40B4-BE49-F238E27FC236}">
                  <a16:creationId xmlns:a16="http://schemas.microsoft.com/office/drawing/2014/main" id="{8226BD47-42E3-618C-C87A-0FD219CA1106}"/>
                </a:ext>
              </a:extLst>
            </xdr:cNvPr>
            <xdr:cNvSpPr/>
          </xdr:nvSpPr>
          <xdr:spPr>
            <a:xfrm>
              <a:off x="5312171" y="5369222"/>
              <a:ext cx="180578" cy="270867"/>
            </a:xfrm>
            <a:custGeom>
              <a:avLst/>
              <a:gdLst>
                <a:gd name="connsiteX0" fmla="*/ 0 w 180578"/>
                <a:gd name="connsiteY0" fmla="*/ 0 h 270867"/>
                <a:gd name="connsiteX1" fmla="*/ 180578 w 180578"/>
                <a:gd name="connsiteY1" fmla="*/ 0 h 270867"/>
                <a:gd name="connsiteX2" fmla="*/ 180578 w 180578"/>
                <a:gd name="connsiteY2" fmla="*/ 270867 h 270867"/>
                <a:gd name="connsiteX3" fmla="*/ 0 w 180578"/>
                <a:gd name="connsiteY3" fmla="*/ 270867 h 270867"/>
              </a:gdLst>
              <a:ahLst/>
              <a:cxnLst>
                <a:cxn ang="0">
                  <a:pos x="connsiteX0" y="connsiteY0"/>
                </a:cxn>
                <a:cxn ang="0">
                  <a:pos x="connsiteX1" y="connsiteY1"/>
                </a:cxn>
                <a:cxn ang="0">
                  <a:pos x="connsiteX2" y="connsiteY2"/>
                </a:cxn>
                <a:cxn ang="0">
                  <a:pos x="connsiteX3" y="connsiteY3"/>
                </a:cxn>
              </a:cxnLst>
              <a:rect l="l" t="t" r="r" b="b"/>
              <a:pathLst>
                <a:path w="180578" h="270867">
                  <a:moveTo>
                    <a:pt x="0" y="0"/>
                  </a:moveTo>
                  <a:lnTo>
                    <a:pt x="180578" y="0"/>
                  </a:lnTo>
                  <a:lnTo>
                    <a:pt x="180578" y="270867"/>
                  </a:lnTo>
                  <a:lnTo>
                    <a:pt x="0" y="270867"/>
                  </a:lnTo>
                  <a:close/>
                </a:path>
              </a:pathLst>
            </a:custGeom>
            <a:solidFill>
              <a:srgbClr val="FF0000"/>
            </a:solidFill>
            <a:ln w="22523" cap="flat">
              <a:noFill/>
              <a:prstDash val="solid"/>
              <a:miter/>
            </a:ln>
          </xdr:spPr>
          <xdr:txBody>
            <a:bodyPr rtlCol="0" anchor="ctr"/>
            <a:lstStyle/>
            <a:p>
              <a:endParaRPr lang="es-CO"/>
            </a:p>
          </xdr:txBody>
        </xdr:sp>
      </xdr:grpSp>
      <xdr:pic>
        <xdr:nvPicPr>
          <xdr:cNvPr id="42" name="Imagen 41" descr="Imagen que contiene ratón&#10;&#10;Descripción generada automáticamente">
            <a:extLst>
              <a:ext uri="{FF2B5EF4-FFF2-40B4-BE49-F238E27FC236}">
                <a16:creationId xmlns:a16="http://schemas.microsoft.com/office/drawing/2014/main" id="{F325EA31-C2D2-C7D8-C86E-261DF7D63A86}"/>
              </a:ext>
            </a:extLst>
          </xdr:cNvPr>
          <xdr:cNvPicPr>
            <a:picLocks noChangeAspect="1"/>
          </xdr:cNvPicPr>
        </xdr:nvPicPr>
        <xdr:blipFill rotWithShape="1">
          <a:blip xmlns:r="http://schemas.openxmlformats.org/officeDocument/2006/relationships" r:embed="rId10"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l="1" t="4789" r="1075" b="1945"/>
          <a:stretch/>
        </xdr:blipFill>
        <xdr:spPr bwMode="auto">
          <a:xfrm>
            <a:off x="5834063" y="4481350"/>
            <a:ext cx="1987550" cy="2043275"/>
          </a:xfrm>
          <a:prstGeom prst="rect">
            <a:avLst/>
          </a:prstGeom>
          <a:noFill/>
          <a:ln>
            <a:noFill/>
          </a:ln>
          <a:effectLst>
            <a:outerShdw blurRad="50800" dist="38100" dir="18900000" algn="bl" rotWithShape="0">
              <a:prstClr val="black">
                <a:alpha val="40000"/>
              </a:prstClr>
            </a:outerShdw>
          </a:effectLst>
          <a:extLst>
            <a:ext uri="{53640926-AAD7-44D8-BBD7-CCE9431645EC}">
              <a14:shadowObscured xmlns:a14="http://schemas.microsoft.com/office/drawing/2010/main"/>
            </a:ext>
          </a:extLst>
        </xdr:spPr>
      </xdr:pic>
    </xdr:grpSp>
    <xdr:clientData/>
  </xdr:twoCellAnchor>
  <xdr:twoCellAnchor>
    <xdr:from>
      <xdr:col>1</xdr:col>
      <xdr:colOff>615424</xdr:colOff>
      <xdr:row>42</xdr:row>
      <xdr:rowOff>67732</xdr:rowOff>
    </xdr:from>
    <xdr:to>
      <xdr:col>2</xdr:col>
      <xdr:colOff>1282175</xdr:colOff>
      <xdr:row>57</xdr:row>
      <xdr:rowOff>67731</xdr:rowOff>
    </xdr:to>
    <xdr:grpSp>
      <xdr:nvGrpSpPr>
        <xdr:cNvPr id="91" name="Grupo 90">
          <a:hlinkClick xmlns:r="http://schemas.openxmlformats.org/officeDocument/2006/relationships" r:id="rId11"/>
          <a:extLst>
            <a:ext uri="{FF2B5EF4-FFF2-40B4-BE49-F238E27FC236}">
              <a16:creationId xmlns:a16="http://schemas.microsoft.com/office/drawing/2014/main" id="{7A39821F-0FFD-B2C8-7527-4FEBDD144E26}"/>
            </a:ext>
          </a:extLst>
        </xdr:cNvPr>
        <xdr:cNvGrpSpPr/>
      </xdr:nvGrpSpPr>
      <xdr:grpSpPr>
        <a:xfrm>
          <a:off x="2796649" y="7535332"/>
          <a:ext cx="2781301" cy="2143124"/>
          <a:chOff x="2349501" y="7048501"/>
          <a:chExt cx="2532063" cy="2217729"/>
        </a:xfrm>
      </xdr:grpSpPr>
      <xdr:grpSp>
        <xdr:nvGrpSpPr>
          <xdr:cNvPr id="90" name="Grupo 89">
            <a:extLst>
              <a:ext uri="{FF2B5EF4-FFF2-40B4-BE49-F238E27FC236}">
                <a16:creationId xmlns:a16="http://schemas.microsoft.com/office/drawing/2014/main" id="{ED19DC64-2ACC-308A-E939-D1461328ABF0}"/>
              </a:ext>
            </a:extLst>
          </xdr:cNvPr>
          <xdr:cNvGrpSpPr/>
        </xdr:nvGrpSpPr>
        <xdr:grpSpPr>
          <a:xfrm>
            <a:off x="3075118" y="7310438"/>
            <a:ext cx="1806446" cy="1770062"/>
            <a:chOff x="3090993" y="7424868"/>
            <a:chExt cx="1600070" cy="1560382"/>
          </a:xfrm>
        </xdr:grpSpPr>
        <xdr:sp macro="" textlink="">
          <xdr:nvSpPr>
            <xdr:cNvPr id="84" name="Forma libre: forma 83">
              <a:extLst>
                <a:ext uri="{FF2B5EF4-FFF2-40B4-BE49-F238E27FC236}">
                  <a16:creationId xmlns:a16="http://schemas.microsoft.com/office/drawing/2014/main" id="{9DA85556-E887-6746-DE48-76004D8FD7CD}"/>
                </a:ext>
              </a:extLst>
            </xdr:cNvPr>
            <xdr:cNvSpPr/>
          </xdr:nvSpPr>
          <xdr:spPr>
            <a:xfrm>
              <a:off x="3090993" y="7424868"/>
              <a:ext cx="1600070" cy="1560382"/>
            </a:xfrm>
            <a:custGeom>
              <a:avLst/>
              <a:gdLst>
                <a:gd name="connsiteX0" fmla="*/ 117078 w 1326886"/>
                <a:gd name="connsiteY0" fmla="*/ 0 h 1326886"/>
                <a:gd name="connsiteX1" fmla="*/ 0 w 1326886"/>
                <a:gd name="connsiteY1" fmla="*/ 0 h 1326886"/>
                <a:gd name="connsiteX2" fmla="*/ 0 w 1326886"/>
                <a:gd name="connsiteY2" fmla="*/ 1326886 h 1326886"/>
                <a:gd name="connsiteX3" fmla="*/ 1326886 w 1326886"/>
                <a:gd name="connsiteY3" fmla="*/ 1326886 h 1326886"/>
                <a:gd name="connsiteX4" fmla="*/ 1326886 w 1326886"/>
                <a:gd name="connsiteY4" fmla="*/ 1209808 h 1326886"/>
                <a:gd name="connsiteX5" fmla="*/ 117078 w 1326886"/>
                <a:gd name="connsiteY5" fmla="*/ 1209808 h 13268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26886" h="1326886">
                  <a:moveTo>
                    <a:pt x="117078" y="0"/>
                  </a:moveTo>
                  <a:lnTo>
                    <a:pt x="0" y="0"/>
                  </a:lnTo>
                  <a:lnTo>
                    <a:pt x="0" y="1326886"/>
                  </a:lnTo>
                  <a:lnTo>
                    <a:pt x="1326886" y="1326886"/>
                  </a:lnTo>
                  <a:lnTo>
                    <a:pt x="1326886" y="1209808"/>
                  </a:lnTo>
                  <a:lnTo>
                    <a:pt x="117078" y="1209808"/>
                  </a:lnTo>
                  <a:close/>
                </a:path>
              </a:pathLst>
            </a:custGeom>
            <a:solidFill>
              <a:srgbClr val="0C3C27"/>
            </a:solidFill>
            <a:ln w="19447" cap="flat">
              <a:noFill/>
              <a:prstDash val="solid"/>
              <a:miter/>
            </a:ln>
          </xdr:spPr>
          <xdr:txBody>
            <a:bodyPr rtlCol="0" anchor="ctr"/>
            <a:lstStyle/>
            <a:p>
              <a:endParaRPr lang="es-CO"/>
            </a:p>
          </xdr:txBody>
        </xdr:sp>
        <xdr:sp macro="" textlink="">
          <xdr:nvSpPr>
            <xdr:cNvPr id="85" name="Forma libre: forma 84">
              <a:extLst>
                <a:ext uri="{FF2B5EF4-FFF2-40B4-BE49-F238E27FC236}">
                  <a16:creationId xmlns:a16="http://schemas.microsoft.com/office/drawing/2014/main" id="{8D3DC6B2-EAB5-F5B7-E332-FDDD1EF2BA32}"/>
                </a:ext>
              </a:extLst>
            </xdr:cNvPr>
            <xdr:cNvSpPr/>
          </xdr:nvSpPr>
          <xdr:spPr>
            <a:xfrm>
              <a:off x="3373358" y="7906751"/>
              <a:ext cx="258834" cy="803138"/>
            </a:xfrm>
            <a:custGeom>
              <a:avLst/>
              <a:gdLst>
                <a:gd name="connsiteX0" fmla="*/ 0 w 214643"/>
                <a:gd name="connsiteY0" fmla="*/ 0 h 682956"/>
                <a:gd name="connsiteX1" fmla="*/ 214643 w 214643"/>
                <a:gd name="connsiteY1" fmla="*/ 0 h 682956"/>
                <a:gd name="connsiteX2" fmla="*/ 214643 w 214643"/>
                <a:gd name="connsiteY2" fmla="*/ 682956 h 682956"/>
                <a:gd name="connsiteX3" fmla="*/ 0 w 214643"/>
                <a:gd name="connsiteY3" fmla="*/ 682956 h 682956"/>
              </a:gdLst>
              <a:ahLst/>
              <a:cxnLst>
                <a:cxn ang="0">
                  <a:pos x="connsiteX0" y="connsiteY0"/>
                </a:cxn>
                <a:cxn ang="0">
                  <a:pos x="connsiteX1" y="connsiteY1"/>
                </a:cxn>
                <a:cxn ang="0">
                  <a:pos x="connsiteX2" y="connsiteY2"/>
                </a:cxn>
                <a:cxn ang="0">
                  <a:pos x="connsiteX3" y="connsiteY3"/>
                </a:cxn>
              </a:cxnLst>
              <a:rect l="l" t="t" r="r" b="b"/>
              <a:pathLst>
                <a:path w="214643" h="682956">
                  <a:moveTo>
                    <a:pt x="0" y="0"/>
                  </a:moveTo>
                  <a:lnTo>
                    <a:pt x="214643" y="0"/>
                  </a:lnTo>
                  <a:lnTo>
                    <a:pt x="214643" y="682956"/>
                  </a:lnTo>
                  <a:lnTo>
                    <a:pt x="0" y="682956"/>
                  </a:lnTo>
                  <a:close/>
                </a:path>
              </a:pathLst>
            </a:custGeom>
            <a:solidFill>
              <a:schemeClr val="accent5">
                <a:lumMod val="50000"/>
              </a:schemeClr>
            </a:solidFill>
            <a:ln w="19447" cap="flat">
              <a:noFill/>
              <a:prstDash val="solid"/>
              <a:miter/>
            </a:ln>
          </xdr:spPr>
          <xdr:txBody>
            <a:bodyPr rtlCol="0" anchor="ctr"/>
            <a:lstStyle/>
            <a:p>
              <a:endParaRPr lang="es-CO"/>
            </a:p>
          </xdr:txBody>
        </xdr:sp>
        <xdr:sp macro="" textlink="">
          <xdr:nvSpPr>
            <xdr:cNvPr id="86" name="Forma libre: forma 85">
              <a:extLst>
                <a:ext uri="{FF2B5EF4-FFF2-40B4-BE49-F238E27FC236}">
                  <a16:creationId xmlns:a16="http://schemas.microsoft.com/office/drawing/2014/main" id="{D1D31B11-108B-6129-3940-3D1D5513E9F4}"/>
                </a:ext>
              </a:extLst>
            </xdr:cNvPr>
            <xdr:cNvSpPr/>
          </xdr:nvSpPr>
          <xdr:spPr>
            <a:xfrm>
              <a:off x="3726315" y="7424868"/>
              <a:ext cx="258834" cy="1285020"/>
            </a:xfrm>
            <a:custGeom>
              <a:avLst/>
              <a:gdLst>
                <a:gd name="connsiteX0" fmla="*/ 0 w 214643"/>
                <a:gd name="connsiteY0" fmla="*/ 0 h 1092729"/>
                <a:gd name="connsiteX1" fmla="*/ 214643 w 214643"/>
                <a:gd name="connsiteY1" fmla="*/ 0 h 1092729"/>
                <a:gd name="connsiteX2" fmla="*/ 214643 w 214643"/>
                <a:gd name="connsiteY2" fmla="*/ 1092730 h 1092729"/>
                <a:gd name="connsiteX3" fmla="*/ 0 w 214643"/>
                <a:gd name="connsiteY3" fmla="*/ 1092730 h 1092729"/>
              </a:gdLst>
              <a:ahLst/>
              <a:cxnLst>
                <a:cxn ang="0">
                  <a:pos x="connsiteX0" y="connsiteY0"/>
                </a:cxn>
                <a:cxn ang="0">
                  <a:pos x="connsiteX1" y="connsiteY1"/>
                </a:cxn>
                <a:cxn ang="0">
                  <a:pos x="connsiteX2" y="connsiteY2"/>
                </a:cxn>
                <a:cxn ang="0">
                  <a:pos x="connsiteX3" y="connsiteY3"/>
                </a:cxn>
              </a:cxnLst>
              <a:rect l="l" t="t" r="r" b="b"/>
              <a:pathLst>
                <a:path w="214643" h="1092729">
                  <a:moveTo>
                    <a:pt x="0" y="0"/>
                  </a:moveTo>
                  <a:lnTo>
                    <a:pt x="214643" y="0"/>
                  </a:lnTo>
                  <a:lnTo>
                    <a:pt x="214643" y="1092730"/>
                  </a:lnTo>
                  <a:lnTo>
                    <a:pt x="0" y="1092730"/>
                  </a:lnTo>
                  <a:close/>
                </a:path>
              </a:pathLst>
            </a:custGeom>
            <a:solidFill>
              <a:schemeClr val="accent6">
                <a:lumMod val="50000"/>
              </a:schemeClr>
            </a:solidFill>
            <a:ln w="19447" cap="flat">
              <a:solidFill>
                <a:schemeClr val="accent6">
                  <a:lumMod val="50000"/>
                </a:schemeClr>
              </a:solidFill>
              <a:prstDash val="solid"/>
              <a:miter/>
            </a:ln>
          </xdr:spPr>
          <xdr:txBody>
            <a:bodyPr rtlCol="0" anchor="ctr"/>
            <a:lstStyle/>
            <a:p>
              <a:endParaRPr lang="es-CO"/>
            </a:p>
          </xdr:txBody>
        </xdr:sp>
        <xdr:sp macro="" textlink="">
          <xdr:nvSpPr>
            <xdr:cNvPr id="87" name="Forma libre: forma 86">
              <a:extLst>
                <a:ext uri="{FF2B5EF4-FFF2-40B4-BE49-F238E27FC236}">
                  <a16:creationId xmlns:a16="http://schemas.microsoft.com/office/drawing/2014/main" id="{EEFB9944-1D95-9432-E4C2-9152FA9E4472}"/>
                </a:ext>
              </a:extLst>
            </xdr:cNvPr>
            <xdr:cNvSpPr/>
          </xdr:nvSpPr>
          <xdr:spPr>
            <a:xfrm>
              <a:off x="4079271" y="7906751"/>
              <a:ext cx="258834" cy="803138"/>
            </a:xfrm>
            <a:custGeom>
              <a:avLst/>
              <a:gdLst>
                <a:gd name="connsiteX0" fmla="*/ 0 w 214643"/>
                <a:gd name="connsiteY0" fmla="*/ 0 h 682956"/>
                <a:gd name="connsiteX1" fmla="*/ 214643 w 214643"/>
                <a:gd name="connsiteY1" fmla="*/ 0 h 682956"/>
                <a:gd name="connsiteX2" fmla="*/ 214643 w 214643"/>
                <a:gd name="connsiteY2" fmla="*/ 682956 h 682956"/>
                <a:gd name="connsiteX3" fmla="*/ 0 w 214643"/>
                <a:gd name="connsiteY3" fmla="*/ 682956 h 682956"/>
              </a:gdLst>
              <a:ahLst/>
              <a:cxnLst>
                <a:cxn ang="0">
                  <a:pos x="connsiteX0" y="connsiteY0"/>
                </a:cxn>
                <a:cxn ang="0">
                  <a:pos x="connsiteX1" y="connsiteY1"/>
                </a:cxn>
                <a:cxn ang="0">
                  <a:pos x="connsiteX2" y="connsiteY2"/>
                </a:cxn>
                <a:cxn ang="0">
                  <a:pos x="connsiteX3" y="connsiteY3"/>
                </a:cxn>
              </a:cxnLst>
              <a:rect l="l" t="t" r="r" b="b"/>
              <a:pathLst>
                <a:path w="214643" h="682956">
                  <a:moveTo>
                    <a:pt x="0" y="0"/>
                  </a:moveTo>
                  <a:lnTo>
                    <a:pt x="214643" y="0"/>
                  </a:lnTo>
                  <a:lnTo>
                    <a:pt x="214643" y="682956"/>
                  </a:lnTo>
                  <a:lnTo>
                    <a:pt x="0" y="682956"/>
                  </a:lnTo>
                  <a:close/>
                </a:path>
              </a:pathLst>
            </a:custGeom>
            <a:solidFill>
              <a:schemeClr val="accent4"/>
            </a:solidFill>
            <a:ln w="19447" cap="flat">
              <a:noFill/>
              <a:prstDash val="solid"/>
              <a:miter/>
            </a:ln>
          </xdr:spPr>
          <xdr:txBody>
            <a:bodyPr rtlCol="0" anchor="ctr"/>
            <a:lstStyle/>
            <a:p>
              <a:endParaRPr lang="es-CO"/>
            </a:p>
          </xdr:txBody>
        </xdr:sp>
        <xdr:sp macro="" textlink="">
          <xdr:nvSpPr>
            <xdr:cNvPr id="88" name="Forma libre: forma 87">
              <a:extLst>
                <a:ext uri="{FF2B5EF4-FFF2-40B4-BE49-F238E27FC236}">
                  <a16:creationId xmlns:a16="http://schemas.microsoft.com/office/drawing/2014/main" id="{AA6E8704-B817-955B-6F02-B0D393E97F96}"/>
                </a:ext>
              </a:extLst>
            </xdr:cNvPr>
            <xdr:cNvSpPr/>
          </xdr:nvSpPr>
          <xdr:spPr>
            <a:xfrm>
              <a:off x="4432229" y="8296846"/>
              <a:ext cx="258834" cy="413042"/>
            </a:xfrm>
            <a:custGeom>
              <a:avLst/>
              <a:gdLst>
                <a:gd name="connsiteX0" fmla="*/ 0 w 214643"/>
                <a:gd name="connsiteY0" fmla="*/ 0 h 351234"/>
                <a:gd name="connsiteX1" fmla="*/ 214643 w 214643"/>
                <a:gd name="connsiteY1" fmla="*/ 0 h 351234"/>
                <a:gd name="connsiteX2" fmla="*/ 214643 w 214643"/>
                <a:gd name="connsiteY2" fmla="*/ 351235 h 351234"/>
                <a:gd name="connsiteX3" fmla="*/ 0 w 214643"/>
                <a:gd name="connsiteY3" fmla="*/ 351235 h 351234"/>
              </a:gdLst>
              <a:ahLst/>
              <a:cxnLst>
                <a:cxn ang="0">
                  <a:pos x="connsiteX0" y="connsiteY0"/>
                </a:cxn>
                <a:cxn ang="0">
                  <a:pos x="connsiteX1" y="connsiteY1"/>
                </a:cxn>
                <a:cxn ang="0">
                  <a:pos x="connsiteX2" y="connsiteY2"/>
                </a:cxn>
                <a:cxn ang="0">
                  <a:pos x="connsiteX3" y="connsiteY3"/>
                </a:cxn>
              </a:cxnLst>
              <a:rect l="l" t="t" r="r" b="b"/>
              <a:pathLst>
                <a:path w="214643" h="351234">
                  <a:moveTo>
                    <a:pt x="0" y="0"/>
                  </a:moveTo>
                  <a:lnTo>
                    <a:pt x="214643" y="0"/>
                  </a:lnTo>
                  <a:lnTo>
                    <a:pt x="214643" y="351235"/>
                  </a:lnTo>
                  <a:lnTo>
                    <a:pt x="0" y="351235"/>
                  </a:lnTo>
                  <a:close/>
                </a:path>
              </a:pathLst>
            </a:custGeom>
            <a:solidFill>
              <a:schemeClr val="accent2"/>
            </a:solidFill>
            <a:ln w="19447" cap="flat">
              <a:noFill/>
              <a:prstDash val="solid"/>
              <a:miter/>
            </a:ln>
          </xdr:spPr>
          <xdr:txBody>
            <a:bodyPr rtlCol="0" anchor="ctr"/>
            <a:lstStyle/>
            <a:p>
              <a:endParaRPr lang="es-CO"/>
            </a:p>
          </xdr:txBody>
        </xdr:sp>
      </xdr:grpSp>
      <xdr:pic>
        <xdr:nvPicPr>
          <xdr:cNvPr id="43" name="Imagen 42" descr="Imagen que contiene dibujo, luz&#10;&#10;El contenido generado por IA puede ser incorrecto.">
            <a:extLst>
              <a:ext uri="{FF2B5EF4-FFF2-40B4-BE49-F238E27FC236}">
                <a16:creationId xmlns:a16="http://schemas.microsoft.com/office/drawing/2014/main" id="{8B837809-6C5A-A558-BDA2-B3ACAB42601F}"/>
              </a:ext>
            </a:extLst>
          </xdr:cNvPr>
          <xdr:cNvPicPr>
            <a:picLocks noChangeAspect="1"/>
          </xdr:cNvPicPr>
        </xdr:nvPicPr>
        <xdr:blipFill>
          <a:blip xmlns:r="http://schemas.openxmlformats.org/officeDocument/2006/relationships" r:embed="rId12"/>
          <a:stretch>
            <a:fillRect/>
          </a:stretch>
        </xdr:blipFill>
        <xdr:spPr>
          <a:xfrm flipH="1">
            <a:off x="2349501" y="7048501"/>
            <a:ext cx="866650" cy="2217729"/>
          </a:xfrm>
          <a:prstGeom prst="rect">
            <a:avLst/>
          </a:prstGeom>
          <a:effectLst>
            <a:outerShdw blurRad="50800" dist="38100" dir="13500000" algn="br" rotWithShape="0">
              <a:prstClr val="black">
                <a:alpha val="40000"/>
              </a:prst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251460</xdr:colOff>
      <xdr:row>2</xdr:row>
      <xdr:rowOff>7620</xdr:rowOff>
    </xdr:from>
    <xdr:to>
      <xdr:col>3</xdr:col>
      <xdr:colOff>444073</xdr:colOff>
      <xdr:row>18</xdr:row>
      <xdr:rowOff>56439</xdr:rowOff>
    </xdr:to>
    <xdr:pic>
      <xdr:nvPicPr>
        <xdr:cNvPr id="2" name="Imagen 1">
          <a:extLst>
            <a:ext uri="{FF2B5EF4-FFF2-40B4-BE49-F238E27FC236}">
              <a16:creationId xmlns:a16="http://schemas.microsoft.com/office/drawing/2014/main" id="{B462D92F-91AC-448C-A934-287236BA6569}"/>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9769" b="91517" l="5363" r="89590">
                      <a14:foregroundMark x1="5678" y1="43959" x2="5678" y2="43959"/>
                      <a14:foregroundMark x1="46372" y1="38046" x2="46372" y2="38046"/>
                      <a14:foregroundMark x1="68770" y1="29563" x2="68770" y2="29563"/>
                      <a14:foregroundMark x1="51104" y1="14139" x2="51104" y2="14139"/>
                      <a14:foregroundMark x1="28076" y1="86632" x2="28076" y2="86632"/>
                      <a14:foregroundMark x1="70032" y1="83805" x2="70032" y2="83805"/>
                      <a14:foregroundMark x1="57098" y1="89974" x2="57098" y2="89974"/>
                      <a14:foregroundMark x1="46372" y1="91517" x2="46372" y2="91517"/>
                      <a14:foregroundMark x1="29022" y1="87147" x2="29022" y2="87147"/>
                      <a14:foregroundMark x1="70662" y1="84319" x2="70662" y2="84319"/>
                      <a14:foregroundMark x1="68454" y1="28021" x2="68454" y2="28021"/>
                      <a14:foregroundMark x1="49842" y1="12596" x2="49842" y2="12596"/>
                    </a14:backgroundRemoval>
                  </a14:imgEffect>
                </a14:imgLayer>
              </a14:imgProps>
            </a:ext>
          </a:extLst>
        </a:blip>
        <a:srcRect t="7310" r="8504" b="5848"/>
        <a:stretch/>
      </xdr:blipFill>
      <xdr:spPr>
        <a:xfrm flipH="1">
          <a:off x="251460" y="266700"/>
          <a:ext cx="2021413" cy="2121459"/>
        </a:xfrm>
        <a:prstGeom prst="rect">
          <a:avLst/>
        </a:prstGeom>
        <a:effectLst>
          <a:outerShdw blurRad="50800" dist="38100" dir="18900000" algn="bl" rotWithShape="0">
            <a:prstClr val="black">
              <a:alpha val="40000"/>
            </a:prstClr>
          </a:outerShdw>
        </a:effectLst>
      </xdr:spPr>
    </xdr:pic>
    <xdr:clientData/>
  </xdr:twoCellAnchor>
  <xdr:twoCellAnchor>
    <xdr:from>
      <xdr:col>3</xdr:col>
      <xdr:colOff>586740</xdr:colOff>
      <xdr:row>2</xdr:row>
      <xdr:rowOff>114300</xdr:rowOff>
    </xdr:from>
    <xdr:to>
      <xdr:col>6</xdr:col>
      <xdr:colOff>381179</xdr:colOff>
      <xdr:row>18</xdr:row>
      <xdr:rowOff>58021</xdr:rowOff>
    </xdr:to>
    <xdr:pic>
      <xdr:nvPicPr>
        <xdr:cNvPr id="3" name="Imagen 2">
          <a:extLst>
            <a:ext uri="{FF2B5EF4-FFF2-40B4-BE49-F238E27FC236}">
              <a16:creationId xmlns:a16="http://schemas.microsoft.com/office/drawing/2014/main" id="{733AEF8F-B078-49BC-AF88-108BBC6E73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2415540" y="373380"/>
          <a:ext cx="1623239" cy="2016361"/>
        </a:xfrm>
        <a:prstGeom prst="rect">
          <a:avLst/>
        </a:prstGeom>
        <a:ln>
          <a:noFill/>
        </a:ln>
        <a:effectLst>
          <a:outerShdw blurRad="50800" dist="38100" dir="13500000" algn="br" rotWithShape="0">
            <a:prstClr val="black">
              <a:alpha val="40000"/>
            </a:prstClr>
          </a:outerShdw>
        </a:effectLst>
      </xdr:spPr>
    </xdr:pic>
    <xdr:clientData/>
  </xdr:twoCellAnchor>
  <xdr:twoCellAnchor>
    <xdr:from>
      <xdr:col>6</xdr:col>
      <xdr:colOff>396240</xdr:colOff>
      <xdr:row>1</xdr:row>
      <xdr:rowOff>91440</xdr:rowOff>
    </xdr:from>
    <xdr:to>
      <xdr:col>10</xdr:col>
      <xdr:colOff>31231</xdr:colOff>
      <xdr:row>17</xdr:row>
      <xdr:rowOff>27514</xdr:rowOff>
    </xdr:to>
    <xdr:pic>
      <xdr:nvPicPr>
        <xdr:cNvPr id="4" name="Imagen 3" descr="Imagen que contiene ratón&#10;&#10;Descripción generada automáticamente">
          <a:extLst>
            <a:ext uri="{FF2B5EF4-FFF2-40B4-BE49-F238E27FC236}">
              <a16:creationId xmlns:a16="http://schemas.microsoft.com/office/drawing/2014/main" id="{615E0240-BB53-4396-8E46-6717FFC91996}"/>
            </a:ext>
          </a:extLst>
        </xdr:cNvPr>
        <xdr:cNvPicPr>
          <a:picLocks noChangeAspect="1"/>
        </xdr:cNvPicPr>
      </xdr:nvPicPr>
      <xdr:blipFill rotWithShape="1">
        <a:blip xmlns:r="http://schemas.openxmlformats.org/officeDocument/2006/relationships" r:embed="rId4"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l="1" t="4789" r="1075" b="1945"/>
        <a:stretch/>
      </xdr:blipFill>
      <xdr:spPr bwMode="auto">
        <a:xfrm>
          <a:off x="4053840" y="220980"/>
          <a:ext cx="2073391" cy="2008714"/>
        </a:xfrm>
        <a:prstGeom prst="rect">
          <a:avLst/>
        </a:prstGeom>
        <a:noFill/>
        <a:ln>
          <a:noFill/>
        </a:ln>
        <a:effectLst>
          <a:outerShdw blurRad="50800" dist="38100" dir="18900000" algn="bl" rotWithShape="0">
            <a:prstClr val="black">
              <a:alpha val="40000"/>
            </a:prstClr>
          </a:outerShdw>
        </a:effectLst>
        <a:extLst>
          <a:ext uri="{53640926-AAD7-44D8-BBD7-CCE9431645EC}">
            <a14:shadowObscured xmlns:a14="http://schemas.microsoft.com/office/drawing/2010/main"/>
          </a:ext>
        </a:extLst>
      </xdr:spPr>
    </xdr:pic>
    <xdr:clientData/>
  </xdr:twoCellAnchor>
  <xdr:twoCellAnchor>
    <xdr:from>
      <xdr:col>9</xdr:col>
      <xdr:colOff>563880</xdr:colOff>
      <xdr:row>1</xdr:row>
      <xdr:rowOff>53340</xdr:rowOff>
    </xdr:from>
    <xdr:to>
      <xdr:col>11</xdr:col>
      <xdr:colOff>296637</xdr:colOff>
      <xdr:row>17</xdr:row>
      <xdr:rowOff>123824</xdr:rowOff>
    </xdr:to>
    <xdr:pic>
      <xdr:nvPicPr>
        <xdr:cNvPr id="5" name="Imagen 4" descr="Imagen que contiene dibujo, luz&#10;&#10;El contenido generado por IA puede ser incorrecto.">
          <a:extLst>
            <a:ext uri="{FF2B5EF4-FFF2-40B4-BE49-F238E27FC236}">
              <a16:creationId xmlns:a16="http://schemas.microsoft.com/office/drawing/2014/main" id="{847D920E-3E6A-49F6-9725-EBF1C00DD782}"/>
            </a:ext>
          </a:extLst>
        </xdr:cNvPr>
        <xdr:cNvPicPr>
          <a:picLocks noChangeAspect="1"/>
        </xdr:cNvPicPr>
      </xdr:nvPicPr>
      <xdr:blipFill>
        <a:blip xmlns:r="http://schemas.openxmlformats.org/officeDocument/2006/relationships" r:embed="rId5"/>
        <a:stretch>
          <a:fillRect/>
        </a:stretch>
      </xdr:blipFill>
      <xdr:spPr>
        <a:xfrm flipH="1">
          <a:off x="6050280" y="182880"/>
          <a:ext cx="951957" cy="2143124"/>
        </a:xfrm>
        <a:prstGeom prst="rect">
          <a:avLst/>
        </a:prstGeom>
        <a:effectLst>
          <a:outerShdw blurRad="50800" dist="38100" dir="13500000" algn="br"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93437</xdr:colOff>
      <xdr:row>6</xdr:row>
      <xdr:rowOff>34109</xdr:rowOff>
    </xdr:from>
    <xdr:to>
      <xdr:col>0</xdr:col>
      <xdr:colOff>624841</xdr:colOff>
      <xdr:row>8</xdr:row>
      <xdr:rowOff>1106</xdr:rowOff>
    </xdr:to>
    <xdr:pic>
      <xdr:nvPicPr>
        <xdr:cNvPr id="2" name="Gráfico 13" descr="Círculo con flecha a la izquierda con relleno sólido">
          <a:hlinkClick xmlns:r="http://schemas.openxmlformats.org/officeDocument/2006/relationships" r:id="rId1"/>
          <a:extLst>
            <a:ext uri="{FF2B5EF4-FFF2-40B4-BE49-F238E27FC236}">
              <a16:creationId xmlns:a16="http://schemas.microsoft.com/office/drawing/2014/main" id="{5923373B-3581-422C-98EC-BD620593F6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37" y="948509"/>
          <a:ext cx="531404" cy="5308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177801" y="1367971"/>
    <xdr:ext cx="7560000" cy="6480000"/>
    <xdr:graphicFrame macro="">
      <xdr:nvGraphicFramePr>
        <xdr:cNvPr id="2" name="Gráfico 2">
          <a:extLst>
            <a:ext uri="{FF2B5EF4-FFF2-40B4-BE49-F238E27FC236}">
              <a16:creationId xmlns:a16="http://schemas.microsoft.com/office/drawing/2014/main" id="{FF1DAFCC-CD01-41AD-9F8F-2D45B87A43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cdr:y>
    </cdr:from>
    <cdr:to>
      <cdr:x>0.09302</cdr:x>
      <cdr:y>0.11111</cdr:y>
    </cdr:to>
    <cdr:pic>
      <cdr:nvPicPr>
        <cdr:cNvPr id="4" name="Gráfico 3" descr="Círculo con flecha a la izquierda con relleno sólido">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E621181D-6AC3-7A80-EE24-90A475B53775}"/>
            </a:ext>
          </a:extLst>
        </cdr:cNvPr>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0" y="0"/>
          <a:ext cx="720000" cy="720000"/>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175879" y="1257749"/>
    <xdr:ext cx="7560000" cy="6480000"/>
    <xdr:graphicFrame macro="">
      <xdr:nvGraphicFramePr>
        <xdr:cNvPr id="2" name="Gráfico 1">
          <a:extLst>
            <a:ext uri="{FF2B5EF4-FFF2-40B4-BE49-F238E27FC236}">
              <a16:creationId xmlns:a16="http://schemas.microsoft.com/office/drawing/2014/main" id="{00A7D4FD-B02A-428A-8AC0-AA4B4C5491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cdr:x>
      <cdr:y>0</cdr:y>
    </cdr:from>
    <cdr:to>
      <cdr:x>0.09302</cdr:x>
      <cdr:y>0.11111</cdr:y>
    </cdr:to>
    <cdr:pic>
      <cdr:nvPicPr>
        <cdr:cNvPr id="6" name="Gráfico 1" descr="Círculo con flecha a la izquierda con relleno sólido">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4E3420E3-15EC-D1DD-238A-132EF8CE3D22}"/>
            </a:ext>
          </a:extLst>
        </cdr:cNvPr>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0" y="0"/>
          <a:ext cx="720000" cy="720000"/>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absoluteAnchor>
    <xdr:pos x="76200" y="1110343"/>
    <xdr:ext cx="16278225" cy="14020800"/>
    <xdr:graphicFrame macro="">
      <xdr:nvGraphicFramePr>
        <xdr:cNvPr id="2" name="Gráfico 1">
          <a:extLst>
            <a:ext uri="{FF2B5EF4-FFF2-40B4-BE49-F238E27FC236}">
              <a16:creationId xmlns:a16="http://schemas.microsoft.com/office/drawing/2014/main" id="{ED881393-6FEE-408E-BEED-606CBB0CFE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6.09984E-8</cdr:x>
      <cdr:y>7.13226E-8</cdr:y>
    </cdr:from>
    <cdr:to>
      <cdr:x>0.04392</cdr:x>
      <cdr:y>0.05135</cdr:y>
    </cdr:to>
    <cdr:pic>
      <cdr:nvPicPr>
        <cdr:cNvPr id="3" name="Gráfico 1" descr="Círculo con flecha a la izquierda con relleno sólido">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A33C1E4A-2232-4A01-B4FF-24E8B9E255DA}"/>
            </a:ext>
          </a:extLst>
        </cdr:cNvPr>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1" y="1"/>
          <a:ext cx="720000" cy="72000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571502</xdr:colOff>
      <xdr:row>72</xdr:row>
      <xdr:rowOff>0</xdr:rowOff>
    </xdr:from>
    <xdr:to>
      <xdr:col>10</xdr:col>
      <xdr:colOff>239485</xdr:colOff>
      <xdr:row>120</xdr:row>
      <xdr:rowOff>163286</xdr:rowOff>
    </xdr:to>
    <xdr:graphicFrame macro="">
      <xdr:nvGraphicFramePr>
        <xdr:cNvPr id="2" name="Gráfico 1">
          <a:extLst>
            <a:ext uri="{FF2B5EF4-FFF2-40B4-BE49-F238E27FC236}">
              <a16:creationId xmlns:a16="http://schemas.microsoft.com/office/drawing/2014/main" id="{8CD37232-CBA9-45F5-A854-61686B1EA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3472542</xdr:colOff>
      <xdr:row>40</xdr:row>
      <xdr:rowOff>142876</xdr:rowOff>
    </xdr:from>
    <xdr:to>
      <xdr:col>8</xdr:col>
      <xdr:colOff>489856</xdr:colOff>
      <xdr:row>77</xdr:row>
      <xdr:rowOff>65316</xdr:rowOff>
    </xdr:to>
    <xdr:graphicFrame macro="">
      <xdr:nvGraphicFramePr>
        <xdr:cNvPr id="2" name="Gráfico 1">
          <a:extLst>
            <a:ext uri="{FF2B5EF4-FFF2-40B4-BE49-F238E27FC236}">
              <a16:creationId xmlns:a16="http://schemas.microsoft.com/office/drawing/2014/main" id="{5142F837-20DE-426E-AF43-BA48553B6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25</xdr:row>
      <xdr:rowOff>119063</xdr:rowOff>
    </xdr:from>
    <xdr:to>
      <xdr:col>6</xdr:col>
      <xdr:colOff>428625</xdr:colOff>
      <xdr:row>48</xdr:row>
      <xdr:rowOff>9525</xdr:rowOff>
    </xdr:to>
    <xdr:graphicFrame macro="">
      <xdr:nvGraphicFramePr>
        <xdr:cNvPr id="2" name="Gráfico 4">
          <a:extLst>
            <a:ext uri="{FF2B5EF4-FFF2-40B4-BE49-F238E27FC236}">
              <a16:creationId xmlns:a16="http://schemas.microsoft.com/office/drawing/2014/main" id="{63C620C0-EFD3-40C1-B430-24987273A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26</xdr:row>
      <xdr:rowOff>0</xdr:rowOff>
    </xdr:from>
    <xdr:to>
      <xdr:col>14</xdr:col>
      <xdr:colOff>590550</xdr:colOff>
      <xdr:row>48</xdr:row>
      <xdr:rowOff>61912</xdr:rowOff>
    </xdr:to>
    <xdr:graphicFrame macro="">
      <xdr:nvGraphicFramePr>
        <xdr:cNvPr id="3" name="Gráfico 5">
          <a:extLst>
            <a:ext uri="{FF2B5EF4-FFF2-40B4-BE49-F238E27FC236}">
              <a16:creationId xmlns:a16="http://schemas.microsoft.com/office/drawing/2014/main" id="{D8D115F6-54EB-4E19-AF62-39300FB9D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48</xdr:row>
      <xdr:rowOff>109537</xdr:rowOff>
    </xdr:from>
    <xdr:to>
      <xdr:col>7</xdr:col>
      <xdr:colOff>647700</xdr:colOff>
      <xdr:row>71</xdr:row>
      <xdr:rowOff>85725</xdr:rowOff>
    </xdr:to>
    <xdr:graphicFrame macro="">
      <xdr:nvGraphicFramePr>
        <xdr:cNvPr id="4" name="Gráfico 3">
          <a:extLst>
            <a:ext uri="{FF2B5EF4-FFF2-40B4-BE49-F238E27FC236}">
              <a16:creationId xmlns:a16="http://schemas.microsoft.com/office/drawing/2014/main" id="{C909D6F3-AA53-4AC2-BD74-19A4A7C5A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742950</xdr:colOff>
      <xdr:row>48</xdr:row>
      <xdr:rowOff>95250</xdr:rowOff>
    </xdr:from>
    <xdr:to>
      <xdr:col>17</xdr:col>
      <xdr:colOff>485775</xdr:colOff>
      <xdr:row>71</xdr:row>
      <xdr:rowOff>71438</xdr:rowOff>
    </xdr:to>
    <xdr:graphicFrame macro="">
      <xdr:nvGraphicFramePr>
        <xdr:cNvPr id="5" name="Gráfico 4">
          <a:extLst>
            <a:ext uri="{FF2B5EF4-FFF2-40B4-BE49-F238E27FC236}">
              <a16:creationId xmlns:a16="http://schemas.microsoft.com/office/drawing/2014/main" id="{45BE14A7-9CB9-42D8-B2B0-669B2A021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259080</xdr:colOff>
      <xdr:row>1</xdr:row>
      <xdr:rowOff>30480</xdr:rowOff>
    </xdr:from>
    <xdr:to>
      <xdr:col>15</xdr:col>
      <xdr:colOff>312420</xdr:colOff>
      <xdr:row>14</xdr:row>
      <xdr:rowOff>91440</xdr:rowOff>
    </xdr:to>
    <mc:AlternateContent xmlns:mc="http://schemas.openxmlformats.org/markup-compatibility/2006" xmlns:a14="http://schemas.microsoft.com/office/drawing/2010/main">
      <mc:Choice Requires="a14">
        <xdr:graphicFrame macro="">
          <xdr:nvGraphicFramePr>
            <xdr:cNvPr id="2" name="DIRECCIÓN TERRITORIAL">
              <a:extLst>
                <a:ext uri="{FF2B5EF4-FFF2-40B4-BE49-F238E27FC236}">
                  <a16:creationId xmlns:a16="http://schemas.microsoft.com/office/drawing/2014/main" id="{7463ED8C-36B1-FEC8-5DFB-5573E6F1DF06}"/>
                </a:ext>
              </a:extLst>
            </xdr:cNvPr>
            <xdr:cNvGraphicFramePr/>
          </xdr:nvGraphicFramePr>
          <xdr:xfrm>
            <a:off x="0" y="0"/>
            <a:ext cx="0" cy="0"/>
          </xdr:xfrm>
          <a:graphic>
            <a:graphicData uri="http://schemas.microsoft.com/office/drawing/2010/slicer">
              <sle:slicer xmlns:sle="http://schemas.microsoft.com/office/drawing/2010/slicer" name="DIRECCIÓN TERRITORIAL"/>
            </a:graphicData>
          </a:graphic>
        </xdr:graphicFrame>
      </mc:Choice>
      <mc:Fallback xmlns="">
        <xdr:sp macro="" textlink="">
          <xdr:nvSpPr>
            <xdr:cNvPr id="0" name=""/>
            <xdr:cNvSpPr>
              <a:spLocks noTextEdit="1"/>
            </xdr:cNvSpPr>
          </xdr:nvSpPr>
          <xdr:spPr>
            <a:xfrm>
              <a:off x="2087880" y="160020"/>
              <a:ext cx="5227320" cy="17449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15240</xdr:colOff>
      <xdr:row>15</xdr:row>
      <xdr:rowOff>114300</xdr:rowOff>
    </xdr:from>
    <xdr:to>
      <xdr:col>15</xdr:col>
      <xdr:colOff>297180</xdr:colOff>
      <xdr:row>32</xdr:row>
      <xdr:rowOff>68580</xdr:rowOff>
    </xdr:to>
    <mc:AlternateContent xmlns:mc="http://schemas.openxmlformats.org/markup-compatibility/2006" xmlns:a14="http://schemas.microsoft.com/office/drawing/2010/main">
      <mc:Choice Requires="a14">
        <xdr:graphicFrame macro="">
          <xdr:nvGraphicFramePr>
            <xdr:cNvPr id="3" name="DEPARTAMENTO">
              <a:extLst>
                <a:ext uri="{FF2B5EF4-FFF2-40B4-BE49-F238E27FC236}">
                  <a16:creationId xmlns:a16="http://schemas.microsoft.com/office/drawing/2014/main" id="{4CEA2917-DBF8-0FD5-1C67-C7D75AD26058}"/>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2324100" y="2057400"/>
              <a:ext cx="4975860" cy="215646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15875</xdr:rowOff>
    </xdr:from>
    <xdr:to>
      <xdr:col>2</xdr:col>
      <xdr:colOff>1579563</xdr:colOff>
      <xdr:row>49</xdr:row>
      <xdr:rowOff>134938</xdr:rowOff>
    </xdr:to>
    <mc:AlternateContent xmlns:mc="http://schemas.openxmlformats.org/markup-compatibility/2006">
      <mc:Choice xmlns:cx6="http://schemas.microsoft.com/office/drawing/2016/5/12/chartex" Requires="cx6">
        <xdr:graphicFrame macro="">
          <xdr:nvGraphicFramePr>
            <xdr:cNvPr id="5" name="Gráfico 24">
              <a:extLst>
                <a:ext uri="{FF2B5EF4-FFF2-40B4-BE49-F238E27FC236}">
                  <a16:creationId xmlns:a16="http://schemas.microsoft.com/office/drawing/2014/main" id="{9865F920-C4ED-42FC-960D-1AE8CEF4448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915035"/>
              <a:ext cx="7462203" cy="8729663"/>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0</xdr:col>
      <xdr:colOff>609600</xdr:colOff>
      <xdr:row>0</xdr:row>
      <xdr:rowOff>9525</xdr:rowOff>
    </xdr:from>
    <xdr:to>
      <xdr:col>0</xdr:col>
      <xdr:colOff>1624330</xdr:colOff>
      <xdr:row>6</xdr:row>
      <xdr:rowOff>106226</xdr:rowOff>
    </xdr:to>
    <xdr:pic>
      <xdr:nvPicPr>
        <xdr:cNvPr id="2" name="Imagen 1" descr="Logotipo&#10;&#10;Descripción generada automáticamente">
          <a:extLst>
            <a:ext uri="{FF2B5EF4-FFF2-40B4-BE49-F238E27FC236}">
              <a16:creationId xmlns:a16="http://schemas.microsoft.com/office/drawing/2014/main" id="{1D661848-8D8D-4D39-90F2-5CDFA5F6C4E6}"/>
            </a:ext>
          </a:extLst>
        </xdr:cNvPr>
        <xdr:cNvPicPr>
          <a:picLocks noChangeAspect="1"/>
        </xdr:cNvPicPr>
      </xdr:nvPicPr>
      <xdr:blipFill>
        <a:blip xmlns:r="http://schemas.openxmlformats.org/officeDocument/2006/relationships" r:embed="rId2"/>
        <a:stretch>
          <a:fillRect/>
        </a:stretch>
      </xdr:blipFill>
      <xdr:spPr>
        <a:xfrm>
          <a:off x="609600" y="9525"/>
          <a:ext cx="1014730" cy="989330"/>
        </a:xfrm>
        <a:prstGeom prst="rect">
          <a:avLst/>
        </a:prstGeom>
      </xdr:spPr>
    </xdr:pic>
    <xdr:clientData/>
  </xdr:twoCellAnchor>
  <xdr:twoCellAnchor editAs="oneCell">
    <xdr:from>
      <xdr:col>1</xdr:col>
      <xdr:colOff>357187</xdr:colOff>
      <xdr:row>14</xdr:row>
      <xdr:rowOff>24412</xdr:rowOff>
    </xdr:from>
    <xdr:to>
      <xdr:col>1</xdr:col>
      <xdr:colOff>801687</xdr:colOff>
      <xdr:row>18</xdr:row>
      <xdr:rowOff>111124</xdr:rowOff>
    </xdr:to>
    <xdr:pic>
      <xdr:nvPicPr>
        <xdr:cNvPr id="10" name="Imagen 9">
          <a:extLst>
            <a:ext uri="{FF2B5EF4-FFF2-40B4-BE49-F238E27FC236}">
              <a16:creationId xmlns:a16="http://schemas.microsoft.com/office/drawing/2014/main" id="{5C3DA136-5169-9E5D-35C2-C103FD0B8F56}"/>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backgroundRemoval t="5860" b="50662" l="7313" r="32313">
                      <a14:foregroundMark x1="25340" y1="6616" x2="25340" y2="6616"/>
                      <a14:foregroundMark x1="12925" y1="24197" x2="12925" y2="24197"/>
                      <a14:foregroundMark x1="11224" y1="22117" x2="11224" y2="22117"/>
                      <a14:foregroundMark x1="7313" y1="33459" x2="7313" y2="33459"/>
                      <a14:foregroundMark x1="23469" y1="48393" x2="23469" y2="48393"/>
                      <a14:foregroundMark x1="32143" y1="48960" x2="32143" y2="48960"/>
                      <a14:foregroundMark x1="23810" y1="50662" x2="23810" y2="50662"/>
                      <a14:foregroundMark x1="27381" y1="44423" x2="27381" y2="44423"/>
                      <a14:foregroundMark x1="12075" y1="24764" x2="12075" y2="24764"/>
                      <a14:foregroundMark x1="12415" y1="22873" x2="12415" y2="22873"/>
                      <a14:foregroundMark x1="12415" y1="20794" x2="12415" y2="20794"/>
                    </a14:backgroundRemoval>
                  </a14:imgEffect>
                  <a14:imgEffect>
                    <a14:brightnessContrast bright="40000" contrast="40000"/>
                  </a14:imgEffect>
                </a14:imgLayer>
              </a14:imgProps>
            </a:ext>
            <a:ext uri="{28A0092B-C50C-407E-A947-70E740481C1C}">
              <a14:useLocalDpi xmlns:a14="http://schemas.microsoft.com/office/drawing/2010/main" val="0"/>
            </a:ext>
          </a:extLst>
        </a:blip>
        <a:srcRect l="6616" t="4311" r="64779" b="47834"/>
        <a:stretch/>
      </xdr:blipFill>
      <xdr:spPr bwMode="auto">
        <a:xfrm>
          <a:off x="2540000" y="2453287"/>
          <a:ext cx="444500" cy="721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1382514</xdr:colOff>
      <xdr:row>24</xdr:row>
      <xdr:rowOff>49387</xdr:rowOff>
    </xdr:from>
    <xdr:to>
      <xdr:col>1</xdr:col>
      <xdr:colOff>1714500</xdr:colOff>
      <xdr:row>26</xdr:row>
      <xdr:rowOff>252027</xdr:rowOff>
    </xdr:to>
    <xdr:pic>
      <xdr:nvPicPr>
        <xdr:cNvPr id="15" name="Imagen 14">
          <a:extLst>
            <a:ext uri="{FF2B5EF4-FFF2-40B4-BE49-F238E27FC236}">
              <a16:creationId xmlns:a16="http://schemas.microsoft.com/office/drawing/2014/main" id="{12CA9038-6071-C573-BE1C-A4526FBDACA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5822" b="98399" l="9012" r="89826">
                      <a14:foregroundMark x1="80814" y1="7132" x2="80814" y2="7132"/>
                      <a14:foregroundMark x1="21512" y1="92140" x2="21512" y2="92140"/>
                      <a14:foregroundMark x1="12209" y1="97380" x2="12209" y2="97380"/>
                      <a14:foregroundMark x1="9302" y1="98399" x2="9302" y2="98399"/>
                      <a14:foregroundMark x1="69477" y1="5822" x2="69477" y2="5822"/>
                      <a14:foregroundMark x1="66570" y1="66376" x2="66570" y2="66376"/>
                      <a14:backgroundMark x1="66279" y1="65648" x2="66279" y2="65648"/>
                    </a14:backgroundRemoval>
                  </a14:imgEffect>
                  <a14:imgEffect>
                    <a14:sharpenSoften amount="50000"/>
                  </a14:imgEffect>
                  <a14:imgEffect>
                    <a14:brightnessContrast bright="-20000" contrast="40000"/>
                  </a14:imgEffect>
                </a14:imgLayer>
              </a14:imgProps>
            </a:ext>
          </a:extLst>
        </a:blip>
        <a:stretch>
          <a:fillRect/>
        </a:stretch>
      </xdr:blipFill>
      <xdr:spPr>
        <a:xfrm>
          <a:off x="3565327" y="4065762"/>
          <a:ext cx="331986" cy="520140"/>
        </a:xfrm>
        <a:prstGeom prst="rect">
          <a:avLst/>
        </a:prstGeom>
      </xdr:spPr>
    </xdr:pic>
    <xdr:clientData/>
  </xdr:twoCellAnchor>
  <xdr:twoCellAnchor editAs="oneCell">
    <xdr:from>
      <xdr:col>1</xdr:col>
      <xdr:colOff>1552832</xdr:colOff>
      <xdr:row>15</xdr:row>
      <xdr:rowOff>150448</xdr:rowOff>
    </xdr:from>
    <xdr:to>
      <xdr:col>1</xdr:col>
      <xdr:colOff>1827083</xdr:colOff>
      <xdr:row>19</xdr:row>
      <xdr:rowOff>132328</xdr:rowOff>
    </xdr:to>
    <xdr:pic>
      <xdr:nvPicPr>
        <xdr:cNvPr id="6" name="Imagen 5">
          <a:extLst>
            <a:ext uri="{FF2B5EF4-FFF2-40B4-BE49-F238E27FC236}">
              <a16:creationId xmlns:a16="http://schemas.microsoft.com/office/drawing/2014/main" id="{B5C57A68-1346-FA34-39D2-F70912C09E42}"/>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9961" b="98034" l="9956" r="89602">
                      <a14:foregroundMark x1="44248" y1="93709" x2="44248" y2="93709"/>
                      <a14:foregroundMark x1="50885" y1="98034" x2="50885" y2="98034"/>
                      <a14:foregroundMark x1="34735" y1="76278" x2="34735" y2="76278"/>
                      <a14:foregroundMark x1="33850" y1="75754" x2="33850" y2="75754"/>
                      <a14:foregroundMark x1="31858" y1="79161" x2="31858" y2="79161"/>
                    </a14:backgroundRemoval>
                  </a14:imgEffect>
                </a14:imgLayer>
              </a14:imgProps>
            </a:ext>
          </a:extLst>
        </a:blip>
        <a:srcRect l="26471" t="9731" r="16667"/>
        <a:stretch/>
      </xdr:blipFill>
      <xdr:spPr>
        <a:xfrm rot="21410936">
          <a:off x="3735645" y="2738073"/>
          <a:ext cx="274251" cy="616880"/>
        </a:xfrm>
        <a:prstGeom prst="rect">
          <a:avLst/>
        </a:prstGeom>
      </xdr:spPr>
    </xdr:pic>
    <xdr:clientData/>
  </xdr:twoCellAnchor>
  <xdr:twoCellAnchor>
    <xdr:from>
      <xdr:col>0</xdr:col>
      <xdr:colOff>1039813</xdr:colOff>
      <xdr:row>39</xdr:row>
      <xdr:rowOff>31750</xdr:rowOff>
    </xdr:from>
    <xdr:to>
      <xdr:col>0</xdr:col>
      <xdr:colOff>2111375</xdr:colOff>
      <xdr:row>40</xdr:row>
      <xdr:rowOff>87313</xdr:rowOff>
    </xdr:to>
    <xdr:sp macro="" textlink="">
      <xdr:nvSpPr>
        <xdr:cNvPr id="7" name="CuadroTexto 6">
          <a:extLst>
            <a:ext uri="{FF2B5EF4-FFF2-40B4-BE49-F238E27FC236}">
              <a16:creationId xmlns:a16="http://schemas.microsoft.com/office/drawing/2014/main" id="{ABD9DBD5-2A02-CF80-AC0B-DE12A76E554C}"/>
            </a:ext>
          </a:extLst>
        </xdr:cNvPr>
        <xdr:cNvSpPr txBox="1"/>
      </xdr:nvSpPr>
      <xdr:spPr>
        <a:xfrm>
          <a:off x="1039813" y="7858125"/>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 DT </a:t>
          </a:r>
          <a:r>
            <a:rPr lang="es-CO" sz="800" b="1" i="0" baseline="0">
              <a:latin typeface="Verdana" panose="020B0604030504040204" pitchFamily="34" charset="0"/>
              <a:ea typeface="Verdana" panose="020B0604030504040204" pitchFamily="34" charset="0"/>
            </a:rPr>
            <a:t>Antioquia</a:t>
          </a:r>
        </a:p>
      </xdr:txBody>
    </xdr:sp>
    <xdr:clientData/>
  </xdr:twoCellAnchor>
  <xdr:twoCellAnchor>
    <xdr:from>
      <xdr:col>1</xdr:col>
      <xdr:colOff>771525</xdr:colOff>
      <xdr:row>39</xdr:row>
      <xdr:rowOff>17463</xdr:rowOff>
    </xdr:from>
    <xdr:to>
      <xdr:col>1</xdr:col>
      <xdr:colOff>1843087</xdr:colOff>
      <xdr:row>40</xdr:row>
      <xdr:rowOff>73026</xdr:rowOff>
    </xdr:to>
    <xdr:sp macro="" textlink="">
      <xdr:nvSpPr>
        <xdr:cNvPr id="8" name="CuadroTexto 7">
          <a:extLst>
            <a:ext uri="{FF2B5EF4-FFF2-40B4-BE49-F238E27FC236}">
              <a16:creationId xmlns:a16="http://schemas.microsoft.com/office/drawing/2014/main" id="{3938E2B4-1F0F-4520-BA4D-4F28DFDB193B}"/>
            </a:ext>
          </a:extLst>
        </xdr:cNvPr>
        <xdr:cNvSpPr txBox="1"/>
      </xdr:nvSpPr>
      <xdr:spPr>
        <a:xfrm>
          <a:off x="2954338" y="7843838"/>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2. DT </a:t>
          </a:r>
          <a:r>
            <a:rPr lang="es-CO" sz="800" b="1" i="0" baseline="0">
              <a:latin typeface="Verdana" panose="020B0604030504040204" pitchFamily="34" charset="0"/>
              <a:ea typeface="Verdana" panose="020B0604030504040204" pitchFamily="34" charset="0"/>
            </a:rPr>
            <a:t>Atlántico</a:t>
          </a:r>
        </a:p>
      </xdr:txBody>
    </xdr:sp>
    <xdr:clientData/>
  </xdr:twoCellAnchor>
  <xdr:twoCellAnchor>
    <xdr:from>
      <xdr:col>1</xdr:col>
      <xdr:colOff>2678111</xdr:colOff>
      <xdr:row>39</xdr:row>
      <xdr:rowOff>34924</xdr:rowOff>
    </xdr:from>
    <xdr:to>
      <xdr:col>2</xdr:col>
      <xdr:colOff>682625</xdr:colOff>
      <xdr:row>40</xdr:row>
      <xdr:rowOff>79375</xdr:rowOff>
    </xdr:to>
    <xdr:sp macro="" textlink="">
      <xdr:nvSpPr>
        <xdr:cNvPr id="9" name="CuadroTexto 8">
          <a:extLst>
            <a:ext uri="{FF2B5EF4-FFF2-40B4-BE49-F238E27FC236}">
              <a16:creationId xmlns:a16="http://schemas.microsoft.com/office/drawing/2014/main" id="{73485157-D07C-4A16-87B3-415B413C7787}"/>
            </a:ext>
          </a:extLst>
        </xdr:cNvPr>
        <xdr:cNvSpPr txBox="1"/>
      </xdr:nvSpPr>
      <xdr:spPr>
        <a:xfrm>
          <a:off x="4860924" y="7861299"/>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3. DT </a:t>
          </a:r>
          <a:r>
            <a:rPr lang="es-CO" sz="800" b="1" i="0" baseline="0">
              <a:latin typeface="Verdana" panose="020B0604030504040204" pitchFamily="34" charset="0"/>
              <a:ea typeface="Verdana" panose="020B0604030504040204" pitchFamily="34" charset="0"/>
            </a:rPr>
            <a:t>Bolívar y San Andrés</a:t>
          </a:r>
        </a:p>
      </xdr:txBody>
    </xdr:sp>
    <xdr:clientData/>
  </xdr:twoCellAnchor>
  <xdr:twoCellAnchor>
    <xdr:from>
      <xdr:col>0</xdr:col>
      <xdr:colOff>1028700</xdr:colOff>
      <xdr:row>40</xdr:row>
      <xdr:rowOff>92073</xdr:rowOff>
    </xdr:from>
    <xdr:to>
      <xdr:col>1</xdr:col>
      <xdr:colOff>557213</xdr:colOff>
      <xdr:row>41</xdr:row>
      <xdr:rowOff>136524</xdr:rowOff>
    </xdr:to>
    <xdr:sp macro="" textlink="">
      <xdr:nvSpPr>
        <xdr:cNvPr id="16" name="CuadroTexto 15">
          <a:extLst>
            <a:ext uri="{FF2B5EF4-FFF2-40B4-BE49-F238E27FC236}">
              <a16:creationId xmlns:a16="http://schemas.microsoft.com/office/drawing/2014/main" id="{56323BC8-55BD-47A6-8FC4-168308076C81}"/>
            </a:ext>
          </a:extLst>
        </xdr:cNvPr>
        <xdr:cNvSpPr txBox="1"/>
      </xdr:nvSpPr>
      <xdr:spPr>
        <a:xfrm>
          <a:off x="1028700" y="8077198"/>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4. DT </a:t>
          </a:r>
          <a:r>
            <a:rPr lang="es-CO" sz="800" b="1" i="0" baseline="0">
              <a:latin typeface="Verdana" panose="020B0604030504040204" pitchFamily="34" charset="0"/>
              <a:ea typeface="Verdana" panose="020B0604030504040204" pitchFamily="34" charset="0"/>
            </a:rPr>
            <a:t>Caquetá - Huila</a:t>
          </a:r>
        </a:p>
      </xdr:txBody>
    </xdr:sp>
    <xdr:clientData/>
  </xdr:twoCellAnchor>
  <xdr:twoCellAnchor>
    <xdr:from>
      <xdr:col>1</xdr:col>
      <xdr:colOff>765175</xdr:colOff>
      <xdr:row>40</xdr:row>
      <xdr:rowOff>98426</xdr:rowOff>
    </xdr:from>
    <xdr:to>
      <xdr:col>1</xdr:col>
      <xdr:colOff>1836737</xdr:colOff>
      <xdr:row>41</xdr:row>
      <xdr:rowOff>153989</xdr:rowOff>
    </xdr:to>
    <xdr:sp macro="" textlink="">
      <xdr:nvSpPr>
        <xdr:cNvPr id="17" name="CuadroTexto 16">
          <a:extLst>
            <a:ext uri="{FF2B5EF4-FFF2-40B4-BE49-F238E27FC236}">
              <a16:creationId xmlns:a16="http://schemas.microsoft.com/office/drawing/2014/main" id="{1E0C2CCF-4ADC-40B3-8E57-FD3D2E213622}"/>
            </a:ext>
          </a:extLst>
        </xdr:cNvPr>
        <xdr:cNvSpPr txBox="1"/>
      </xdr:nvSpPr>
      <xdr:spPr>
        <a:xfrm>
          <a:off x="2947988" y="8083551"/>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5. DT </a:t>
          </a:r>
          <a:r>
            <a:rPr lang="es-CO" sz="800" b="1" i="0" baseline="0">
              <a:latin typeface="Verdana" panose="020B0604030504040204" pitchFamily="34" charset="0"/>
              <a:ea typeface="Verdana" panose="020B0604030504040204" pitchFamily="34" charset="0"/>
            </a:rPr>
            <a:t>Cauca</a:t>
          </a:r>
        </a:p>
      </xdr:txBody>
    </xdr:sp>
    <xdr:clientData/>
  </xdr:twoCellAnchor>
  <xdr:twoCellAnchor>
    <xdr:from>
      <xdr:col>1</xdr:col>
      <xdr:colOff>2687640</xdr:colOff>
      <xdr:row>40</xdr:row>
      <xdr:rowOff>100013</xdr:rowOff>
    </xdr:from>
    <xdr:to>
      <xdr:col>2</xdr:col>
      <xdr:colOff>52390</xdr:colOff>
      <xdr:row>41</xdr:row>
      <xdr:rowOff>155576</xdr:rowOff>
    </xdr:to>
    <xdr:sp macro="" textlink="">
      <xdr:nvSpPr>
        <xdr:cNvPr id="18" name="CuadroTexto 17">
          <a:extLst>
            <a:ext uri="{FF2B5EF4-FFF2-40B4-BE49-F238E27FC236}">
              <a16:creationId xmlns:a16="http://schemas.microsoft.com/office/drawing/2014/main" id="{A55A138D-7EF6-4F20-8440-AA2A3E62F618}"/>
            </a:ext>
          </a:extLst>
        </xdr:cNvPr>
        <xdr:cNvSpPr txBox="1"/>
      </xdr:nvSpPr>
      <xdr:spPr>
        <a:xfrm>
          <a:off x="4870453" y="8085138"/>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6. DT </a:t>
          </a:r>
          <a:r>
            <a:rPr lang="es-CO" sz="800" b="1" i="0" baseline="0">
              <a:latin typeface="Verdana" panose="020B0604030504040204" pitchFamily="34" charset="0"/>
              <a:ea typeface="Verdana" panose="020B0604030504040204" pitchFamily="34" charset="0"/>
            </a:rPr>
            <a:t>Central</a:t>
          </a:r>
        </a:p>
      </xdr:txBody>
    </xdr:sp>
    <xdr:clientData/>
  </xdr:twoCellAnchor>
  <xdr:twoCellAnchor>
    <xdr:from>
      <xdr:col>0</xdr:col>
      <xdr:colOff>1030287</xdr:colOff>
      <xdr:row>42</xdr:row>
      <xdr:rowOff>14286</xdr:rowOff>
    </xdr:from>
    <xdr:to>
      <xdr:col>1</xdr:col>
      <xdr:colOff>558800</xdr:colOff>
      <xdr:row>43</xdr:row>
      <xdr:rowOff>58737</xdr:rowOff>
    </xdr:to>
    <xdr:sp macro="" textlink="">
      <xdr:nvSpPr>
        <xdr:cNvPr id="19" name="CuadroTexto 18">
          <a:extLst>
            <a:ext uri="{FF2B5EF4-FFF2-40B4-BE49-F238E27FC236}">
              <a16:creationId xmlns:a16="http://schemas.microsoft.com/office/drawing/2014/main" id="{FBF10E86-9566-4773-8E87-2225DCEA3A62}"/>
            </a:ext>
          </a:extLst>
        </xdr:cNvPr>
        <xdr:cNvSpPr txBox="1"/>
      </xdr:nvSpPr>
      <xdr:spPr>
        <a:xfrm>
          <a:off x="1030287" y="8316911"/>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7. DT </a:t>
          </a:r>
          <a:r>
            <a:rPr lang="es-CO" sz="800" b="1" i="0" baseline="0">
              <a:latin typeface="Verdana" panose="020B0604030504040204" pitchFamily="34" charset="0"/>
              <a:ea typeface="Verdana" panose="020B0604030504040204" pitchFamily="34" charset="0"/>
            </a:rPr>
            <a:t>Cesar - La Guajira</a:t>
          </a:r>
        </a:p>
      </xdr:txBody>
    </xdr:sp>
    <xdr:clientData/>
  </xdr:twoCellAnchor>
  <xdr:twoCellAnchor>
    <xdr:from>
      <xdr:col>1</xdr:col>
      <xdr:colOff>758823</xdr:colOff>
      <xdr:row>42</xdr:row>
      <xdr:rowOff>12702</xdr:rowOff>
    </xdr:from>
    <xdr:to>
      <xdr:col>1</xdr:col>
      <xdr:colOff>1830385</xdr:colOff>
      <xdr:row>43</xdr:row>
      <xdr:rowOff>68265</xdr:rowOff>
    </xdr:to>
    <xdr:sp macro="" textlink="">
      <xdr:nvSpPr>
        <xdr:cNvPr id="20" name="CuadroTexto 19">
          <a:extLst>
            <a:ext uri="{FF2B5EF4-FFF2-40B4-BE49-F238E27FC236}">
              <a16:creationId xmlns:a16="http://schemas.microsoft.com/office/drawing/2014/main" id="{A1937729-2D84-4B1F-BF91-4166F95CFB2D}"/>
            </a:ext>
          </a:extLst>
        </xdr:cNvPr>
        <xdr:cNvSpPr txBox="1"/>
      </xdr:nvSpPr>
      <xdr:spPr>
        <a:xfrm>
          <a:off x="2941636" y="8315327"/>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8. DT </a:t>
          </a:r>
          <a:r>
            <a:rPr lang="es-CO" sz="800" b="1" i="0" baseline="0">
              <a:latin typeface="Verdana" panose="020B0604030504040204" pitchFamily="34" charset="0"/>
              <a:ea typeface="Verdana" panose="020B0604030504040204" pitchFamily="34" charset="0"/>
            </a:rPr>
            <a:t>Chocó</a:t>
          </a:r>
        </a:p>
      </xdr:txBody>
    </xdr:sp>
    <xdr:clientData/>
  </xdr:twoCellAnchor>
  <xdr:twoCellAnchor>
    <xdr:from>
      <xdr:col>1</xdr:col>
      <xdr:colOff>2681285</xdr:colOff>
      <xdr:row>41</xdr:row>
      <xdr:rowOff>157164</xdr:rowOff>
    </xdr:from>
    <xdr:to>
      <xdr:col>2</xdr:col>
      <xdr:colOff>46035</xdr:colOff>
      <xdr:row>43</xdr:row>
      <xdr:rowOff>53977</xdr:rowOff>
    </xdr:to>
    <xdr:sp macro="" textlink="">
      <xdr:nvSpPr>
        <xdr:cNvPr id="21" name="CuadroTexto 20">
          <a:extLst>
            <a:ext uri="{FF2B5EF4-FFF2-40B4-BE49-F238E27FC236}">
              <a16:creationId xmlns:a16="http://schemas.microsoft.com/office/drawing/2014/main" id="{4BE9022C-6FB8-4F9B-A7CD-1574D428F310}"/>
            </a:ext>
          </a:extLst>
        </xdr:cNvPr>
        <xdr:cNvSpPr txBox="1"/>
      </xdr:nvSpPr>
      <xdr:spPr>
        <a:xfrm>
          <a:off x="4864098" y="8301039"/>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9. DT </a:t>
          </a:r>
          <a:r>
            <a:rPr lang="es-CO" sz="800" b="1" i="0" baseline="0">
              <a:latin typeface="Verdana" panose="020B0604030504040204" pitchFamily="34" charset="0"/>
              <a:ea typeface="Verdana" panose="020B0604030504040204" pitchFamily="34" charset="0"/>
            </a:rPr>
            <a:t>Córdoba</a:t>
          </a:r>
        </a:p>
      </xdr:txBody>
    </xdr:sp>
    <xdr:clientData/>
  </xdr:twoCellAnchor>
  <xdr:twoCellAnchor>
    <xdr:from>
      <xdr:col>0</xdr:col>
      <xdr:colOff>1031868</xdr:colOff>
      <xdr:row>43</xdr:row>
      <xdr:rowOff>71440</xdr:rowOff>
    </xdr:from>
    <xdr:to>
      <xdr:col>1</xdr:col>
      <xdr:colOff>560381</xdr:colOff>
      <xdr:row>44</xdr:row>
      <xdr:rowOff>100016</xdr:rowOff>
    </xdr:to>
    <xdr:sp macro="" textlink="">
      <xdr:nvSpPr>
        <xdr:cNvPr id="22" name="CuadroTexto 21">
          <a:extLst>
            <a:ext uri="{FF2B5EF4-FFF2-40B4-BE49-F238E27FC236}">
              <a16:creationId xmlns:a16="http://schemas.microsoft.com/office/drawing/2014/main" id="{74950FCB-EFD3-44E6-AE2B-2E3B7E52D141}"/>
            </a:ext>
          </a:extLst>
        </xdr:cNvPr>
        <xdr:cNvSpPr txBox="1"/>
      </xdr:nvSpPr>
      <xdr:spPr>
        <a:xfrm>
          <a:off x="1031868" y="8532815"/>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10. DT </a:t>
          </a:r>
          <a:r>
            <a:rPr lang="es-CO" sz="800" b="1" i="0" baseline="0">
              <a:latin typeface="Verdana" panose="020B0604030504040204" pitchFamily="34" charset="0"/>
              <a:ea typeface="Verdana" panose="020B0604030504040204" pitchFamily="34" charset="0"/>
            </a:rPr>
            <a:t>Eje Cafetero</a:t>
          </a:r>
        </a:p>
      </xdr:txBody>
    </xdr:sp>
    <xdr:clientData/>
  </xdr:twoCellAnchor>
  <xdr:twoCellAnchor>
    <xdr:from>
      <xdr:col>1</xdr:col>
      <xdr:colOff>2689222</xdr:colOff>
      <xdr:row>43</xdr:row>
      <xdr:rowOff>77789</xdr:rowOff>
    </xdr:from>
    <xdr:to>
      <xdr:col>2</xdr:col>
      <xdr:colOff>222249</xdr:colOff>
      <xdr:row>44</xdr:row>
      <xdr:rowOff>127001</xdr:rowOff>
    </xdr:to>
    <xdr:sp macro="" textlink="">
      <xdr:nvSpPr>
        <xdr:cNvPr id="23" name="CuadroTexto 22">
          <a:extLst>
            <a:ext uri="{FF2B5EF4-FFF2-40B4-BE49-F238E27FC236}">
              <a16:creationId xmlns:a16="http://schemas.microsoft.com/office/drawing/2014/main" id="{5F63BAA0-C2DB-4F25-B102-CEBEE8798703}"/>
            </a:ext>
          </a:extLst>
        </xdr:cNvPr>
        <xdr:cNvSpPr txBox="1"/>
      </xdr:nvSpPr>
      <xdr:spPr>
        <a:xfrm>
          <a:off x="4872035" y="8539164"/>
          <a:ext cx="1239839" cy="2238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12. DT </a:t>
          </a:r>
          <a:r>
            <a:rPr lang="es-CO" sz="800" b="1" i="0" baseline="0">
              <a:latin typeface="Verdana" panose="020B0604030504040204" pitchFamily="34" charset="0"/>
              <a:ea typeface="Verdana" panose="020B0604030504040204" pitchFamily="34" charset="0"/>
            </a:rPr>
            <a:t>Magdalena</a:t>
          </a:r>
        </a:p>
      </xdr:txBody>
    </xdr:sp>
    <xdr:clientData/>
  </xdr:twoCellAnchor>
  <xdr:twoCellAnchor>
    <xdr:from>
      <xdr:col>1</xdr:col>
      <xdr:colOff>763578</xdr:colOff>
      <xdr:row>43</xdr:row>
      <xdr:rowOff>88903</xdr:rowOff>
    </xdr:from>
    <xdr:to>
      <xdr:col>1</xdr:col>
      <xdr:colOff>2474904</xdr:colOff>
      <xdr:row>44</xdr:row>
      <xdr:rowOff>117479</xdr:rowOff>
    </xdr:to>
    <xdr:sp macro="" textlink="">
      <xdr:nvSpPr>
        <xdr:cNvPr id="24" name="CuadroTexto 23">
          <a:extLst>
            <a:ext uri="{FF2B5EF4-FFF2-40B4-BE49-F238E27FC236}">
              <a16:creationId xmlns:a16="http://schemas.microsoft.com/office/drawing/2014/main" id="{6469F12C-FE08-45BF-8FD8-1E1BCF8314B0}"/>
            </a:ext>
          </a:extLst>
        </xdr:cNvPr>
        <xdr:cNvSpPr txBox="1"/>
      </xdr:nvSpPr>
      <xdr:spPr>
        <a:xfrm>
          <a:off x="2946391" y="8550278"/>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11. DT </a:t>
          </a:r>
          <a:r>
            <a:rPr lang="es-CO" sz="800" b="1" i="0" baseline="0">
              <a:latin typeface="Verdana" panose="020B0604030504040204" pitchFamily="34" charset="0"/>
              <a:ea typeface="Verdana" panose="020B0604030504040204" pitchFamily="34" charset="0"/>
            </a:rPr>
            <a:t>Magdalena Medio</a:t>
          </a:r>
        </a:p>
      </xdr:txBody>
    </xdr:sp>
    <xdr:clientData/>
  </xdr:twoCellAnchor>
  <xdr:twoCellAnchor>
    <xdr:from>
      <xdr:col>0</xdr:col>
      <xdr:colOff>1019165</xdr:colOff>
      <xdr:row>44</xdr:row>
      <xdr:rowOff>47625</xdr:rowOff>
    </xdr:from>
    <xdr:to>
      <xdr:col>1</xdr:col>
      <xdr:colOff>507999</xdr:colOff>
      <xdr:row>46</xdr:row>
      <xdr:rowOff>111119</xdr:rowOff>
    </xdr:to>
    <xdr:sp macro="" textlink="">
      <xdr:nvSpPr>
        <xdr:cNvPr id="25" name="CuadroTexto 24">
          <a:extLst>
            <a:ext uri="{FF2B5EF4-FFF2-40B4-BE49-F238E27FC236}">
              <a16:creationId xmlns:a16="http://schemas.microsoft.com/office/drawing/2014/main" id="{E76A576F-2207-4ECD-8B32-03B700830E84}"/>
            </a:ext>
          </a:extLst>
        </xdr:cNvPr>
        <xdr:cNvSpPr txBox="1"/>
      </xdr:nvSpPr>
      <xdr:spPr>
        <a:xfrm>
          <a:off x="1019165" y="8683625"/>
          <a:ext cx="1671647" cy="38099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13. DT </a:t>
          </a:r>
          <a:r>
            <a:rPr lang="es-CO" sz="800" b="1" i="0" baseline="0">
              <a:latin typeface="Verdana" panose="020B0604030504040204" pitchFamily="34" charset="0"/>
              <a:ea typeface="Verdana" panose="020B0604030504040204" pitchFamily="34" charset="0"/>
            </a:rPr>
            <a:t>Meta y Llanos Orientales</a:t>
          </a:r>
        </a:p>
      </xdr:txBody>
    </xdr:sp>
    <xdr:clientData/>
  </xdr:twoCellAnchor>
  <xdr:twoCellAnchor>
    <xdr:from>
      <xdr:col>1</xdr:col>
      <xdr:colOff>2679693</xdr:colOff>
      <xdr:row>44</xdr:row>
      <xdr:rowOff>111123</xdr:rowOff>
    </xdr:from>
    <xdr:to>
      <xdr:col>2</xdr:col>
      <xdr:colOff>1246188</xdr:colOff>
      <xdr:row>46</xdr:row>
      <xdr:rowOff>55563</xdr:rowOff>
    </xdr:to>
    <xdr:sp macro="" textlink="">
      <xdr:nvSpPr>
        <xdr:cNvPr id="26" name="CuadroTexto 25">
          <a:extLst>
            <a:ext uri="{FF2B5EF4-FFF2-40B4-BE49-F238E27FC236}">
              <a16:creationId xmlns:a16="http://schemas.microsoft.com/office/drawing/2014/main" id="{4ACAC2FB-29D0-473B-B02F-4EDC338C7533}"/>
            </a:ext>
          </a:extLst>
        </xdr:cNvPr>
        <xdr:cNvSpPr txBox="1"/>
      </xdr:nvSpPr>
      <xdr:spPr>
        <a:xfrm>
          <a:off x="4862506" y="8747123"/>
          <a:ext cx="2273307" cy="26194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15. DT </a:t>
          </a:r>
          <a:r>
            <a:rPr lang="es-CO" sz="800" b="1" i="0" baseline="0">
              <a:latin typeface="Verdana" panose="020B0604030504040204" pitchFamily="34" charset="0"/>
              <a:ea typeface="Verdana" panose="020B0604030504040204" pitchFamily="34" charset="0"/>
            </a:rPr>
            <a:t>Norte de Santander y Arauca</a:t>
          </a:r>
        </a:p>
      </xdr:txBody>
    </xdr:sp>
    <xdr:clientData/>
  </xdr:twoCellAnchor>
  <xdr:twoCellAnchor>
    <xdr:from>
      <xdr:col>0</xdr:col>
      <xdr:colOff>1031872</xdr:colOff>
      <xdr:row>46</xdr:row>
      <xdr:rowOff>63503</xdr:rowOff>
    </xdr:from>
    <xdr:to>
      <xdr:col>1</xdr:col>
      <xdr:colOff>63499</xdr:colOff>
      <xdr:row>47</xdr:row>
      <xdr:rowOff>95249</xdr:rowOff>
    </xdr:to>
    <xdr:sp macro="" textlink="">
      <xdr:nvSpPr>
        <xdr:cNvPr id="27" name="CuadroTexto 26">
          <a:extLst>
            <a:ext uri="{FF2B5EF4-FFF2-40B4-BE49-F238E27FC236}">
              <a16:creationId xmlns:a16="http://schemas.microsoft.com/office/drawing/2014/main" id="{F3D280D6-2ED9-4101-B3BA-5904E5F3CDED}"/>
            </a:ext>
          </a:extLst>
        </xdr:cNvPr>
        <xdr:cNvSpPr txBox="1"/>
      </xdr:nvSpPr>
      <xdr:spPr>
        <a:xfrm>
          <a:off x="1031872" y="9017003"/>
          <a:ext cx="1214440" cy="19049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16. DT </a:t>
          </a:r>
          <a:r>
            <a:rPr lang="es-CO" sz="800" b="1" i="0" baseline="0">
              <a:latin typeface="Verdana" panose="020B0604030504040204" pitchFamily="34" charset="0"/>
              <a:ea typeface="Verdana" panose="020B0604030504040204" pitchFamily="34" charset="0"/>
            </a:rPr>
            <a:t>Putumayo</a:t>
          </a:r>
        </a:p>
      </xdr:txBody>
    </xdr:sp>
    <xdr:clientData/>
  </xdr:twoCellAnchor>
  <xdr:twoCellAnchor>
    <xdr:from>
      <xdr:col>1</xdr:col>
      <xdr:colOff>761999</xdr:colOff>
      <xdr:row>44</xdr:row>
      <xdr:rowOff>134940</xdr:rowOff>
    </xdr:from>
    <xdr:to>
      <xdr:col>1</xdr:col>
      <xdr:colOff>1833561</xdr:colOff>
      <xdr:row>46</xdr:row>
      <xdr:rowOff>31753</xdr:rowOff>
    </xdr:to>
    <xdr:sp macro="" textlink="">
      <xdr:nvSpPr>
        <xdr:cNvPr id="28" name="CuadroTexto 27">
          <a:extLst>
            <a:ext uri="{FF2B5EF4-FFF2-40B4-BE49-F238E27FC236}">
              <a16:creationId xmlns:a16="http://schemas.microsoft.com/office/drawing/2014/main" id="{C519DE76-DC4F-48AA-9377-5A1769F42B2A}"/>
            </a:ext>
          </a:extLst>
        </xdr:cNvPr>
        <xdr:cNvSpPr txBox="1"/>
      </xdr:nvSpPr>
      <xdr:spPr>
        <a:xfrm>
          <a:off x="2944812" y="8770940"/>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14. DT </a:t>
          </a:r>
          <a:r>
            <a:rPr lang="es-CO" sz="800" b="1" i="0" baseline="0">
              <a:latin typeface="Verdana" panose="020B0604030504040204" pitchFamily="34" charset="0"/>
              <a:ea typeface="Verdana" panose="020B0604030504040204" pitchFamily="34" charset="0"/>
            </a:rPr>
            <a:t>Nariño</a:t>
          </a:r>
        </a:p>
      </xdr:txBody>
    </xdr:sp>
    <xdr:clientData/>
  </xdr:twoCellAnchor>
  <xdr:twoCellAnchor>
    <xdr:from>
      <xdr:col>1</xdr:col>
      <xdr:colOff>755648</xdr:colOff>
      <xdr:row>46</xdr:row>
      <xdr:rowOff>49215</xdr:rowOff>
    </xdr:from>
    <xdr:to>
      <xdr:col>1</xdr:col>
      <xdr:colOff>1970088</xdr:colOff>
      <xdr:row>47</xdr:row>
      <xdr:rowOff>80961</xdr:rowOff>
    </xdr:to>
    <xdr:sp macro="" textlink="">
      <xdr:nvSpPr>
        <xdr:cNvPr id="29" name="CuadroTexto 28">
          <a:extLst>
            <a:ext uri="{FF2B5EF4-FFF2-40B4-BE49-F238E27FC236}">
              <a16:creationId xmlns:a16="http://schemas.microsoft.com/office/drawing/2014/main" id="{761743FB-58D5-4975-9254-8B8EA0CD1C32}"/>
            </a:ext>
          </a:extLst>
        </xdr:cNvPr>
        <xdr:cNvSpPr txBox="1"/>
      </xdr:nvSpPr>
      <xdr:spPr>
        <a:xfrm>
          <a:off x="2938461" y="9002715"/>
          <a:ext cx="1214440" cy="19049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17. DT </a:t>
          </a:r>
          <a:r>
            <a:rPr lang="es-CO" sz="800" b="1" i="0" baseline="0">
              <a:latin typeface="Verdana" panose="020B0604030504040204" pitchFamily="34" charset="0"/>
              <a:ea typeface="Verdana" panose="020B0604030504040204" pitchFamily="34" charset="0"/>
            </a:rPr>
            <a:t>Santander</a:t>
          </a:r>
        </a:p>
      </xdr:txBody>
    </xdr:sp>
    <xdr:clientData/>
  </xdr:twoCellAnchor>
  <xdr:twoCellAnchor>
    <xdr:from>
      <xdr:col>1</xdr:col>
      <xdr:colOff>2678108</xdr:colOff>
      <xdr:row>46</xdr:row>
      <xdr:rowOff>58743</xdr:rowOff>
    </xdr:from>
    <xdr:to>
      <xdr:col>2</xdr:col>
      <xdr:colOff>185736</xdr:colOff>
      <xdr:row>47</xdr:row>
      <xdr:rowOff>90489</xdr:rowOff>
    </xdr:to>
    <xdr:sp macro="" textlink="">
      <xdr:nvSpPr>
        <xdr:cNvPr id="30" name="CuadroTexto 29">
          <a:extLst>
            <a:ext uri="{FF2B5EF4-FFF2-40B4-BE49-F238E27FC236}">
              <a16:creationId xmlns:a16="http://schemas.microsoft.com/office/drawing/2014/main" id="{FF2FCB94-E704-42D3-AA10-4B20EEC5A563}"/>
            </a:ext>
          </a:extLst>
        </xdr:cNvPr>
        <xdr:cNvSpPr txBox="1"/>
      </xdr:nvSpPr>
      <xdr:spPr>
        <a:xfrm>
          <a:off x="4860921" y="9012243"/>
          <a:ext cx="1214440" cy="19049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18. DT </a:t>
          </a:r>
          <a:r>
            <a:rPr lang="es-CO" sz="800" b="1" i="0" baseline="0">
              <a:latin typeface="Verdana" panose="020B0604030504040204" pitchFamily="34" charset="0"/>
              <a:ea typeface="Verdana" panose="020B0604030504040204" pitchFamily="34" charset="0"/>
            </a:rPr>
            <a:t>Sucre</a:t>
          </a:r>
        </a:p>
      </xdr:txBody>
    </xdr:sp>
    <xdr:clientData/>
  </xdr:twoCellAnchor>
  <xdr:twoCellAnchor>
    <xdr:from>
      <xdr:col>0</xdr:col>
      <xdr:colOff>1027104</xdr:colOff>
      <xdr:row>47</xdr:row>
      <xdr:rowOff>122242</xdr:rowOff>
    </xdr:from>
    <xdr:to>
      <xdr:col>1</xdr:col>
      <xdr:colOff>555617</xdr:colOff>
      <xdr:row>49</xdr:row>
      <xdr:rowOff>7943</xdr:rowOff>
    </xdr:to>
    <xdr:sp macro="" textlink="">
      <xdr:nvSpPr>
        <xdr:cNvPr id="31" name="CuadroTexto 30">
          <a:extLst>
            <a:ext uri="{FF2B5EF4-FFF2-40B4-BE49-F238E27FC236}">
              <a16:creationId xmlns:a16="http://schemas.microsoft.com/office/drawing/2014/main" id="{DFDA1647-BA23-4BC4-B987-5773F4F09564}"/>
            </a:ext>
          </a:extLst>
        </xdr:cNvPr>
        <xdr:cNvSpPr txBox="1"/>
      </xdr:nvSpPr>
      <xdr:spPr>
        <a:xfrm>
          <a:off x="1027104" y="9234492"/>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19. DT </a:t>
          </a:r>
          <a:r>
            <a:rPr lang="es-CO" sz="800" b="1" i="0" baseline="0">
              <a:latin typeface="Verdana" panose="020B0604030504040204" pitchFamily="34" charset="0"/>
              <a:ea typeface="Verdana" panose="020B0604030504040204" pitchFamily="34" charset="0"/>
            </a:rPr>
            <a:t>Urabá - Darién</a:t>
          </a:r>
        </a:p>
      </xdr:txBody>
    </xdr:sp>
    <xdr:clientData/>
  </xdr:twoCellAnchor>
  <xdr:twoCellAnchor>
    <xdr:from>
      <xdr:col>1</xdr:col>
      <xdr:colOff>757232</xdr:colOff>
      <xdr:row>47</xdr:row>
      <xdr:rowOff>130179</xdr:rowOff>
    </xdr:from>
    <xdr:to>
      <xdr:col>1</xdr:col>
      <xdr:colOff>2230437</xdr:colOff>
      <xdr:row>48</xdr:row>
      <xdr:rowOff>150814</xdr:rowOff>
    </xdr:to>
    <xdr:sp macro="" textlink="">
      <xdr:nvSpPr>
        <xdr:cNvPr id="32" name="CuadroTexto 31">
          <a:extLst>
            <a:ext uri="{FF2B5EF4-FFF2-40B4-BE49-F238E27FC236}">
              <a16:creationId xmlns:a16="http://schemas.microsoft.com/office/drawing/2014/main" id="{5B806D7B-894C-4B73-8B25-A2E5ECEEB0FF}"/>
            </a:ext>
          </a:extLst>
        </xdr:cNvPr>
        <xdr:cNvSpPr txBox="1"/>
      </xdr:nvSpPr>
      <xdr:spPr>
        <a:xfrm>
          <a:off x="2940045" y="9242429"/>
          <a:ext cx="1473205" cy="17938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20. DT </a:t>
          </a:r>
          <a:r>
            <a:rPr lang="es-CO" sz="800" b="1" i="0" baseline="0">
              <a:latin typeface="Verdana" panose="020B0604030504040204" pitchFamily="34" charset="0"/>
              <a:ea typeface="Verdana" panose="020B0604030504040204" pitchFamily="34" charset="0"/>
            </a:rPr>
            <a:t>Valle del Cauca</a:t>
          </a:r>
        </a:p>
      </xdr:txBody>
    </xdr:sp>
    <xdr:clientData/>
  </xdr:twoCellAnchor>
  <xdr:twoCellAnchor editAs="oneCell">
    <xdr:from>
      <xdr:col>1</xdr:col>
      <xdr:colOff>2460625</xdr:colOff>
      <xdr:row>47</xdr:row>
      <xdr:rowOff>87321</xdr:rowOff>
    </xdr:from>
    <xdr:to>
      <xdr:col>1</xdr:col>
      <xdr:colOff>2762250</xdr:colOff>
      <xdr:row>49</xdr:row>
      <xdr:rowOff>88940</xdr:rowOff>
    </xdr:to>
    <xdr:pic>
      <xdr:nvPicPr>
        <xdr:cNvPr id="34" name="Imagen 33">
          <a:extLst>
            <a:ext uri="{FF2B5EF4-FFF2-40B4-BE49-F238E27FC236}">
              <a16:creationId xmlns:a16="http://schemas.microsoft.com/office/drawing/2014/main" id="{7DF85AA8-D5E7-6537-8513-0760F2CB45EB}"/>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4643438" y="9199571"/>
          <a:ext cx="301625" cy="319119"/>
        </a:xfrm>
        <a:prstGeom prst="rect">
          <a:avLst/>
        </a:prstGeom>
      </xdr:spPr>
    </xdr:pic>
    <xdr:clientData/>
  </xdr:twoCellAnchor>
  <xdr:twoCellAnchor>
    <xdr:from>
      <xdr:col>1</xdr:col>
      <xdr:colOff>2671758</xdr:colOff>
      <xdr:row>47</xdr:row>
      <xdr:rowOff>147642</xdr:rowOff>
    </xdr:from>
    <xdr:to>
      <xdr:col>2</xdr:col>
      <xdr:colOff>438151</xdr:colOff>
      <xdr:row>49</xdr:row>
      <xdr:rowOff>9527</xdr:rowOff>
    </xdr:to>
    <xdr:sp macro="" textlink="">
      <xdr:nvSpPr>
        <xdr:cNvPr id="35" name="CuadroTexto 34">
          <a:extLst>
            <a:ext uri="{FF2B5EF4-FFF2-40B4-BE49-F238E27FC236}">
              <a16:creationId xmlns:a16="http://schemas.microsoft.com/office/drawing/2014/main" id="{2755545E-89A6-44EC-BFAE-3521B3D36E19}"/>
            </a:ext>
          </a:extLst>
        </xdr:cNvPr>
        <xdr:cNvSpPr txBox="1"/>
      </xdr:nvSpPr>
      <xdr:spPr>
        <a:xfrm>
          <a:off x="4854571" y="9259892"/>
          <a:ext cx="1473205" cy="17938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21. Nivel</a:t>
          </a:r>
          <a:r>
            <a:rPr lang="es-CO" sz="800" b="1" baseline="0">
              <a:latin typeface="Verdana" panose="020B0604030504040204" pitchFamily="34" charset="0"/>
              <a:ea typeface="Verdana" panose="020B0604030504040204" pitchFamily="34" charset="0"/>
            </a:rPr>
            <a:t> Nacional</a:t>
          </a:r>
          <a:endParaRPr lang="es-CO" sz="800" b="1" i="0" baseline="0">
            <a:latin typeface="Verdana" panose="020B0604030504040204" pitchFamily="34" charset="0"/>
            <a:ea typeface="Verdana" panose="020B0604030504040204" pitchFamily="34" charset="0"/>
          </a:endParaRPr>
        </a:p>
      </xdr:txBody>
    </xdr:sp>
    <xdr:clientData/>
  </xdr:twoCellAnchor>
  <xdr:twoCellAnchor>
    <xdr:from>
      <xdr:col>1</xdr:col>
      <xdr:colOff>1341439</xdr:colOff>
      <xdr:row>25</xdr:row>
      <xdr:rowOff>87313</xdr:rowOff>
    </xdr:from>
    <xdr:to>
      <xdr:col>1</xdr:col>
      <xdr:colOff>1778000</xdr:colOff>
      <xdr:row>26</xdr:row>
      <xdr:rowOff>134939</xdr:rowOff>
    </xdr:to>
    <xdr:sp macro="" textlink="">
      <xdr:nvSpPr>
        <xdr:cNvPr id="36" name="CuadroTexto 35">
          <a:extLst>
            <a:ext uri="{FF2B5EF4-FFF2-40B4-BE49-F238E27FC236}">
              <a16:creationId xmlns:a16="http://schemas.microsoft.com/office/drawing/2014/main" id="{CF1BE33F-5E3D-EC20-4E87-A03A4ADD6EA1}"/>
            </a:ext>
          </a:extLst>
        </xdr:cNvPr>
        <xdr:cNvSpPr txBox="1"/>
      </xdr:nvSpPr>
      <xdr:spPr>
        <a:xfrm>
          <a:off x="3524252" y="4262438"/>
          <a:ext cx="436561" cy="206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latin typeface="Verdana" panose="020B0604030504040204" pitchFamily="34" charset="0"/>
              <a:ea typeface="Verdana" panose="020B0604030504040204" pitchFamily="34" charset="0"/>
            </a:rPr>
            <a:t>21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609600</xdr:colOff>
      <xdr:row>0</xdr:row>
      <xdr:rowOff>9525</xdr:rowOff>
    </xdr:from>
    <xdr:to>
      <xdr:col>0</xdr:col>
      <xdr:colOff>1624330</xdr:colOff>
      <xdr:row>5</xdr:row>
      <xdr:rowOff>160655</xdr:rowOff>
    </xdr:to>
    <xdr:pic>
      <xdr:nvPicPr>
        <xdr:cNvPr id="2" name="Imagen 1" descr="Logotipo&#10;&#10;Descripción generada automáticamente">
          <a:extLst>
            <a:ext uri="{FF2B5EF4-FFF2-40B4-BE49-F238E27FC236}">
              <a16:creationId xmlns:a16="http://schemas.microsoft.com/office/drawing/2014/main" id="{CC89C4BD-4423-4A20-AF77-BC0E9059F7CB}"/>
            </a:ext>
          </a:extLst>
        </xdr:cNvPr>
        <xdr:cNvPicPr>
          <a:picLocks noChangeAspect="1"/>
        </xdr:cNvPicPr>
      </xdr:nvPicPr>
      <xdr:blipFill>
        <a:blip xmlns:r="http://schemas.openxmlformats.org/officeDocument/2006/relationships" r:embed="rId1"/>
        <a:stretch>
          <a:fillRect/>
        </a:stretch>
      </xdr:blipFill>
      <xdr:spPr>
        <a:xfrm>
          <a:off x="609600" y="9525"/>
          <a:ext cx="1014730" cy="989330"/>
        </a:xfrm>
        <a:prstGeom prst="rect">
          <a:avLst/>
        </a:prstGeom>
      </xdr:spPr>
    </xdr:pic>
    <xdr:clientData/>
  </xdr:twoCellAnchor>
  <xdr:twoCellAnchor editAs="absolute">
    <xdr:from>
      <xdr:col>9</xdr:col>
      <xdr:colOff>114439</xdr:colOff>
      <xdr:row>62</xdr:row>
      <xdr:rowOff>83242</xdr:rowOff>
    </xdr:from>
    <xdr:to>
      <xdr:col>16</xdr:col>
      <xdr:colOff>226669</xdr:colOff>
      <xdr:row>73</xdr:row>
      <xdr:rowOff>132183</xdr:rowOff>
    </xdr:to>
    <mc:AlternateContent xmlns:mc="http://schemas.openxmlformats.org/markup-compatibility/2006" xmlns:sle15="http://schemas.microsoft.com/office/drawing/2012/slicer">
      <mc:Choice Requires="sle15">
        <xdr:graphicFrame macro="">
          <xdr:nvGraphicFramePr>
            <xdr:cNvPr id="17" name="SEDE">
              <a:extLst>
                <a:ext uri="{FF2B5EF4-FFF2-40B4-BE49-F238E27FC236}">
                  <a16:creationId xmlns:a16="http://schemas.microsoft.com/office/drawing/2014/main" id="{3D9E9FBE-FBA6-45A4-19CA-6E5022C1983A}"/>
                </a:ext>
              </a:extLst>
            </xdr:cNvPr>
            <xdr:cNvGraphicFramePr/>
          </xdr:nvGraphicFramePr>
          <xdr:xfrm>
            <a:off x="0" y="0"/>
            <a:ext cx="0" cy="0"/>
          </xdr:xfrm>
          <a:graphic>
            <a:graphicData uri="http://schemas.microsoft.com/office/drawing/2010/slicer">
              <sle:slicer xmlns:sle="http://schemas.microsoft.com/office/drawing/2010/slicer" name="SEDE"/>
            </a:graphicData>
          </a:graphic>
        </xdr:graphicFrame>
      </mc:Choice>
      <mc:Fallback xmlns="">
        <xdr:sp macro="" textlink="">
          <xdr:nvSpPr>
            <xdr:cNvPr id="0" name=""/>
            <xdr:cNvSpPr>
              <a:spLocks noTextEdit="1"/>
            </xdr:cNvSpPr>
          </xdr:nvSpPr>
          <xdr:spPr>
            <a:xfrm>
              <a:off x="13982839" y="11600328"/>
              <a:ext cx="6001401" cy="1605598"/>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4</xdr:col>
      <xdr:colOff>8101</xdr:colOff>
      <xdr:row>61</xdr:row>
      <xdr:rowOff>101667</xdr:rowOff>
    </xdr:from>
    <xdr:to>
      <xdr:col>8</xdr:col>
      <xdr:colOff>1451885</xdr:colOff>
      <xdr:row>73</xdr:row>
      <xdr:rowOff>13995</xdr:rowOff>
    </xdr:to>
    <mc:AlternateContent xmlns:mc="http://schemas.openxmlformats.org/markup-compatibility/2006" xmlns:sle15="http://schemas.microsoft.com/office/drawing/2012/slicer">
      <mc:Choice Requires="sle15">
        <xdr:graphicFrame macro="">
          <xdr:nvGraphicFramePr>
            <xdr:cNvPr id="18" name="DEPARTAMENTO 1">
              <a:extLst>
                <a:ext uri="{FF2B5EF4-FFF2-40B4-BE49-F238E27FC236}">
                  <a16:creationId xmlns:a16="http://schemas.microsoft.com/office/drawing/2014/main" id="{33AD282A-9C44-3C8B-8D02-D9F60724F9DC}"/>
                </a:ext>
              </a:extLst>
            </xdr:cNvPr>
            <xdr:cNvGraphicFramePr/>
          </xdr:nvGraphicFramePr>
          <xdr:xfrm>
            <a:off x="0" y="0"/>
            <a:ext cx="0" cy="0"/>
          </xdr:xfrm>
          <a:graphic>
            <a:graphicData uri="http://schemas.microsoft.com/office/drawing/2010/slicer">
              <sle:slicer xmlns:sle="http://schemas.microsoft.com/office/drawing/2010/slicer" name="DEPARTAMENTO 1"/>
            </a:graphicData>
          </a:graphic>
        </xdr:graphicFrame>
      </mc:Choice>
      <mc:Fallback xmlns="">
        <xdr:sp macro="" textlink="">
          <xdr:nvSpPr>
            <xdr:cNvPr id="0" name=""/>
            <xdr:cNvSpPr>
              <a:spLocks noTextEdit="1"/>
            </xdr:cNvSpPr>
          </xdr:nvSpPr>
          <xdr:spPr>
            <a:xfrm>
              <a:off x="8281244" y="11477238"/>
              <a:ext cx="5504155" cy="16105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0</xdr:col>
      <xdr:colOff>152400</xdr:colOff>
      <xdr:row>6</xdr:row>
      <xdr:rowOff>65808</xdr:rowOff>
    </xdr:from>
    <xdr:to>
      <xdr:col>2</xdr:col>
      <xdr:colOff>1543050</xdr:colOff>
      <xdr:row>49</xdr:row>
      <xdr:rowOff>50799</xdr:rowOff>
    </xdr:to>
    <mc:AlternateContent xmlns:mc="http://schemas.openxmlformats.org/markup-compatibility/2006">
      <mc:Choice xmlns:cx4="http://schemas.microsoft.com/office/drawing/2016/5/10/chartex" Requires="cx4">
        <xdr:graphicFrame macro="">
          <xdr:nvGraphicFramePr>
            <xdr:cNvPr id="3" name="Gráfico 24">
              <a:extLst>
                <a:ext uri="{FF2B5EF4-FFF2-40B4-BE49-F238E27FC236}">
                  <a16:creationId xmlns:a16="http://schemas.microsoft.com/office/drawing/2014/main" id="{E5A9FC7F-C1BB-E66E-6D9C-A221DAD7DDC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2400" y="1124988"/>
              <a:ext cx="7273290" cy="829841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130629</xdr:colOff>
      <xdr:row>7</xdr:row>
      <xdr:rowOff>40278</xdr:rowOff>
    </xdr:from>
    <xdr:to>
      <xdr:col>1</xdr:col>
      <xdr:colOff>3537857</xdr:colOff>
      <xdr:row>51</xdr:row>
      <xdr:rowOff>23586</xdr:rowOff>
    </xdr:to>
    <xdr:grpSp>
      <xdr:nvGrpSpPr>
        <xdr:cNvPr id="66" name="Grupo 65">
          <a:extLst>
            <a:ext uri="{FF2B5EF4-FFF2-40B4-BE49-F238E27FC236}">
              <a16:creationId xmlns:a16="http://schemas.microsoft.com/office/drawing/2014/main" id="{FC433323-8C8D-CE54-99AA-A81831008EF3}"/>
            </a:ext>
          </a:extLst>
        </xdr:cNvPr>
        <xdr:cNvGrpSpPr/>
      </xdr:nvGrpSpPr>
      <xdr:grpSpPr>
        <a:xfrm>
          <a:off x="130629" y="1424578"/>
          <a:ext cx="6506028" cy="9114608"/>
          <a:chOff x="130629" y="1424578"/>
          <a:chExt cx="6506028" cy="9114608"/>
        </a:xfrm>
      </xdr:grpSpPr>
      <xdr:pic>
        <xdr:nvPicPr>
          <xdr:cNvPr id="3" name="Imagen 2">
            <a:hlinkClick xmlns:r="http://schemas.openxmlformats.org/officeDocument/2006/relationships" r:id="rId1"/>
            <a:extLst>
              <a:ext uri="{FF2B5EF4-FFF2-40B4-BE49-F238E27FC236}">
                <a16:creationId xmlns:a16="http://schemas.microsoft.com/office/drawing/2014/main" id="{5137E5D4-3ABA-ACAB-3AE7-0A991F2F509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543" r="15689"/>
          <a:stretch/>
        </xdr:blipFill>
        <xdr:spPr>
          <a:xfrm>
            <a:off x="130629" y="1424578"/>
            <a:ext cx="6506028" cy="9114608"/>
          </a:xfrm>
          <a:prstGeom prst="rect">
            <a:avLst/>
          </a:prstGeom>
          <a:noFill/>
          <a:ln>
            <a:noFill/>
          </a:ln>
        </xdr:spPr>
      </xdr:pic>
      <xdr:sp macro="" textlink="">
        <xdr:nvSpPr>
          <xdr:cNvPr id="4" name="CuadroTexto 3">
            <a:hlinkClick xmlns:r="http://schemas.openxmlformats.org/officeDocument/2006/relationships" r:id="rId3"/>
            <a:extLst>
              <a:ext uri="{FF2B5EF4-FFF2-40B4-BE49-F238E27FC236}">
                <a16:creationId xmlns:a16="http://schemas.microsoft.com/office/drawing/2014/main" id="{BC4E0B9A-D57E-2A25-FE32-4936F76CC8D4}"/>
              </a:ext>
            </a:extLst>
          </xdr:cNvPr>
          <xdr:cNvSpPr txBox="1"/>
        </xdr:nvSpPr>
        <xdr:spPr>
          <a:xfrm>
            <a:off x="1956996" y="4394880"/>
            <a:ext cx="277142" cy="354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a:t>
            </a:r>
          </a:p>
        </xdr:txBody>
      </xdr:sp>
      <xdr:sp macro="" textlink="">
        <xdr:nvSpPr>
          <xdr:cNvPr id="5" name="CuadroTexto 4">
            <a:hlinkClick xmlns:r="http://schemas.openxmlformats.org/officeDocument/2006/relationships" r:id="rId4"/>
            <a:extLst>
              <a:ext uri="{FF2B5EF4-FFF2-40B4-BE49-F238E27FC236}">
                <a16:creationId xmlns:a16="http://schemas.microsoft.com/office/drawing/2014/main" id="{64B42110-6FB8-01AB-9D0E-79C32D2DCAD8}"/>
              </a:ext>
            </a:extLst>
          </xdr:cNvPr>
          <xdr:cNvSpPr txBox="1"/>
        </xdr:nvSpPr>
        <xdr:spPr>
          <a:xfrm>
            <a:off x="2584144" y="3556134"/>
            <a:ext cx="248534" cy="395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3</a:t>
            </a:r>
          </a:p>
        </xdr:txBody>
      </xdr:sp>
      <xdr:sp macro="" textlink="">
        <xdr:nvSpPr>
          <xdr:cNvPr id="6" name="CuadroTexto 5">
            <a:hlinkClick xmlns:r="http://schemas.openxmlformats.org/officeDocument/2006/relationships" r:id="rId5"/>
            <a:extLst>
              <a:ext uri="{FF2B5EF4-FFF2-40B4-BE49-F238E27FC236}">
                <a16:creationId xmlns:a16="http://schemas.microsoft.com/office/drawing/2014/main" id="{69AD3628-EA47-B7F2-0DE4-14E68CCC401B}"/>
              </a:ext>
            </a:extLst>
          </xdr:cNvPr>
          <xdr:cNvSpPr txBox="1"/>
        </xdr:nvSpPr>
        <xdr:spPr>
          <a:xfrm>
            <a:off x="2154099" y="2260925"/>
            <a:ext cx="283114" cy="440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2</a:t>
            </a:r>
          </a:p>
        </xdr:txBody>
      </xdr:sp>
      <xdr:sp macro="" textlink="">
        <xdr:nvSpPr>
          <xdr:cNvPr id="7" name="CuadroTexto 6">
            <a:hlinkClick xmlns:r="http://schemas.openxmlformats.org/officeDocument/2006/relationships" r:id="rId6"/>
            <a:extLst>
              <a:ext uri="{FF2B5EF4-FFF2-40B4-BE49-F238E27FC236}">
                <a16:creationId xmlns:a16="http://schemas.microsoft.com/office/drawing/2014/main" id="{DAF7F5CF-03A6-35C1-F986-35ABB6C636CB}"/>
              </a:ext>
            </a:extLst>
          </xdr:cNvPr>
          <xdr:cNvSpPr txBox="1"/>
        </xdr:nvSpPr>
        <xdr:spPr>
          <a:xfrm>
            <a:off x="2449755" y="7518454"/>
            <a:ext cx="273297" cy="266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4</a:t>
            </a:r>
          </a:p>
        </xdr:txBody>
      </xdr:sp>
      <xdr:sp macro="" textlink="">
        <xdr:nvSpPr>
          <xdr:cNvPr id="8" name="CuadroTexto 7">
            <a:hlinkClick xmlns:r="http://schemas.openxmlformats.org/officeDocument/2006/relationships" r:id="rId7"/>
            <a:extLst>
              <a:ext uri="{FF2B5EF4-FFF2-40B4-BE49-F238E27FC236}">
                <a16:creationId xmlns:a16="http://schemas.microsoft.com/office/drawing/2014/main" id="{B6D419F9-594F-AA5F-F00C-2E022A075308}"/>
              </a:ext>
            </a:extLst>
          </xdr:cNvPr>
          <xdr:cNvSpPr txBox="1"/>
        </xdr:nvSpPr>
        <xdr:spPr>
          <a:xfrm>
            <a:off x="1132741" y="6743032"/>
            <a:ext cx="299776" cy="330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5</a:t>
            </a:r>
          </a:p>
        </xdr:txBody>
      </xdr:sp>
      <xdr:sp macro="" textlink="">
        <xdr:nvSpPr>
          <xdr:cNvPr id="9" name="CuadroTexto 8">
            <a:hlinkClick xmlns:r="http://schemas.openxmlformats.org/officeDocument/2006/relationships" r:id="rId8"/>
            <a:extLst>
              <a:ext uri="{FF2B5EF4-FFF2-40B4-BE49-F238E27FC236}">
                <a16:creationId xmlns:a16="http://schemas.microsoft.com/office/drawing/2014/main" id="{B219394E-8027-40B4-E24E-DB2BAD9531BD}"/>
              </a:ext>
            </a:extLst>
          </xdr:cNvPr>
          <xdr:cNvSpPr txBox="1"/>
        </xdr:nvSpPr>
        <xdr:spPr>
          <a:xfrm>
            <a:off x="2480717" y="5354024"/>
            <a:ext cx="384026" cy="280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6</a:t>
            </a:r>
          </a:p>
        </xdr:txBody>
      </xdr:sp>
      <xdr:sp macro="" textlink="">
        <xdr:nvSpPr>
          <xdr:cNvPr id="10" name="CuadroTexto 9">
            <a:hlinkClick xmlns:r="http://schemas.openxmlformats.org/officeDocument/2006/relationships" r:id="rId9"/>
            <a:extLst>
              <a:ext uri="{FF2B5EF4-FFF2-40B4-BE49-F238E27FC236}">
                <a16:creationId xmlns:a16="http://schemas.microsoft.com/office/drawing/2014/main" id="{723092FC-9D9E-DAFA-AE66-542DFDF882B2}"/>
              </a:ext>
            </a:extLst>
          </xdr:cNvPr>
          <xdr:cNvSpPr txBox="1"/>
        </xdr:nvSpPr>
        <xdr:spPr>
          <a:xfrm>
            <a:off x="1195456" y="5064371"/>
            <a:ext cx="259769" cy="32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7</a:t>
            </a:r>
          </a:p>
        </xdr:txBody>
      </xdr:sp>
      <xdr:sp macro="" textlink="">
        <xdr:nvSpPr>
          <xdr:cNvPr id="11" name="CuadroTexto 10">
            <a:hlinkClick xmlns:r="http://schemas.openxmlformats.org/officeDocument/2006/relationships" r:id="rId10"/>
            <a:extLst>
              <a:ext uri="{FF2B5EF4-FFF2-40B4-BE49-F238E27FC236}">
                <a16:creationId xmlns:a16="http://schemas.microsoft.com/office/drawing/2014/main" id="{CB4F626B-895A-C82C-8E70-3C848E65A909}"/>
              </a:ext>
            </a:extLst>
          </xdr:cNvPr>
          <xdr:cNvSpPr txBox="1"/>
        </xdr:nvSpPr>
        <xdr:spPr>
          <a:xfrm>
            <a:off x="1741972" y="3530571"/>
            <a:ext cx="257022" cy="332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9</a:t>
            </a:r>
          </a:p>
        </xdr:txBody>
      </xdr:sp>
      <xdr:sp macro="" textlink="">
        <xdr:nvSpPr>
          <xdr:cNvPr id="12" name="CuadroTexto 11">
            <a:hlinkClick xmlns:r="http://schemas.openxmlformats.org/officeDocument/2006/relationships" r:id="rId11"/>
            <a:extLst>
              <a:ext uri="{FF2B5EF4-FFF2-40B4-BE49-F238E27FC236}">
                <a16:creationId xmlns:a16="http://schemas.microsoft.com/office/drawing/2014/main" id="{B3AB0545-C5E9-D4EB-7617-206FF9436FAA}"/>
              </a:ext>
            </a:extLst>
          </xdr:cNvPr>
          <xdr:cNvSpPr txBox="1"/>
        </xdr:nvSpPr>
        <xdr:spPr>
          <a:xfrm>
            <a:off x="3130659" y="2269447"/>
            <a:ext cx="279186" cy="343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8</a:t>
            </a:r>
          </a:p>
        </xdr:txBody>
      </xdr:sp>
      <xdr:sp macro="" textlink="">
        <xdr:nvSpPr>
          <xdr:cNvPr id="13" name="CuadroTexto 12">
            <a:hlinkClick xmlns:r="http://schemas.openxmlformats.org/officeDocument/2006/relationships" r:id="rId12"/>
            <a:extLst>
              <a:ext uri="{FF2B5EF4-FFF2-40B4-BE49-F238E27FC236}">
                <a16:creationId xmlns:a16="http://schemas.microsoft.com/office/drawing/2014/main" id="{445A29B3-D4E0-7BB5-3ACB-79985CB21546}"/>
              </a:ext>
            </a:extLst>
          </xdr:cNvPr>
          <xdr:cNvSpPr txBox="1"/>
        </xdr:nvSpPr>
        <xdr:spPr>
          <a:xfrm>
            <a:off x="1750931" y="5226272"/>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10</a:t>
            </a:r>
          </a:p>
        </xdr:txBody>
      </xdr:sp>
      <xdr:sp macro="" textlink="">
        <xdr:nvSpPr>
          <xdr:cNvPr id="14" name="CuadroTexto 13">
            <a:hlinkClick xmlns:r="http://schemas.openxmlformats.org/officeDocument/2006/relationships" r:id="rId13"/>
            <a:extLst>
              <a:ext uri="{FF2B5EF4-FFF2-40B4-BE49-F238E27FC236}">
                <a16:creationId xmlns:a16="http://schemas.microsoft.com/office/drawing/2014/main" id="{B6F83F0A-365C-FE3A-BD0F-A485FE14B176}"/>
              </a:ext>
            </a:extLst>
          </xdr:cNvPr>
          <xdr:cNvSpPr txBox="1"/>
        </xdr:nvSpPr>
        <xdr:spPr>
          <a:xfrm>
            <a:off x="2387042" y="2576206"/>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11</a:t>
            </a:r>
          </a:p>
        </xdr:txBody>
      </xdr:sp>
      <xdr:sp macro="" textlink="">
        <xdr:nvSpPr>
          <xdr:cNvPr id="15" name="CuadroTexto 14">
            <a:hlinkClick xmlns:r="http://schemas.openxmlformats.org/officeDocument/2006/relationships" r:id="rId14"/>
            <a:extLst>
              <a:ext uri="{FF2B5EF4-FFF2-40B4-BE49-F238E27FC236}">
                <a16:creationId xmlns:a16="http://schemas.microsoft.com/office/drawing/2014/main" id="{F1D7A277-48F9-AA7A-0587-EF360A70E9C1}"/>
              </a:ext>
            </a:extLst>
          </xdr:cNvPr>
          <xdr:cNvSpPr txBox="1"/>
        </xdr:nvSpPr>
        <xdr:spPr>
          <a:xfrm>
            <a:off x="2790209" y="3974188"/>
            <a:ext cx="459311" cy="376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12</a:t>
            </a:r>
          </a:p>
        </xdr:txBody>
      </xdr:sp>
      <xdr:sp macro="" textlink="">
        <xdr:nvSpPr>
          <xdr:cNvPr id="16" name="CuadroTexto 15">
            <a:hlinkClick xmlns:r="http://schemas.openxmlformats.org/officeDocument/2006/relationships" r:id="rId15"/>
            <a:extLst>
              <a:ext uri="{FF2B5EF4-FFF2-40B4-BE49-F238E27FC236}">
                <a16:creationId xmlns:a16="http://schemas.microsoft.com/office/drawing/2014/main" id="{05EBF62D-B359-F883-E413-63E92B39F44D}"/>
              </a:ext>
            </a:extLst>
          </xdr:cNvPr>
          <xdr:cNvSpPr txBox="1"/>
        </xdr:nvSpPr>
        <xdr:spPr>
          <a:xfrm>
            <a:off x="4358082" y="6197679"/>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13</a:t>
            </a:r>
          </a:p>
        </xdr:txBody>
      </xdr:sp>
      <xdr:sp macro="" textlink="">
        <xdr:nvSpPr>
          <xdr:cNvPr id="17" name="CuadroTexto 16">
            <a:hlinkClick xmlns:r="http://schemas.openxmlformats.org/officeDocument/2006/relationships" r:id="rId16"/>
            <a:extLst>
              <a:ext uri="{FF2B5EF4-FFF2-40B4-BE49-F238E27FC236}">
                <a16:creationId xmlns:a16="http://schemas.microsoft.com/office/drawing/2014/main" id="{E7EA4B84-3A82-E7A7-392B-FEFADEB858BB}"/>
              </a:ext>
            </a:extLst>
          </xdr:cNvPr>
          <xdr:cNvSpPr txBox="1"/>
        </xdr:nvSpPr>
        <xdr:spPr>
          <a:xfrm>
            <a:off x="550391" y="7237255"/>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14</a:t>
            </a:r>
          </a:p>
        </xdr:txBody>
      </xdr:sp>
      <xdr:sp macro="" textlink="">
        <xdr:nvSpPr>
          <xdr:cNvPr id="18" name="CuadroTexto 17">
            <a:hlinkClick xmlns:r="http://schemas.openxmlformats.org/officeDocument/2006/relationships" r:id="rId1"/>
            <a:extLst>
              <a:ext uri="{FF2B5EF4-FFF2-40B4-BE49-F238E27FC236}">
                <a16:creationId xmlns:a16="http://schemas.microsoft.com/office/drawing/2014/main" id="{2BF79C13-2C20-3E58-9B3D-3FB21B9CF979}"/>
              </a:ext>
            </a:extLst>
          </xdr:cNvPr>
          <xdr:cNvSpPr txBox="1"/>
        </xdr:nvSpPr>
        <xdr:spPr>
          <a:xfrm>
            <a:off x="4091499" y="4430854"/>
            <a:ext cx="456926" cy="300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15</a:t>
            </a:r>
          </a:p>
        </xdr:txBody>
      </xdr:sp>
      <xdr:sp macro="" textlink="">
        <xdr:nvSpPr>
          <xdr:cNvPr id="19" name="CuadroTexto 18">
            <a:hlinkClick xmlns:r="http://schemas.openxmlformats.org/officeDocument/2006/relationships" r:id="rId17"/>
            <a:extLst>
              <a:ext uri="{FF2B5EF4-FFF2-40B4-BE49-F238E27FC236}">
                <a16:creationId xmlns:a16="http://schemas.microsoft.com/office/drawing/2014/main" id="{6E281CF7-C36C-8DC6-DBF5-ABE9A912A153}"/>
              </a:ext>
            </a:extLst>
          </xdr:cNvPr>
          <xdr:cNvSpPr txBox="1"/>
        </xdr:nvSpPr>
        <xdr:spPr>
          <a:xfrm>
            <a:off x="1733015" y="7816691"/>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16</a:t>
            </a:r>
          </a:p>
        </xdr:txBody>
      </xdr:sp>
      <xdr:sp macro="" textlink="">
        <xdr:nvSpPr>
          <xdr:cNvPr id="20" name="CuadroTexto 19">
            <a:hlinkClick xmlns:r="http://schemas.openxmlformats.org/officeDocument/2006/relationships" r:id="rId18"/>
            <a:extLst>
              <a:ext uri="{FF2B5EF4-FFF2-40B4-BE49-F238E27FC236}">
                <a16:creationId xmlns:a16="http://schemas.microsoft.com/office/drawing/2014/main" id="{CDDA27AD-6189-3397-61C9-0289BF2E0E28}"/>
              </a:ext>
            </a:extLst>
          </xdr:cNvPr>
          <xdr:cNvSpPr txBox="1"/>
        </xdr:nvSpPr>
        <xdr:spPr>
          <a:xfrm>
            <a:off x="2870842" y="4493457"/>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17</a:t>
            </a:r>
          </a:p>
        </xdr:txBody>
      </xdr:sp>
      <xdr:sp macro="" textlink="">
        <xdr:nvSpPr>
          <xdr:cNvPr id="21" name="CuadroTexto 20">
            <a:hlinkClick xmlns:r="http://schemas.openxmlformats.org/officeDocument/2006/relationships" r:id="rId19"/>
            <a:extLst>
              <a:ext uri="{FF2B5EF4-FFF2-40B4-BE49-F238E27FC236}">
                <a16:creationId xmlns:a16="http://schemas.microsoft.com/office/drawing/2014/main" id="{7989FB26-97EE-69B1-635E-CACEBA20BB31}"/>
              </a:ext>
            </a:extLst>
          </xdr:cNvPr>
          <xdr:cNvSpPr txBox="1"/>
        </xdr:nvSpPr>
        <xdr:spPr>
          <a:xfrm>
            <a:off x="2118264" y="3317543"/>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18</a:t>
            </a:r>
          </a:p>
        </xdr:txBody>
      </xdr:sp>
      <xdr:sp macro="" textlink="">
        <xdr:nvSpPr>
          <xdr:cNvPr id="22" name="CuadroTexto 21">
            <a:hlinkClick xmlns:r="http://schemas.openxmlformats.org/officeDocument/2006/relationships" r:id="rId20"/>
            <a:extLst>
              <a:ext uri="{FF2B5EF4-FFF2-40B4-BE49-F238E27FC236}">
                <a16:creationId xmlns:a16="http://schemas.microsoft.com/office/drawing/2014/main" id="{550EA35A-B814-0808-10A0-30D2A9A72BB9}"/>
              </a:ext>
            </a:extLst>
          </xdr:cNvPr>
          <xdr:cNvSpPr txBox="1"/>
        </xdr:nvSpPr>
        <xdr:spPr>
          <a:xfrm>
            <a:off x="1168581" y="3845851"/>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19</a:t>
            </a:r>
          </a:p>
        </xdr:txBody>
      </xdr:sp>
      <xdr:sp macro="" textlink="">
        <xdr:nvSpPr>
          <xdr:cNvPr id="23" name="CuadroTexto 22">
            <a:hlinkClick xmlns:r="http://schemas.openxmlformats.org/officeDocument/2006/relationships" r:id="rId21"/>
            <a:extLst>
              <a:ext uri="{FF2B5EF4-FFF2-40B4-BE49-F238E27FC236}">
                <a16:creationId xmlns:a16="http://schemas.microsoft.com/office/drawing/2014/main" id="{097908B4-EAAC-2561-37F1-94F55C8DB673}"/>
              </a:ext>
            </a:extLst>
          </xdr:cNvPr>
          <xdr:cNvSpPr txBox="1"/>
        </xdr:nvSpPr>
        <xdr:spPr>
          <a:xfrm>
            <a:off x="1258173" y="6061341"/>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20</a:t>
            </a:r>
          </a:p>
        </xdr:txBody>
      </xdr:sp>
    </xdr:grpSp>
    <xdr:clientData/>
  </xdr:twoCellAnchor>
  <xdr:twoCellAnchor>
    <xdr:from>
      <xdr:col>1</xdr:col>
      <xdr:colOff>3989288</xdr:colOff>
      <xdr:row>13</xdr:row>
      <xdr:rowOff>52507</xdr:rowOff>
    </xdr:from>
    <xdr:to>
      <xdr:col>2</xdr:col>
      <xdr:colOff>387205</xdr:colOff>
      <xdr:row>16</xdr:row>
      <xdr:rowOff>157219</xdr:rowOff>
    </xdr:to>
    <xdr:sp macro="[2]!MAPA_ATLÁNTICO" textlink="">
      <xdr:nvSpPr>
        <xdr:cNvPr id="24" name="Rectángulo: esquinas redondeadas 23">
          <a:hlinkClick xmlns:r="http://schemas.openxmlformats.org/officeDocument/2006/relationships" r:id="rId5"/>
          <a:extLst>
            <a:ext uri="{FF2B5EF4-FFF2-40B4-BE49-F238E27FC236}">
              <a16:creationId xmlns:a16="http://schemas.microsoft.com/office/drawing/2014/main" id="{ED39DED7-5AEB-4890-B57E-7046267D1579}"/>
            </a:ext>
          </a:extLst>
        </xdr:cNvPr>
        <xdr:cNvSpPr/>
      </xdr:nvSpPr>
      <xdr:spPr>
        <a:xfrm>
          <a:off x="7090628" y="2475667"/>
          <a:ext cx="1686197" cy="630492"/>
        </a:xfrm>
        <a:prstGeom prst="roundRect">
          <a:avLst>
            <a:gd name="adj" fmla="val 50000"/>
          </a:avLst>
        </a:prstGeom>
        <a:solidFill>
          <a:srgbClr val="FF99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2.</a:t>
          </a:r>
          <a:r>
            <a:rPr lang="es-CO" sz="900" b="1" baseline="0">
              <a:solidFill>
                <a:schemeClr val="tx1"/>
              </a:solidFill>
              <a:latin typeface="Verdana" panose="020B0604030504040204" pitchFamily="34" charset="0"/>
              <a:ea typeface="Verdana" panose="020B0604030504040204" pitchFamily="34" charset="0"/>
            </a:rPr>
            <a:t> ATLÁNTICO</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1</xdr:col>
      <xdr:colOff>3989288</xdr:colOff>
      <xdr:row>9</xdr:row>
      <xdr:rowOff>65314</xdr:rowOff>
    </xdr:from>
    <xdr:to>
      <xdr:col>2</xdr:col>
      <xdr:colOff>387205</xdr:colOff>
      <xdr:row>12</xdr:row>
      <xdr:rowOff>157220</xdr:rowOff>
    </xdr:to>
    <xdr:sp macro="[2]!MAPA_ATLANTICO" textlink="">
      <xdr:nvSpPr>
        <xdr:cNvPr id="25" name="Rectángulo: esquinas redondeadas 24">
          <a:hlinkClick xmlns:r="http://schemas.openxmlformats.org/officeDocument/2006/relationships" r:id="rId3"/>
          <a:extLst>
            <a:ext uri="{FF2B5EF4-FFF2-40B4-BE49-F238E27FC236}">
              <a16:creationId xmlns:a16="http://schemas.microsoft.com/office/drawing/2014/main" id="{2AE77380-13AC-4B89-9A0E-596EA13BC48A}"/>
            </a:ext>
          </a:extLst>
        </xdr:cNvPr>
        <xdr:cNvSpPr/>
      </xdr:nvSpPr>
      <xdr:spPr>
        <a:xfrm>
          <a:off x="7090628" y="1787434"/>
          <a:ext cx="1686197" cy="617686"/>
        </a:xfrm>
        <a:prstGeom prst="roundRect">
          <a:avLst>
            <a:gd name="adj" fmla="val 50000"/>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a:t>
          </a:r>
          <a:r>
            <a:rPr lang="es-CO" sz="900" b="1" baseline="0">
              <a:solidFill>
                <a:schemeClr val="tx1"/>
              </a:solidFill>
              <a:latin typeface="Verdana" panose="020B0604030504040204" pitchFamily="34" charset="0"/>
              <a:ea typeface="Verdana" panose="020B0604030504040204" pitchFamily="34" charset="0"/>
            </a:rPr>
            <a:t> ANTIOQUIA</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1</xdr:col>
      <xdr:colOff>4004015</xdr:colOff>
      <xdr:row>17</xdr:row>
      <xdr:rowOff>83242</xdr:rowOff>
    </xdr:from>
    <xdr:to>
      <xdr:col>2</xdr:col>
      <xdr:colOff>439713</xdr:colOff>
      <xdr:row>21</xdr:row>
      <xdr:rowOff>977</xdr:rowOff>
    </xdr:to>
    <xdr:sp macro="[2]!MAPA_ATLANTICO" textlink="">
      <xdr:nvSpPr>
        <xdr:cNvPr id="26" name="Rectángulo: esquinas redondeadas 25">
          <a:hlinkClick xmlns:r="http://schemas.openxmlformats.org/officeDocument/2006/relationships" r:id="rId4"/>
          <a:extLst>
            <a:ext uri="{FF2B5EF4-FFF2-40B4-BE49-F238E27FC236}">
              <a16:creationId xmlns:a16="http://schemas.microsoft.com/office/drawing/2014/main" id="{2A7BA1B9-4699-4A93-A4DF-7DE248A822FA}"/>
            </a:ext>
          </a:extLst>
        </xdr:cNvPr>
        <xdr:cNvSpPr/>
      </xdr:nvSpPr>
      <xdr:spPr>
        <a:xfrm>
          <a:off x="7105355" y="3207442"/>
          <a:ext cx="1723978" cy="618775"/>
        </a:xfrm>
        <a:prstGeom prst="roundRect">
          <a:avLst>
            <a:gd name="adj" fmla="val 50000"/>
          </a:avLst>
        </a:prstGeom>
        <a:solidFill>
          <a:srgbClr val="00B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3. BOLÍVAR Y SAN ANDRÉS</a:t>
          </a:r>
        </a:p>
      </xdr:txBody>
    </xdr:sp>
    <xdr:clientData/>
  </xdr:twoCellAnchor>
  <xdr:twoCellAnchor>
    <xdr:from>
      <xdr:col>1</xdr:col>
      <xdr:colOff>4004015</xdr:colOff>
      <xdr:row>21</xdr:row>
      <xdr:rowOff>92208</xdr:rowOff>
    </xdr:from>
    <xdr:to>
      <xdr:col>2</xdr:col>
      <xdr:colOff>439713</xdr:colOff>
      <xdr:row>25</xdr:row>
      <xdr:rowOff>9943</xdr:rowOff>
    </xdr:to>
    <xdr:sp macro="[2]!MAPA_ATLANTICO" textlink="">
      <xdr:nvSpPr>
        <xdr:cNvPr id="27" name="Rectángulo: esquinas redondeadas 26">
          <a:hlinkClick xmlns:r="http://schemas.openxmlformats.org/officeDocument/2006/relationships" r:id="rId6"/>
          <a:extLst>
            <a:ext uri="{FF2B5EF4-FFF2-40B4-BE49-F238E27FC236}">
              <a16:creationId xmlns:a16="http://schemas.microsoft.com/office/drawing/2014/main" id="{DAF64B91-6C70-4B3D-BA58-788C0B339D29}"/>
            </a:ext>
          </a:extLst>
        </xdr:cNvPr>
        <xdr:cNvSpPr/>
      </xdr:nvSpPr>
      <xdr:spPr>
        <a:xfrm>
          <a:off x="7105355" y="3917448"/>
          <a:ext cx="1723978" cy="618775"/>
        </a:xfrm>
        <a:prstGeom prst="roundRect">
          <a:avLst>
            <a:gd name="adj" fmla="val 50000"/>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4. CAQUETÁ</a:t>
          </a:r>
          <a:r>
            <a:rPr lang="es-CO" sz="900" b="1" baseline="0">
              <a:solidFill>
                <a:schemeClr val="tx1"/>
              </a:solidFill>
              <a:latin typeface="Verdana" panose="020B0604030504040204" pitchFamily="34" charset="0"/>
              <a:ea typeface="Verdana" panose="020B0604030504040204" pitchFamily="34" charset="0"/>
            </a:rPr>
            <a:t> - HUILA</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1</xdr:col>
      <xdr:colOff>4004015</xdr:colOff>
      <xdr:row>25</xdr:row>
      <xdr:rowOff>128065</xdr:rowOff>
    </xdr:from>
    <xdr:to>
      <xdr:col>2</xdr:col>
      <xdr:colOff>439713</xdr:colOff>
      <xdr:row>29</xdr:row>
      <xdr:rowOff>45800</xdr:rowOff>
    </xdr:to>
    <xdr:sp macro="[2]!MAPA_CAUCA" textlink="">
      <xdr:nvSpPr>
        <xdr:cNvPr id="28" name="Rectángulo: esquinas redondeadas 27">
          <a:hlinkClick xmlns:r="http://schemas.openxmlformats.org/officeDocument/2006/relationships" r:id="rId7"/>
          <a:extLst>
            <a:ext uri="{FF2B5EF4-FFF2-40B4-BE49-F238E27FC236}">
              <a16:creationId xmlns:a16="http://schemas.microsoft.com/office/drawing/2014/main" id="{12792047-3A2C-4CC6-9A3A-E00C56871DA9}"/>
            </a:ext>
          </a:extLst>
        </xdr:cNvPr>
        <xdr:cNvSpPr/>
      </xdr:nvSpPr>
      <xdr:spPr>
        <a:xfrm>
          <a:off x="7105355" y="4654345"/>
          <a:ext cx="1723978" cy="618775"/>
        </a:xfrm>
        <a:prstGeom prst="roundRect">
          <a:avLst>
            <a:gd name="adj" fmla="val 50000"/>
          </a:avLst>
        </a:prstGeom>
        <a:solidFill>
          <a:srgbClr val="BC7D3E"/>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5. CAUCA</a:t>
          </a:r>
        </a:p>
      </xdr:txBody>
    </xdr:sp>
    <xdr:clientData/>
  </xdr:twoCellAnchor>
  <xdr:twoCellAnchor>
    <xdr:from>
      <xdr:col>1</xdr:col>
      <xdr:colOff>4004015</xdr:colOff>
      <xdr:row>29</xdr:row>
      <xdr:rowOff>172889</xdr:rowOff>
    </xdr:from>
    <xdr:to>
      <xdr:col>2</xdr:col>
      <xdr:colOff>439713</xdr:colOff>
      <xdr:row>33</xdr:row>
      <xdr:rowOff>103430</xdr:rowOff>
    </xdr:to>
    <xdr:sp macro="[2]!MAPA_ATLANTICO" textlink="">
      <xdr:nvSpPr>
        <xdr:cNvPr id="29" name="Rectángulo: esquinas redondeadas 28">
          <a:hlinkClick xmlns:r="http://schemas.openxmlformats.org/officeDocument/2006/relationships" r:id="rId8"/>
          <a:extLst>
            <a:ext uri="{FF2B5EF4-FFF2-40B4-BE49-F238E27FC236}">
              <a16:creationId xmlns:a16="http://schemas.microsoft.com/office/drawing/2014/main" id="{C28A5FDE-E3FF-483D-B504-CA83F1105828}"/>
            </a:ext>
          </a:extLst>
        </xdr:cNvPr>
        <xdr:cNvSpPr/>
      </xdr:nvSpPr>
      <xdr:spPr>
        <a:xfrm>
          <a:off x="7105355" y="5400209"/>
          <a:ext cx="1723978" cy="631581"/>
        </a:xfrm>
        <a:prstGeom prst="roundRect">
          <a:avLst>
            <a:gd name="adj" fmla="val 50000"/>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6. CENTRAL</a:t>
          </a:r>
        </a:p>
      </xdr:txBody>
    </xdr:sp>
    <xdr:clientData/>
  </xdr:twoCellAnchor>
  <xdr:twoCellAnchor>
    <xdr:from>
      <xdr:col>1</xdr:col>
      <xdr:colOff>3989288</xdr:colOff>
      <xdr:row>34</xdr:row>
      <xdr:rowOff>25613</xdr:rowOff>
    </xdr:from>
    <xdr:to>
      <xdr:col>2</xdr:col>
      <xdr:colOff>387205</xdr:colOff>
      <xdr:row>37</xdr:row>
      <xdr:rowOff>130324</xdr:rowOff>
    </xdr:to>
    <xdr:sp macro="[2]!MAPA_ATLANTICO" textlink="">
      <xdr:nvSpPr>
        <xdr:cNvPr id="30" name="Rectángulo: esquinas redondeadas 29">
          <a:hlinkClick xmlns:r="http://schemas.openxmlformats.org/officeDocument/2006/relationships" r:id="rId9"/>
          <a:extLst>
            <a:ext uri="{FF2B5EF4-FFF2-40B4-BE49-F238E27FC236}">
              <a16:creationId xmlns:a16="http://schemas.microsoft.com/office/drawing/2014/main" id="{B356590C-2A84-445D-BFFE-566E28741359}"/>
            </a:ext>
          </a:extLst>
        </xdr:cNvPr>
        <xdr:cNvSpPr/>
      </xdr:nvSpPr>
      <xdr:spPr>
        <a:xfrm>
          <a:off x="7090628" y="6129233"/>
          <a:ext cx="1686197" cy="630491"/>
        </a:xfrm>
        <a:prstGeom prst="roundRect">
          <a:avLst>
            <a:gd name="adj" fmla="val 50000"/>
          </a:avLst>
        </a:prstGeom>
        <a:solidFill>
          <a:srgbClr val="9F5FC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7. CHOCÓ</a:t>
          </a:r>
        </a:p>
      </xdr:txBody>
    </xdr:sp>
    <xdr:clientData/>
  </xdr:twoCellAnchor>
  <xdr:twoCellAnchor>
    <xdr:from>
      <xdr:col>1</xdr:col>
      <xdr:colOff>3995052</xdr:colOff>
      <xdr:row>38</xdr:row>
      <xdr:rowOff>83245</xdr:rowOff>
    </xdr:from>
    <xdr:to>
      <xdr:col>2</xdr:col>
      <xdr:colOff>387207</xdr:colOff>
      <xdr:row>42</xdr:row>
      <xdr:rowOff>980</xdr:rowOff>
    </xdr:to>
    <xdr:sp macro="[2]!MAPA_CESAR" textlink="">
      <xdr:nvSpPr>
        <xdr:cNvPr id="31" name="Rectángulo: esquinas redondeadas 30">
          <a:hlinkClick xmlns:r="http://schemas.openxmlformats.org/officeDocument/2006/relationships" r:id="rId11"/>
          <a:extLst>
            <a:ext uri="{FF2B5EF4-FFF2-40B4-BE49-F238E27FC236}">
              <a16:creationId xmlns:a16="http://schemas.microsoft.com/office/drawing/2014/main" id="{03667437-0750-4A0A-B18A-9CE9E45D3F9E}"/>
            </a:ext>
          </a:extLst>
        </xdr:cNvPr>
        <xdr:cNvSpPr/>
      </xdr:nvSpPr>
      <xdr:spPr>
        <a:xfrm>
          <a:off x="7096392" y="6887905"/>
          <a:ext cx="1680435" cy="618775"/>
        </a:xfrm>
        <a:prstGeom prst="roundRect">
          <a:avLst>
            <a:gd name="adj" fmla="val 50000"/>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8. CESAR Y GUAJIRA</a:t>
          </a:r>
        </a:p>
      </xdr:txBody>
    </xdr:sp>
    <xdr:clientData/>
  </xdr:twoCellAnchor>
  <xdr:twoCellAnchor>
    <xdr:from>
      <xdr:col>1</xdr:col>
      <xdr:colOff>4004017</xdr:colOff>
      <xdr:row>42</xdr:row>
      <xdr:rowOff>128067</xdr:rowOff>
    </xdr:from>
    <xdr:to>
      <xdr:col>2</xdr:col>
      <xdr:colOff>439715</xdr:colOff>
      <xdr:row>46</xdr:row>
      <xdr:rowOff>45802</xdr:rowOff>
    </xdr:to>
    <xdr:sp macro="[2]!MAPA_CÓRDOBA" textlink="">
      <xdr:nvSpPr>
        <xdr:cNvPr id="32" name="Rectángulo: esquinas redondeadas 31">
          <a:hlinkClick xmlns:r="http://schemas.openxmlformats.org/officeDocument/2006/relationships" r:id="rId10"/>
          <a:extLst>
            <a:ext uri="{FF2B5EF4-FFF2-40B4-BE49-F238E27FC236}">
              <a16:creationId xmlns:a16="http://schemas.microsoft.com/office/drawing/2014/main" id="{1AB58B6F-E906-485B-B48C-64060440354C}"/>
            </a:ext>
          </a:extLst>
        </xdr:cNvPr>
        <xdr:cNvSpPr/>
      </xdr:nvSpPr>
      <xdr:spPr>
        <a:xfrm>
          <a:off x="7105357" y="7633767"/>
          <a:ext cx="1723978" cy="618775"/>
        </a:xfrm>
        <a:prstGeom prst="roundRect">
          <a:avLst>
            <a:gd name="adj" fmla="val 50000"/>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9. CÓRDOBA</a:t>
          </a:r>
        </a:p>
      </xdr:txBody>
    </xdr:sp>
    <xdr:clientData/>
  </xdr:twoCellAnchor>
  <xdr:twoCellAnchor>
    <xdr:from>
      <xdr:col>1</xdr:col>
      <xdr:colOff>3995052</xdr:colOff>
      <xdr:row>47</xdr:row>
      <xdr:rowOff>16644</xdr:rowOff>
    </xdr:from>
    <xdr:to>
      <xdr:col>2</xdr:col>
      <xdr:colOff>387207</xdr:colOff>
      <xdr:row>50</xdr:row>
      <xdr:rowOff>121359</xdr:rowOff>
    </xdr:to>
    <xdr:sp macro="[2]!MAPA_EJE" textlink="">
      <xdr:nvSpPr>
        <xdr:cNvPr id="33" name="Rectángulo: esquinas redondeadas 32">
          <a:hlinkClick xmlns:r="http://schemas.openxmlformats.org/officeDocument/2006/relationships" r:id="rId12"/>
          <a:extLst>
            <a:ext uri="{FF2B5EF4-FFF2-40B4-BE49-F238E27FC236}">
              <a16:creationId xmlns:a16="http://schemas.microsoft.com/office/drawing/2014/main" id="{2E0615B0-F795-4773-858F-359A1C4169CB}"/>
            </a:ext>
          </a:extLst>
        </xdr:cNvPr>
        <xdr:cNvSpPr/>
      </xdr:nvSpPr>
      <xdr:spPr>
        <a:xfrm>
          <a:off x="7096392" y="8398644"/>
          <a:ext cx="1680435" cy="630495"/>
        </a:xfrm>
        <a:prstGeom prst="roundRect">
          <a:avLst>
            <a:gd name="adj" fmla="val 50000"/>
          </a:avLst>
        </a:prstGeom>
        <a:solidFill>
          <a:srgbClr val="FF9C1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10. EJE CAFETERO</a:t>
          </a:r>
        </a:p>
      </xdr:txBody>
    </xdr:sp>
    <xdr:clientData/>
  </xdr:twoCellAnchor>
  <xdr:twoCellAnchor>
    <xdr:from>
      <xdr:col>2</xdr:col>
      <xdr:colOff>677613</xdr:colOff>
      <xdr:row>9</xdr:row>
      <xdr:rowOff>69155</xdr:rowOff>
    </xdr:from>
    <xdr:to>
      <xdr:col>2</xdr:col>
      <xdr:colOff>2024743</xdr:colOff>
      <xdr:row>12</xdr:row>
      <xdr:rowOff>162555</xdr:rowOff>
    </xdr:to>
    <xdr:sp macro="[2]!MAPA_MAGDALENA" textlink="">
      <xdr:nvSpPr>
        <xdr:cNvPr id="34" name="Rectángulo: esquinas redondeadas 33">
          <a:hlinkClick xmlns:r="http://schemas.openxmlformats.org/officeDocument/2006/relationships" r:id="rId13"/>
          <a:extLst>
            <a:ext uri="{FF2B5EF4-FFF2-40B4-BE49-F238E27FC236}">
              <a16:creationId xmlns:a16="http://schemas.microsoft.com/office/drawing/2014/main" id="{81B09EA8-4A3A-4AC2-9177-459E45F19FE4}"/>
            </a:ext>
          </a:extLst>
        </xdr:cNvPr>
        <xdr:cNvSpPr/>
      </xdr:nvSpPr>
      <xdr:spPr>
        <a:xfrm>
          <a:off x="9067233" y="1791275"/>
          <a:ext cx="1347130" cy="619180"/>
        </a:xfrm>
        <a:prstGeom prst="roundRect">
          <a:avLst>
            <a:gd name="adj" fmla="val 50000"/>
          </a:avLst>
        </a:prstGeom>
        <a:solidFill>
          <a:srgbClr val="9F5FC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11. MAGDALENA</a:t>
          </a:r>
        </a:p>
      </xdr:txBody>
    </xdr:sp>
    <xdr:clientData/>
  </xdr:twoCellAnchor>
  <xdr:twoCellAnchor>
    <xdr:from>
      <xdr:col>2</xdr:col>
      <xdr:colOff>677612</xdr:colOff>
      <xdr:row>13</xdr:row>
      <xdr:rowOff>77622</xdr:rowOff>
    </xdr:from>
    <xdr:to>
      <xdr:col>2</xdr:col>
      <xdr:colOff>2107405</xdr:colOff>
      <xdr:row>17</xdr:row>
      <xdr:rowOff>0</xdr:rowOff>
    </xdr:to>
    <xdr:sp macro="[2]!MAPA_BARRANCABERMEJA" textlink="">
      <xdr:nvSpPr>
        <xdr:cNvPr id="35" name="Rectángulo: esquinas redondeadas 34">
          <a:hlinkClick xmlns:r="http://schemas.openxmlformats.org/officeDocument/2006/relationships" r:id="rId14"/>
          <a:extLst>
            <a:ext uri="{FF2B5EF4-FFF2-40B4-BE49-F238E27FC236}">
              <a16:creationId xmlns:a16="http://schemas.microsoft.com/office/drawing/2014/main" id="{6110EA23-5CF3-45D7-BDCE-F098D798CB00}"/>
            </a:ext>
          </a:extLst>
        </xdr:cNvPr>
        <xdr:cNvSpPr/>
      </xdr:nvSpPr>
      <xdr:spPr>
        <a:xfrm>
          <a:off x="9067232" y="2500782"/>
          <a:ext cx="1429793" cy="623418"/>
        </a:xfrm>
        <a:prstGeom prst="roundRect">
          <a:avLst>
            <a:gd name="adj" fmla="val 50000"/>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12. MAGDALENA MEDIO</a:t>
          </a:r>
        </a:p>
      </xdr:txBody>
    </xdr:sp>
    <xdr:clientData/>
  </xdr:twoCellAnchor>
  <xdr:twoCellAnchor>
    <xdr:from>
      <xdr:col>2</xdr:col>
      <xdr:colOff>680963</xdr:colOff>
      <xdr:row>17</xdr:row>
      <xdr:rowOff>82248</xdr:rowOff>
    </xdr:from>
    <xdr:to>
      <xdr:col>2</xdr:col>
      <xdr:colOff>2024743</xdr:colOff>
      <xdr:row>21</xdr:row>
      <xdr:rowOff>1477</xdr:rowOff>
    </xdr:to>
    <xdr:sp macro="[2]!MAPA_ATLANTICO" textlink="">
      <xdr:nvSpPr>
        <xdr:cNvPr id="36" name="Rectángulo: esquinas redondeadas 35">
          <a:hlinkClick xmlns:r="http://schemas.openxmlformats.org/officeDocument/2006/relationships" r:id="rId15"/>
          <a:extLst>
            <a:ext uri="{FF2B5EF4-FFF2-40B4-BE49-F238E27FC236}">
              <a16:creationId xmlns:a16="http://schemas.microsoft.com/office/drawing/2014/main" id="{22211101-196A-4F8C-802B-2FEC03572331}"/>
            </a:ext>
          </a:extLst>
        </xdr:cNvPr>
        <xdr:cNvSpPr/>
      </xdr:nvSpPr>
      <xdr:spPr>
        <a:xfrm>
          <a:off x="9070583" y="3206448"/>
          <a:ext cx="1343780" cy="620269"/>
        </a:xfrm>
        <a:prstGeom prst="roundRect">
          <a:avLst>
            <a:gd name="adj" fmla="val 50000"/>
          </a:avLst>
        </a:prstGeom>
        <a:solidFill>
          <a:schemeClr val="bg1">
            <a:lumMod val="6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13. META - LLANOS ORIENTALES</a:t>
          </a:r>
        </a:p>
      </xdr:txBody>
    </xdr:sp>
    <xdr:clientData/>
  </xdr:twoCellAnchor>
  <xdr:twoCellAnchor>
    <xdr:from>
      <xdr:col>2</xdr:col>
      <xdr:colOff>677612</xdr:colOff>
      <xdr:row>21</xdr:row>
      <xdr:rowOff>94555</xdr:rowOff>
    </xdr:from>
    <xdr:to>
      <xdr:col>2</xdr:col>
      <xdr:colOff>2024743</xdr:colOff>
      <xdr:row>25</xdr:row>
      <xdr:rowOff>13784</xdr:rowOff>
    </xdr:to>
    <xdr:sp macro="[2]!MAPA_NARIÑO" textlink="">
      <xdr:nvSpPr>
        <xdr:cNvPr id="37" name="Rectángulo: esquinas redondeadas 36">
          <a:hlinkClick xmlns:r="http://schemas.openxmlformats.org/officeDocument/2006/relationships" r:id="rId16"/>
          <a:extLst>
            <a:ext uri="{FF2B5EF4-FFF2-40B4-BE49-F238E27FC236}">
              <a16:creationId xmlns:a16="http://schemas.microsoft.com/office/drawing/2014/main" id="{33C07962-25F8-4E20-9152-0A12F85418AD}"/>
            </a:ext>
          </a:extLst>
        </xdr:cNvPr>
        <xdr:cNvSpPr/>
      </xdr:nvSpPr>
      <xdr:spPr>
        <a:xfrm>
          <a:off x="9067232" y="3919795"/>
          <a:ext cx="1347131" cy="620269"/>
        </a:xfrm>
        <a:prstGeom prst="roundRect">
          <a:avLst>
            <a:gd name="adj" fmla="val 50000"/>
          </a:avLst>
        </a:prstGeom>
        <a:solidFill>
          <a:srgbClr val="00B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14. NARIÑO</a:t>
          </a:r>
        </a:p>
      </xdr:txBody>
    </xdr:sp>
    <xdr:clientData/>
  </xdr:twoCellAnchor>
  <xdr:twoCellAnchor>
    <xdr:from>
      <xdr:col>2</xdr:col>
      <xdr:colOff>680962</xdr:colOff>
      <xdr:row>25</xdr:row>
      <xdr:rowOff>133046</xdr:rowOff>
    </xdr:from>
    <xdr:to>
      <xdr:col>2</xdr:col>
      <xdr:colOff>2024743</xdr:colOff>
      <xdr:row>29</xdr:row>
      <xdr:rowOff>65579</xdr:rowOff>
    </xdr:to>
    <xdr:sp macro="[2]!MAPA_NORTE" textlink="">
      <xdr:nvSpPr>
        <xdr:cNvPr id="38" name="Rectángulo: esquinas redondeadas 37">
          <a:hlinkClick xmlns:r="http://schemas.openxmlformats.org/officeDocument/2006/relationships" r:id="rId1"/>
          <a:extLst>
            <a:ext uri="{FF2B5EF4-FFF2-40B4-BE49-F238E27FC236}">
              <a16:creationId xmlns:a16="http://schemas.microsoft.com/office/drawing/2014/main" id="{E4FF6AB7-FFF2-4ADA-9D3A-D349EAA24EDC}"/>
            </a:ext>
          </a:extLst>
        </xdr:cNvPr>
        <xdr:cNvSpPr/>
      </xdr:nvSpPr>
      <xdr:spPr>
        <a:xfrm>
          <a:off x="9070582" y="4659326"/>
          <a:ext cx="1343781" cy="633573"/>
        </a:xfrm>
        <a:prstGeom prst="roundRect">
          <a:avLst>
            <a:gd name="adj" fmla="val 50000"/>
          </a:avLst>
        </a:prstGeom>
        <a:solidFill>
          <a:srgbClr val="FF99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15. NORTE DE SANTANDER</a:t>
          </a:r>
        </a:p>
      </xdr:txBody>
    </xdr:sp>
    <xdr:clientData/>
  </xdr:twoCellAnchor>
  <xdr:twoCellAnchor>
    <xdr:from>
      <xdr:col>2</xdr:col>
      <xdr:colOff>672495</xdr:colOff>
      <xdr:row>30</xdr:row>
      <xdr:rowOff>9678</xdr:rowOff>
    </xdr:from>
    <xdr:to>
      <xdr:col>2</xdr:col>
      <xdr:colOff>2024743</xdr:colOff>
      <xdr:row>33</xdr:row>
      <xdr:rowOff>116382</xdr:rowOff>
    </xdr:to>
    <xdr:sp macro="[2]!MAPA_PUTUMAYO" textlink="">
      <xdr:nvSpPr>
        <xdr:cNvPr id="39" name="Rectángulo: esquinas redondeadas 38">
          <a:hlinkClick xmlns:r="http://schemas.openxmlformats.org/officeDocument/2006/relationships" r:id="rId17"/>
          <a:extLst>
            <a:ext uri="{FF2B5EF4-FFF2-40B4-BE49-F238E27FC236}">
              <a16:creationId xmlns:a16="http://schemas.microsoft.com/office/drawing/2014/main" id="{747C9555-1591-4E98-B02D-2883854C3DA9}"/>
            </a:ext>
          </a:extLst>
        </xdr:cNvPr>
        <xdr:cNvSpPr/>
      </xdr:nvSpPr>
      <xdr:spPr>
        <a:xfrm>
          <a:off x="9062115" y="5412258"/>
          <a:ext cx="1352248" cy="632484"/>
        </a:xfrm>
        <a:prstGeom prst="roundRect">
          <a:avLst>
            <a:gd name="adj" fmla="val 50000"/>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16. PUTUMAYO</a:t>
          </a:r>
        </a:p>
      </xdr:txBody>
    </xdr:sp>
    <xdr:clientData/>
  </xdr:twoCellAnchor>
  <xdr:twoCellAnchor>
    <xdr:from>
      <xdr:col>2</xdr:col>
      <xdr:colOff>689428</xdr:colOff>
      <xdr:row>34</xdr:row>
      <xdr:rowOff>26612</xdr:rowOff>
    </xdr:from>
    <xdr:to>
      <xdr:col>2</xdr:col>
      <xdr:colOff>2024743</xdr:colOff>
      <xdr:row>37</xdr:row>
      <xdr:rowOff>133315</xdr:rowOff>
    </xdr:to>
    <xdr:sp macro="[2]!MAPA_SANTANDER" textlink="">
      <xdr:nvSpPr>
        <xdr:cNvPr id="40" name="Rectángulo: esquinas redondeadas 39">
          <a:hlinkClick xmlns:r="http://schemas.openxmlformats.org/officeDocument/2006/relationships" r:id="rId18"/>
          <a:extLst>
            <a:ext uri="{FF2B5EF4-FFF2-40B4-BE49-F238E27FC236}">
              <a16:creationId xmlns:a16="http://schemas.microsoft.com/office/drawing/2014/main" id="{6D28B1E1-1543-4974-AAE2-793544A8838F}"/>
            </a:ext>
          </a:extLst>
        </xdr:cNvPr>
        <xdr:cNvSpPr/>
      </xdr:nvSpPr>
      <xdr:spPr>
        <a:xfrm>
          <a:off x="9079048" y="6130232"/>
          <a:ext cx="1335315" cy="632483"/>
        </a:xfrm>
        <a:prstGeom prst="roundRect">
          <a:avLst>
            <a:gd name="adj" fmla="val 50000"/>
          </a:avLst>
        </a:prstGeom>
        <a:solidFill>
          <a:srgbClr val="BC7D3E"/>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17.</a:t>
          </a:r>
          <a:r>
            <a:rPr lang="es-CO" sz="900" b="1" baseline="0">
              <a:solidFill>
                <a:schemeClr val="tx1"/>
              </a:solidFill>
              <a:latin typeface="Verdana" panose="020B0604030504040204" pitchFamily="34" charset="0"/>
              <a:ea typeface="Verdana" panose="020B0604030504040204" pitchFamily="34" charset="0"/>
            </a:rPr>
            <a:t> SANTANDER</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2</xdr:col>
      <xdr:colOff>689427</xdr:colOff>
      <xdr:row>38</xdr:row>
      <xdr:rowOff>82248</xdr:rowOff>
    </xdr:from>
    <xdr:to>
      <xdr:col>2</xdr:col>
      <xdr:colOff>2024743</xdr:colOff>
      <xdr:row>42</xdr:row>
      <xdr:rowOff>1477</xdr:rowOff>
    </xdr:to>
    <xdr:sp macro="[2]!MAPA_SUCRE" textlink="">
      <xdr:nvSpPr>
        <xdr:cNvPr id="41" name="Rectángulo: esquinas redondeadas 40">
          <a:hlinkClick xmlns:r="http://schemas.openxmlformats.org/officeDocument/2006/relationships" r:id="rId19"/>
          <a:extLst>
            <a:ext uri="{FF2B5EF4-FFF2-40B4-BE49-F238E27FC236}">
              <a16:creationId xmlns:a16="http://schemas.microsoft.com/office/drawing/2014/main" id="{6CD2D20A-E88B-4BE8-B67C-4A9E48EBF4C4}"/>
            </a:ext>
          </a:extLst>
        </xdr:cNvPr>
        <xdr:cNvSpPr/>
      </xdr:nvSpPr>
      <xdr:spPr>
        <a:xfrm>
          <a:off x="9079047" y="6886908"/>
          <a:ext cx="1335316" cy="620269"/>
        </a:xfrm>
        <a:prstGeom prst="roundRect">
          <a:avLst>
            <a:gd name="adj" fmla="val 50000"/>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18. SUCRE</a:t>
          </a:r>
        </a:p>
      </xdr:txBody>
    </xdr:sp>
    <xdr:clientData/>
  </xdr:twoCellAnchor>
  <xdr:twoCellAnchor>
    <xdr:from>
      <xdr:col>2</xdr:col>
      <xdr:colOff>680961</xdr:colOff>
      <xdr:row>42</xdr:row>
      <xdr:rowOff>124583</xdr:rowOff>
    </xdr:from>
    <xdr:to>
      <xdr:col>2</xdr:col>
      <xdr:colOff>2024743</xdr:colOff>
      <xdr:row>46</xdr:row>
      <xdr:rowOff>43812</xdr:rowOff>
    </xdr:to>
    <xdr:sp macro="[2]!MAPA_ATLANTICO" textlink="">
      <xdr:nvSpPr>
        <xdr:cNvPr id="42" name="Rectángulo: esquinas redondeadas 41">
          <a:hlinkClick xmlns:r="http://schemas.openxmlformats.org/officeDocument/2006/relationships" r:id="rId20"/>
          <a:extLst>
            <a:ext uri="{FF2B5EF4-FFF2-40B4-BE49-F238E27FC236}">
              <a16:creationId xmlns:a16="http://schemas.microsoft.com/office/drawing/2014/main" id="{243AD279-AD35-4D56-9769-DF4D6116A1DF}"/>
            </a:ext>
          </a:extLst>
        </xdr:cNvPr>
        <xdr:cNvSpPr/>
      </xdr:nvSpPr>
      <xdr:spPr>
        <a:xfrm>
          <a:off x="9070581" y="7630283"/>
          <a:ext cx="1343782" cy="620269"/>
        </a:xfrm>
        <a:prstGeom prst="roundRect">
          <a:avLst>
            <a:gd name="adj" fmla="val 50000"/>
          </a:avLst>
        </a:prstGeom>
        <a:solidFill>
          <a:srgbClr val="CC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19. URABÁ</a:t>
          </a:r>
        </a:p>
      </xdr:txBody>
    </xdr:sp>
    <xdr:clientData/>
  </xdr:twoCellAnchor>
  <xdr:twoCellAnchor>
    <xdr:from>
      <xdr:col>2</xdr:col>
      <xdr:colOff>672495</xdr:colOff>
      <xdr:row>47</xdr:row>
      <xdr:rowOff>18144</xdr:rowOff>
    </xdr:from>
    <xdr:to>
      <xdr:col>2</xdr:col>
      <xdr:colOff>2024743</xdr:colOff>
      <xdr:row>50</xdr:row>
      <xdr:rowOff>124850</xdr:rowOff>
    </xdr:to>
    <xdr:sp macro="[2]!MAPA_ATLANTICO" textlink="">
      <xdr:nvSpPr>
        <xdr:cNvPr id="43" name="Rectángulo: esquinas redondeadas 42">
          <a:hlinkClick xmlns:r="http://schemas.openxmlformats.org/officeDocument/2006/relationships" r:id="rId21"/>
          <a:extLst>
            <a:ext uri="{FF2B5EF4-FFF2-40B4-BE49-F238E27FC236}">
              <a16:creationId xmlns:a16="http://schemas.microsoft.com/office/drawing/2014/main" id="{12ED7122-B409-49B9-B831-2255955B4A25}"/>
            </a:ext>
          </a:extLst>
        </xdr:cNvPr>
        <xdr:cNvSpPr/>
      </xdr:nvSpPr>
      <xdr:spPr>
        <a:xfrm>
          <a:off x="9062115" y="8400144"/>
          <a:ext cx="1352248" cy="632486"/>
        </a:xfrm>
        <a:prstGeom prst="roundRect">
          <a:avLst>
            <a:gd name="adj" fmla="val 50000"/>
          </a:avLst>
        </a:prstGeom>
        <a:solidFill>
          <a:schemeClr val="bg1">
            <a:lumMod val="6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20. VALLE</a:t>
          </a:r>
        </a:p>
      </xdr:txBody>
    </xdr:sp>
    <xdr:clientData/>
  </xdr:twoCellAnchor>
  <xdr:twoCellAnchor>
    <xdr:from>
      <xdr:col>0</xdr:col>
      <xdr:colOff>2503714</xdr:colOff>
      <xdr:row>32</xdr:row>
      <xdr:rowOff>10885</xdr:rowOff>
    </xdr:from>
    <xdr:to>
      <xdr:col>0</xdr:col>
      <xdr:colOff>2950029</xdr:colOff>
      <xdr:row>34</xdr:row>
      <xdr:rowOff>10886</xdr:rowOff>
    </xdr:to>
    <xdr:sp macro="" textlink="">
      <xdr:nvSpPr>
        <xdr:cNvPr id="44" name="CuadroTexto 43">
          <a:hlinkClick xmlns:r="http://schemas.openxmlformats.org/officeDocument/2006/relationships" r:id="rId22"/>
          <a:extLst>
            <a:ext uri="{FF2B5EF4-FFF2-40B4-BE49-F238E27FC236}">
              <a16:creationId xmlns:a16="http://schemas.microsoft.com/office/drawing/2014/main" id="{197582AC-35A3-4027-8268-F6DFFE79D1AA}"/>
            </a:ext>
          </a:extLst>
        </xdr:cNvPr>
        <xdr:cNvSpPr txBox="1"/>
      </xdr:nvSpPr>
      <xdr:spPr>
        <a:xfrm>
          <a:off x="2503714" y="5763985"/>
          <a:ext cx="446315" cy="350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21</a:t>
          </a:r>
          <a:endParaRPr lang="es-CO" sz="1100" b="1">
            <a:latin typeface="Verdana" panose="020B0604030504040204" pitchFamily="34" charset="0"/>
            <a:ea typeface="Verdana" panose="020B0604030504040204" pitchFamily="34" charset="0"/>
          </a:endParaRPr>
        </a:p>
      </xdr:txBody>
    </xdr:sp>
    <xdr:clientData/>
  </xdr:twoCellAnchor>
  <xdr:twoCellAnchor>
    <xdr:from>
      <xdr:col>1</xdr:col>
      <xdr:colOff>4989286</xdr:colOff>
      <xdr:row>51</xdr:row>
      <xdr:rowOff>133049</xdr:rowOff>
    </xdr:from>
    <xdr:to>
      <xdr:col>2</xdr:col>
      <xdr:colOff>1367496</xdr:colOff>
      <xdr:row>55</xdr:row>
      <xdr:rowOff>65583</xdr:rowOff>
    </xdr:to>
    <xdr:sp macro="[2]!MAPA_NACIONAL" textlink="">
      <xdr:nvSpPr>
        <xdr:cNvPr id="45" name="Rectángulo: esquinas redondeadas 44">
          <a:hlinkClick xmlns:r="http://schemas.openxmlformats.org/officeDocument/2006/relationships" r:id="rId22"/>
          <a:extLst>
            <a:ext uri="{FF2B5EF4-FFF2-40B4-BE49-F238E27FC236}">
              <a16:creationId xmlns:a16="http://schemas.microsoft.com/office/drawing/2014/main" id="{C2143C95-0FD6-4A10-89AE-E2B9EB477A10}"/>
            </a:ext>
          </a:extLst>
        </xdr:cNvPr>
        <xdr:cNvSpPr/>
      </xdr:nvSpPr>
      <xdr:spPr>
        <a:xfrm>
          <a:off x="8090626" y="9216089"/>
          <a:ext cx="1666490" cy="633574"/>
        </a:xfrm>
        <a:prstGeom prst="roundRect">
          <a:avLst>
            <a:gd name="adj" fmla="val 50000"/>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21. NIVEL NACIONAL</a:t>
          </a:r>
        </a:p>
      </xdr:txBody>
    </xdr:sp>
    <xdr:clientData/>
  </xdr:twoCellAnchor>
  <xdr:twoCellAnchor>
    <xdr:from>
      <xdr:col>3</xdr:col>
      <xdr:colOff>281940</xdr:colOff>
      <xdr:row>22</xdr:row>
      <xdr:rowOff>152400</xdr:rowOff>
    </xdr:from>
    <xdr:to>
      <xdr:col>5</xdr:col>
      <xdr:colOff>68580</xdr:colOff>
      <xdr:row>31</xdr:row>
      <xdr:rowOff>152400</xdr:rowOff>
    </xdr:to>
    <xdr:sp macro="" textlink="">
      <xdr:nvSpPr>
        <xdr:cNvPr id="46" name="Forma libre: forma 45">
          <a:hlinkClick xmlns:r="http://schemas.openxmlformats.org/officeDocument/2006/relationships" r:id="rId23"/>
          <a:extLst>
            <a:ext uri="{FF2B5EF4-FFF2-40B4-BE49-F238E27FC236}">
              <a16:creationId xmlns:a16="http://schemas.microsoft.com/office/drawing/2014/main" id="{1AF92F6E-D9B4-4690-9B0F-BDFC580A9413}"/>
            </a:ext>
          </a:extLst>
        </xdr:cNvPr>
        <xdr:cNvSpPr/>
      </xdr:nvSpPr>
      <xdr:spPr>
        <a:xfrm>
          <a:off x="10652760" y="4152900"/>
          <a:ext cx="0" cy="1577340"/>
        </a:xfrm>
        <a:custGeom>
          <a:avLst/>
          <a:gdLst>
            <a:gd name="connsiteX0" fmla="*/ 1059180 w 1371600"/>
            <a:gd name="connsiteY0" fmla="*/ 0 h 1440180"/>
            <a:gd name="connsiteX1" fmla="*/ 1021080 w 1371600"/>
            <a:gd name="connsiteY1" fmla="*/ 22860 h 1440180"/>
            <a:gd name="connsiteX2" fmla="*/ 998220 w 1371600"/>
            <a:gd name="connsiteY2" fmla="*/ 60960 h 1440180"/>
            <a:gd name="connsiteX3" fmla="*/ 937260 w 1371600"/>
            <a:gd name="connsiteY3" fmla="*/ 99060 h 1440180"/>
            <a:gd name="connsiteX4" fmla="*/ 845820 w 1371600"/>
            <a:gd name="connsiteY4" fmla="*/ 106680 h 1440180"/>
            <a:gd name="connsiteX5" fmla="*/ 815340 w 1371600"/>
            <a:gd name="connsiteY5" fmla="*/ 137160 h 1440180"/>
            <a:gd name="connsiteX6" fmla="*/ 800100 w 1371600"/>
            <a:gd name="connsiteY6" fmla="*/ 160020 h 1440180"/>
            <a:gd name="connsiteX7" fmla="*/ 769620 w 1371600"/>
            <a:gd name="connsiteY7" fmla="*/ 175260 h 1440180"/>
            <a:gd name="connsiteX8" fmla="*/ 754380 w 1371600"/>
            <a:gd name="connsiteY8" fmla="*/ 198120 h 1440180"/>
            <a:gd name="connsiteX9" fmla="*/ 701040 w 1371600"/>
            <a:gd name="connsiteY9" fmla="*/ 259080 h 1440180"/>
            <a:gd name="connsiteX10" fmla="*/ 685800 w 1371600"/>
            <a:gd name="connsiteY10" fmla="*/ 289560 h 1440180"/>
            <a:gd name="connsiteX11" fmla="*/ 617220 w 1371600"/>
            <a:gd name="connsiteY11" fmla="*/ 327660 h 1440180"/>
            <a:gd name="connsiteX12" fmla="*/ 594360 w 1371600"/>
            <a:gd name="connsiteY12" fmla="*/ 358140 h 1440180"/>
            <a:gd name="connsiteX13" fmla="*/ 571500 w 1371600"/>
            <a:gd name="connsiteY13" fmla="*/ 381000 h 1440180"/>
            <a:gd name="connsiteX14" fmla="*/ 563880 w 1371600"/>
            <a:gd name="connsiteY14" fmla="*/ 403860 h 1440180"/>
            <a:gd name="connsiteX15" fmla="*/ 548640 w 1371600"/>
            <a:gd name="connsiteY15" fmla="*/ 426720 h 1440180"/>
            <a:gd name="connsiteX16" fmla="*/ 525780 w 1371600"/>
            <a:gd name="connsiteY16" fmla="*/ 487680 h 1440180"/>
            <a:gd name="connsiteX17" fmla="*/ 281940 w 1371600"/>
            <a:gd name="connsiteY17" fmla="*/ 510540 h 1440180"/>
            <a:gd name="connsiteX18" fmla="*/ 259080 w 1371600"/>
            <a:gd name="connsiteY18" fmla="*/ 525780 h 1440180"/>
            <a:gd name="connsiteX19" fmla="*/ 236220 w 1371600"/>
            <a:gd name="connsiteY19" fmla="*/ 533400 h 1440180"/>
            <a:gd name="connsiteX20" fmla="*/ 190500 w 1371600"/>
            <a:gd name="connsiteY20" fmla="*/ 601980 h 1440180"/>
            <a:gd name="connsiteX21" fmla="*/ 167640 w 1371600"/>
            <a:gd name="connsiteY21" fmla="*/ 693420 h 1440180"/>
            <a:gd name="connsiteX22" fmla="*/ 121920 w 1371600"/>
            <a:gd name="connsiteY22" fmla="*/ 723900 h 1440180"/>
            <a:gd name="connsiteX23" fmla="*/ 45720 w 1371600"/>
            <a:gd name="connsiteY23" fmla="*/ 746760 h 1440180"/>
            <a:gd name="connsiteX24" fmla="*/ 22860 w 1371600"/>
            <a:gd name="connsiteY24" fmla="*/ 754380 h 1440180"/>
            <a:gd name="connsiteX25" fmla="*/ 0 w 1371600"/>
            <a:gd name="connsiteY25" fmla="*/ 769620 h 1440180"/>
            <a:gd name="connsiteX26" fmla="*/ 7620 w 1371600"/>
            <a:gd name="connsiteY26" fmla="*/ 853440 h 1440180"/>
            <a:gd name="connsiteX27" fmla="*/ 53340 w 1371600"/>
            <a:gd name="connsiteY27" fmla="*/ 914400 h 1440180"/>
            <a:gd name="connsiteX28" fmla="*/ 68580 w 1371600"/>
            <a:gd name="connsiteY28" fmla="*/ 937260 h 1440180"/>
            <a:gd name="connsiteX29" fmla="*/ 76200 w 1371600"/>
            <a:gd name="connsiteY29" fmla="*/ 967740 h 1440180"/>
            <a:gd name="connsiteX30" fmla="*/ 83820 w 1371600"/>
            <a:gd name="connsiteY30" fmla="*/ 990600 h 1440180"/>
            <a:gd name="connsiteX31" fmla="*/ 91440 w 1371600"/>
            <a:gd name="connsiteY31" fmla="*/ 1059180 h 1440180"/>
            <a:gd name="connsiteX32" fmla="*/ 121920 w 1371600"/>
            <a:gd name="connsiteY32" fmla="*/ 1074420 h 1440180"/>
            <a:gd name="connsiteX33" fmla="*/ 266700 w 1371600"/>
            <a:gd name="connsiteY33" fmla="*/ 1089660 h 1440180"/>
            <a:gd name="connsiteX34" fmla="*/ 320040 w 1371600"/>
            <a:gd name="connsiteY34" fmla="*/ 1104900 h 1440180"/>
            <a:gd name="connsiteX35" fmla="*/ 342900 w 1371600"/>
            <a:gd name="connsiteY35" fmla="*/ 1127760 h 1440180"/>
            <a:gd name="connsiteX36" fmla="*/ 388620 w 1371600"/>
            <a:gd name="connsiteY36" fmla="*/ 1173480 h 1440180"/>
            <a:gd name="connsiteX37" fmla="*/ 411480 w 1371600"/>
            <a:gd name="connsiteY37" fmla="*/ 1272540 h 1440180"/>
            <a:gd name="connsiteX38" fmla="*/ 426720 w 1371600"/>
            <a:gd name="connsiteY38" fmla="*/ 1303020 h 1440180"/>
            <a:gd name="connsiteX39" fmla="*/ 472440 w 1371600"/>
            <a:gd name="connsiteY39" fmla="*/ 1440180 h 1440180"/>
            <a:gd name="connsiteX40" fmla="*/ 525780 w 1371600"/>
            <a:gd name="connsiteY40" fmla="*/ 1424940 h 1440180"/>
            <a:gd name="connsiteX41" fmla="*/ 541020 w 1371600"/>
            <a:gd name="connsiteY41" fmla="*/ 1379220 h 1440180"/>
            <a:gd name="connsiteX42" fmla="*/ 632460 w 1371600"/>
            <a:gd name="connsiteY42" fmla="*/ 1356360 h 1440180"/>
            <a:gd name="connsiteX43" fmla="*/ 807720 w 1371600"/>
            <a:gd name="connsiteY43" fmla="*/ 1386840 h 1440180"/>
            <a:gd name="connsiteX44" fmla="*/ 815340 w 1371600"/>
            <a:gd name="connsiteY44" fmla="*/ 1440180 h 1440180"/>
            <a:gd name="connsiteX45" fmla="*/ 914400 w 1371600"/>
            <a:gd name="connsiteY45" fmla="*/ 1409700 h 1440180"/>
            <a:gd name="connsiteX46" fmla="*/ 937260 w 1371600"/>
            <a:gd name="connsiteY46" fmla="*/ 1371600 h 1440180"/>
            <a:gd name="connsiteX47" fmla="*/ 952500 w 1371600"/>
            <a:gd name="connsiteY47" fmla="*/ 1341120 h 1440180"/>
            <a:gd name="connsiteX48" fmla="*/ 1074420 w 1371600"/>
            <a:gd name="connsiteY48" fmla="*/ 1325880 h 1440180"/>
            <a:gd name="connsiteX49" fmla="*/ 1089660 w 1371600"/>
            <a:gd name="connsiteY49" fmla="*/ 1303020 h 1440180"/>
            <a:gd name="connsiteX50" fmla="*/ 1074420 w 1371600"/>
            <a:gd name="connsiteY50" fmla="*/ 1150620 h 1440180"/>
            <a:gd name="connsiteX51" fmla="*/ 1112520 w 1371600"/>
            <a:gd name="connsiteY51" fmla="*/ 1036320 h 1440180"/>
            <a:gd name="connsiteX52" fmla="*/ 1150620 w 1371600"/>
            <a:gd name="connsiteY52" fmla="*/ 1021080 h 1440180"/>
            <a:gd name="connsiteX53" fmla="*/ 1181100 w 1371600"/>
            <a:gd name="connsiteY53" fmla="*/ 906780 h 1440180"/>
            <a:gd name="connsiteX54" fmla="*/ 1226820 w 1371600"/>
            <a:gd name="connsiteY54" fmla="*/ 876300 h 1440180"/>
            <a:gd name="connsiteX55" fmla="*/ 1280160 w 1371600"/>
            <a:gd name="connsiteY55" fmla="*/ 845820 h 1440180"/>
            <a:gd name="connsiteX56" fmla="*/ 1318260 w 1371600"/>
            <a:gd name="connsiteY56" fmla="*/ 815340 h 1440180"/>
            <a:gd name="connsiteX57" fmla="*/ 1325880 w 1371600"/>
            <a:gd name="connsiteY57" fmla="*/ 792480 h 1440180"/>
            <a:gd name="connsiteX58" fmla="*/ 1348740 w 1371600"/>
            <a:gd name="connsiteY58" fmla="*/ 777240 h 1440180"/>
            <a:gd name="connsiteX59" fmla="*/ 1371600 w 1371600"/>
            <a:gd name="connsiteY59" fmla="*/ 754380 h 1440180"/>
            <a:gd name="connsiteX60" fmla="*/ 1341120 w 1371600"/>
            <a:gd name="connsiteY60" fmla="*/ 708660 h 1440180"/>
            <a:gd name="connsiteX61" fmla="*/ 1203960 w 1371600"/>
            <a:gd name="connsiteY61" fmla="*/ 655320 h 1440180"/>
            <a:gd name="connsiteX62" fmla="*/ 1188720 w 1371600"/>
            <a:gd name="connsiteY62" fmla="*/ 624840 h 1440180"/>
            <a:gd name="connsiteX63" fmla="*/ 1150620 w 1371600"/>
            <a:gd name="connsiteY63" fmla="*/ 510540 h 1440180"/>
            <a:gd name="connsiteX64" fmla="*/ 1104900 w 1371600"/>
            <a:gd name="connsiteY64" fmla="*/ 487680 h 1440180"/>
            <a:gd name="connsiteX65" fmla="*/ 1089660 w 1371600"/>
            <a:gd name="connsiteY65" fmla="*/ 457200 h 1440180"/>
            <a:gd name="connsiteX66" fmla="*/ 1127760 w 1371600"/>
            <a:gd name="connsiteY66" fmla="*/ 259080 h 1440180"/>
            <a:gd name="connsiteX67" fmla="*/ 1135380 w 1371600"/>
            <a:gd name="connsiteY67" fmla="*/ 220980 h 1440180"/>
            <a:gd name="connsiteX68" fmla="*/ 1089660 w 1371600"/>
            <a:gd name="connsiteY68" fmla="*/ 160020 h 1440180"/>
            <a:gd name="connsiteX69" fmla="*/ 1043940 w 1371600"/>
            <a:gd name="connsiteY69" fmla="*/ 99060 h 1440180"/>
            <a:gd name="connsiteX70" fmla="*/ 1021080 w 1371600"/>
            <a:gd name="connsiteY70" fmla="*/ 53340 h 1440180"/>
            <a:gd name="connsiteX71" fmla="*/ 1013460 w 1371600"/>
            <a:gd name="connsiteY71" fmla="*/ 53340 h 1440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371600" h="1440180">
              <a:moveTo>
                <a:pt x="1059180" y="0"/>
              </a:moveTo>
              <a:cubicBezTo>
                <a:pt x="1046480" y="7620"/>
                <a:pt x="1031553" y="12387"/>
                <a:pt x="1021080" y="22860"/>
              </a:cubicBezTo>
              <a:cubicBezTo>
                <a:pt x="1010607" y="33333"/>
                <a:pt x="1007973" y="49814"/>
                <a:pt x="998220" y="60960"/>
              </a:cubicBezTo>
              <a:cubicBezTo>
                <a:pt x="990224" y="70098"/>
                <a:pt x="950861" y="96510"/>
                <a:pt x="937260" y="99060"/>
              </a:cubicBezTo>
              <a:cubicBezTo>
                <a:pt x="907198" y="104697"/>
                <a:pt x="876300" y="104140"/>
                <a:pt x="845820" y="106680"/>
              </a:cubicBezTo>
              <a:cubicBezTo>
                <a:pt x="835660" y="116840"/>
                <a:pt x="824691" y="126251"/>
                <a:pt x="815340" y="137160"/>
              </a:cubicBezTo>
              <a:cubicBezTo>
                <a:pt x="809380" y="144113"/>
                <a:pt x="807135" y="154157"/>
                <a:pt x="800100" y="160020"/>
              </a:cubicBezTo>
              <a:cubicBezTo>
                <a:pt x="791374" y="167292"/>
                <a:pt x="779780" y="170180"/>
                <a:pt x="769620" y="175260"/>
              </a:cubicBezTo>
              <a:cubicBezTo>
                <a:pt x="764540" y="182880"/>
                <a:pt x="760243" y="191085"/>
                <a:pt x="754380" y="198120"/>
              </a:cubicBezTo>
              <a:cubicBezTo>
                <a:pt x="717660" y="242184"/>
                <a:pt x="741814" y="197919"/>
                <a:pt x="701040" y="259080"/>
              </a:cubicBezTo>
              <a:cubicBezTo>
                <a:pt x="694739" y="268531"/>
                <a:pt x="693280" y="281011"/>
                <a:pt x="685800" y="289560"/>
              </a:cubicBezTo>
              <a:cubicBezTo>
                <a:pt x="657293" y="322140"/>
                <a:pt x="652035" y="318956"/>
                <a:pt x="617220" y="327660"/>
              </a:cubicBezTo>
              <a:cubicBezTo>
                <a:pt x="609600" y="337820"/>
                <a:pt x="602625" y="348497"/>
                <a:pt x="594360" y="358140"/>
              </a:cubicBezTo>
              <a:cubicBezTo>
                <a:pt x="587347" y="366322"/>
                <a:pt x="577478" y="372034"/>
                <a:pt x="571500" y="381000"/>
              </a:cubicBezTo>
              <a:cubicBezTo>
                <a:pt x="567045" y="387683"/>
                <a:pt x="567472" y="396676"/>
                <a:pt x="563880" y="403860"/>
              </a:cubicBezTo>
              <a:cubicBezTo>
                <a:pt x="559784" y="412051"/>
                <a:pt x="553720" y="419100"/>
                <a:pt x="548640" y="426720"/>
              </a:cubicBezTo>
              <a:cubicBezTo>
                <a:pt x="546271" y="438564"/>
                <a:pt x="543221" y="478959"/>
                <a:pt x="525780" y="487680"/>
              </a:cubicBezTo>
              <a:cubicBezTo>
                <a:pt x="471166" y="514987"/>
                <a:pt x="294841" y="510002"/>
                <a:pt x="281940" y="510540"/>
              </a:cubicBezTo>
              <a:cubicBezTo>
                <a:pt x="274320" y="515620"/>
                <a:pt x="267271" y="521684"/>
                <a:pt x="259080" y="525780"/>
              </a:cubicBezTo>
              <a:cubicBezTo>
                <a:pt x="251896" y="529372"/>
                <a:pt x="241593" y="527430"/>
                <a:pt x="236220" y="533400"/>
              </a:cubicBezTo>
              <a:cubicBezTo>
                <a:pt x="217841" y="553821"/>
                <a:pt x="190500" y="601980"/>
                <a:pt x="190500" y="601980"/>
              </a:cubicBezTo>
              <a:cubicBezTo>
                <a:pt x="186972" y="619622"/>
                <a:pt x="175419" y="682725"/>
                <a:pt x="167640" y="693420"/>
              </a:cubicBezTo>
              <a:cubicBezTo>
                <a:pt x="156867" y="708233"/>
                <a:pt x="138303" y="715709"/>
                <a:pt x="121920" y="723900"/>
              </a:cubicBezTo>
              <a:cubicBezTo>
                <a:pt x="97775" y="735972"/>
                <a:pt x="71242" y="739468"/>
                <a:pt x="45720" y="746760"/>
              </a:cubicBezTo>
              <a:cubicBezTo>
                <a:pt x="37997" y="748967"/>
                <a:pt x="30044" y="750788"/>
                <a:pt x="22860" y="754380"/>
              </a:cubicBezTo>
              <a:cubicBezTo>
                <a:pt x="14669" y="758476"/>
                <a:pt x="7620" y="764540"/>
                <a:pt x="0" y="769620"/>
              </a:cubicBezTo>
              <a:cubicBezTo>
                <a:pt x="2540" y="797560"/>
                <a:pt x="2118" y="825930"/>
                <a:pt x="7620" y="853440"/>
              </a:cubicBezTo>
              <a:cubicBezTo>
                <a:pt x="13654" y="883609"/>
                <a:pt x="34601" y="892538"/>
                <a:pt x="53340" y="914400"/>
              </a:cubicBezTo>
              <a:cubicBezTo>
                <a:pt x="59300" y="921353"/>
                <a:pt x="63500" y="929640"/>
                <a:pt x="68580" y="937260"/>
              </a:cubicBezTo>
              <a:cubicBezTo>
                <a:pt x="71120" y="947420"/>
                <a:pt x="73323" y="957670"/>
                <a:pt x="76200" y="967740"/>
              </a:cubicBezTo>
              <a:cubicBezTo>
                <a:pt x="78407" y="975463"/>
                <a:pt x="82500" y="982677"/>
                <a:pt x="83820" y="990600"/>
              </a:cubicBezTo>
              <a:cubicBezTo>
                <a:pt x="87601" y="1013288"/>
                <a:pt x="81922" y="1038241"/>
                <a:pt x="91440" y="1059180"/>
              </a:cubicBezTo>
              <a:cubicBezTo>
                <a:pt x="96140" y="1069521"/>
                <a:pt x="110729" y="1072474"/>
                <a:pt x="121920" y="1074420"/>
              </a:cubicBezTo>
              <a:cubicBezTo>
                <a:pt x="169729" y="1082735"/>
                <a:pt x="218440" y="1084580"/>
                <a:pt x="266700" y="1089660"/>
              </a:cubicBezTo>
              <a:cubicBezTo>
                <a:pt x="270765" y="1090676"/>
                <a:pt x="313481" y="1100527"/>
                <a:pt x="320040" y="1104900"/>
              </a:cubicBezTo>
              <a:cubicBezTo>
                <a:pt x="329006" y="1110878"/>
                <a:pt x="334718" y="1120747"/>
                <a:pt x="342900" y="1127760"/>
              </a:cubicBezTo>
              <a:cubicBezTo>
                <a:pt x="387008" y="1165566"/>
                <a:pt x="361792" y="1133237"/>
                <a:pt x="388620" y="1173480"/>
              </a:cubicBezTo>
              <a:cubicBezTo>
                <a:pt x="394665" y="1203704"/>
                <a:pt x="402289" y="1244968"/>
                <a:pt x="411480" y="1272540"/>
              </a:cubicBezTo>
              <a:cubicBezTo>
                <a:pt x="415072" y="1283316"/>
                <a:pt x="421640" y="1292860"/>
                <a:pt x="426720" y="1303020"/>
              </a:cubicBezTo>
              <a:cubicBezTo>
                <a:pt x="429544" y="1348204"/>
                <a:pt x="398431" y="1440180"/>
                <a:pt x="472440" y="1440180"/>
              </a:cubicBezTo>
              <a:cubicBezTo>
                <a:pt x="490931" y="1440180"/>
                <a:pt x="508000" y="1430020"/>
                <a:pt x="525780" y="1424940"/>
              </a:cubicBezTo>
              <a:cubicBezTo>
                <a:pt x="530860" y="1409700"/>
                <a:pt x="530442" y="1391310"/>
                <a:pt x="541020" y="1379220"/>
              </a:cubicBezTo>
              <a:cubicBezTo>
                <a:pt x="555105" y="1363123"/>
                <a:pt x="619009" y="1358282"/>
                <a:pt x="632460" y="1356360"/>
              </a:cubicBezTo>
              <a:cubicBezTo>
                <a:pt x="736974" y="1361111"/>
                <a:pt x="792627" y="1311377"/>
                <a:pt x="807720" y="1386840"/>
              </a:cubicBezTo>
              <a:cubicBezTo>
                <a:pt x="811242" y="1404452"/>
                <a:pt x="812800" y="1422400"/>
                <a:pt x="815340" y="1440180"/>
              </a:cubicBezTo>
              <a:cubicBezTo>
                <a:pt x="826856" y="1437621"/>
                <a:pt x="896034" y="1428066"/>
                <a:pt x="914400" y="1409700"/>
              </a:cubicBezTo>
              <a:cubicBezTo>
                <a:pt x="924873" y="1399227"/>
                <a:pt x="930067" y="1384547"/>
                <a:pt x="937260" y="1371600"/>
              </a:cubicBezTo>
              <a:cubicBezTo>
                <a:pt x="942777" y="1361670"/>
                <a:pt x="941724" y="1344712"/>
                <a:pt x="952500" y="1341120"/>
              </a:cubicBezTo>
              <a:cubicBezTo>
                <a:pt x="991355" y="1328168"/>
                <a:pt x="1033780" y="1330960"/>
                <a:pt x="1074420" y="1325880"/>
              </a:cubicBezTo>
              <a:cubicBezTo>
                <a:pt x="1079500" y="1318260"/>
                <a:pt x="1089203" y="1312167"/>
                <a:pt x="1089660" y="1303020"/>
              </a:cubicBezTo>
              <a:cubicBezTo>
                <a:pt x="1094585" y="1204513"/>
                <a:pt x="1093301" y="1207263"/>
                <a:pt x="1074420" y="1150620"/>
              </a:cubicBezTo>
              <a:cubicBezTo>
                <a:pt x="1079927" y="1095548"/>
                <a:pt x="1068471" y="1070580"/>
                <a:pt x="1112520" y="1036320"/>
              </a:cubicBezTo>
              <a:cubicBezTo>
                <a:pt x="1123317" y="1027922"/>
                <a:pt x="1137920" y="1026160"/>
                <a:pt x="1150620" y="1021080"/>
              </a:cubicBezTo>
              <a:cubicBezTo>
                <a:pt x="1160780" y="982980"/>
                <a:pt x="1148291" y="928653"/>
                <a:pt x="1181100" y="906780"/>
              </a:cubicBezTo>
              <a:cubicBezTo>
                <a:pt x="1196340" y="896620"/>
                <a:pt x="1211221" y="885899"/>
                <a:pt x="1226820" y="876300"/>
              </a:cubicBezTo>
              <a:cubicBezTo>
                <a:pt x="1244260" y="865567"/>
                <a:pt x="1263121" y="857179"/>
                <a:pt x="1280160" y="845820"/>
              </a:cubicBezTo>
              <a:cubicBezTo>
                <a:pt x="1293692" y="836798"/>
                <a:pt x="1305560" y="825500"/>
                <a:pt x="1318260" y="815340"/>
              </a:cubicBezTo>
              <a:cubicBezTo>
                <a:pt x="1320800" y="807720"/>
                <a:pt x="1320862" y="798752"/>
                <a:pt x="1325880" y="792480"/>
              </a:cubicBezTo>
              <a:cubicBezTo>
                <a:pt x="1331601" y="785329"/>
                <a:pt x="1341705" y="783103"/>
                <a:pt x="1348740" y="777240"/>
              </a:cubicBezTo>
              <a:cubicBezTo>
                <a:pt x="1357019" y="770341"/>
                <a:pt x="1363980" y="762000"/>
                <a:pt x="1371600" y="754380"/>
              </a:cubicBezTo>
              <a:cubicBezTo>
                <a:pt x="1361440" y="739140"/>
                <a:pt x="1357503" y="716851"/>
                <a:pt x="1341120" y="708660"/>
              </a:cubicBezTo>
              <a:cubicBezTo>
                <a:pt x="1235891" y="656046"/>
                <a:pt x="1254031" y="722082"/>
                <a:pt x="1203960" y="655320"/>
              </a:cubicBezTo>
              <a:cubicBezTo>
                <a:pt x="1197144" y="646233"/>
                <a:pt x="1193800" y="635000"/>
                <a:pt x="1188720" y="624840"/>
              </a:cubicBezTo>
              <a:cubicBezTo>
                <a:pt x="1181704" y="586253"/>
                <a:pt x="1185825" y="537922"/>
                <a:pt x="1150620" y="510540"/>
              </a:cubicBezTo>
              <a:cubicBezTo>
                <a:pt x="1137170" y="500079"/>
                <a:pt x="1120140" y="495300"/>
                <a:pt x="1104900" y="487680"/>
              </a:cubicBezTo>
              <a:cubicBezTo>
                <a:pt x="1099820" y="477520"/>
                <a:pt x="1089660" y="468559"/>
                <a:pt x="1089660" y="457200"/>
              </a:cubicBezTo>
              <a:cubicBezTo>
                <a:pt x="1089660" y="310176"/>
                <a:pt x="1081933" y="335458"/>
                <a:pt x="1127760" y="259080"/>
              </a:cubicBezTo>
              <a:cubicBezTo>
                <a:pt x="1130300" y="246380"/>
                <a:pt x="1140029" y="233068"/>
                <a:pt x="1135380" y="220980"/>
              </a:cubicBezTo>
              <a:cubicBezTo>
                <a:pt x="1126262" y="197273"/>
                <a:pt x="1102728" y="181800"/>
                <a:pt x="1089660" y="160020"/>
              </a:cubicBezTo>
              <a:cubicBezTo>
                <a:pt x="1061256" y="112679"/>
                <a:pt x="1077273" y="132393"/>
                <a:pt x="1043940" y="99060"/>
              </a:cubicBezTo>
              <a:cubicBezTo>
                <a:pt x="1037742" y="80467"/>
                <a:pt x="1035852" y="68112"/>
                <a:pt x="1021080" y="53340"/>
              </a:cubicBezTo>
              <a:cubicBezTo>
                <a:pt x="1019284" y="51544"/>
                <a:pt x="1016000" y="53340"/>
                <a:pt x="1013460" y="53340"/>
              </a:cubicBezTo>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304503</xdr:colOff>
      <xdr:row>12</xdr:row>
      <xdr:rowOff>121751</xdr:rowOff>
    </xdr:from>
    <xdr:to>
      <xdr:col>4</xdr:col>
      <xdr:colOff>541362</xdr:colOff>
      <xdr:row>15</xdr:row>
      <xdr:rowOff>0</xdr:rowOff>
    </xdr:to>
    <xdr:sp macro="" textlink="">
      <xdr:nvSpPr>
        <xdr:cNvPr id="47" name="Forma libre: forma 46">
          <a:hlinkClick xmlns:r="http://schemas.openxmlformats.org/officeDocument/2006/relationships" r:id="rId24"/>
          <a:extLst>
            <a:ext uri="{FF2B5EF4-FFF2-40B4-BE49-F238E27FC236}">
              <a16:creationId xmlns:a16="http://schemas.microsoft.com/office/drawing/2014/main" id="{A38650DA-AA2D-4BFB-ABCF-B13972CB0F02}"/>
            </a:ext>
          </a:extLst>
        </xdr:cNvPr>
        <xdr:cNvSpPr/>
      </xdr:nvSpPr>
      <xdr:spPr>
        <a:xfrm>
          <a:off x="10652760" y="2369651"/>
          <a:ext cx="0" cy="404029"/>
        </a:xfrm>
        <a:custGeom>
          <a:avLst/>
          <a:gdLst>
            <a:gd name="connsiteX0" fmla="*/ 183177 w 236859"/>
            <a:gd name="connsiteY0" fmla="*/ 169 h 358309"/>
            <a:gd name="connsiteX1" fmla="*/ 213657 w 236859"/>
            <a:gd name="connsiteY1" fmla="*/ 38269 h 358309"/>
            <a:gd name="connsiteX2" fmla="*/ 221277 w 236859"/>
            <a:gd name="connsiteY2" fmla="*/ 289729 h 358309"/>
            <a:gd name="connsiteX3" fmla="*/ 183177 w 236859"/>
            <a:gd name="connsiteY3" fmla="*/ 312589 h 358309"/>
            <a:gd name="connsiteX4" fmla="*/ 175557 w 236859"/>
            <a:gd name="connsiteY4" fmla="*/ 335449 h 358309"/>
            <a:gd name="connsiteX5" fmla="*/ 145077 w 236859"/>
            <a:gd name="connsiteY5" fmla="*/ 343069 h 358309"/>
            <a:gd name="connsiteX6" fmla="*/ 53637 w 236859"/>
            <a:gd name="connsiteY6" fmla="*/ 358309 h 358309"/>
            <a:gd name="connsiteX7" fmla="*/ 23157 w 236859"/>
            <a:gd name="connsiteY7" fmla="*/ 335449 h 358309"/>
            <a:gd name="connsiteX8" fmla="*/ 15537 w 236859"/>
            <a:gd name="connsiteY8" fmla="*/ 304969 h 358309"/>
            <a:gd name="connsiteX9" fmla="*/ 7917 w 236859"/>
            <a:gd name="connsiteY9" fmla="*/ 282109 h 358309"/>
            <a:gd name="connsiteX10" fmla="*/ 23157 w 236859"/>
            <a:gd name="connsiteY10" fmla="*/ 129709 h 358309"/>
            <a:gd name="connsiteX11" fmla="*/ 84117 w 236859"/>
            <a:gd name="connsiteY11" fmla="*/ 106849 h 358309"/>
            <a:gd name="connsiteX12" fmla="*/ 122217 w 236859"/>
            <a:gd name="connsiteY12" fmla="*/ 76369 h 358309"/>
            <a:gd name="connsiteX13" fmla="*/ 129837 w 236859"/>
            <a:gd name="connsiteY13" fmla="*/ 53509 h 358309"/>
            <a:gd name="connsiteX14" fmla="*/ 183177 w 236859"/>
            <a:gd name="connsiteY14" fmla="*/ 169 h 358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236859" h="358309">
              <a:moveTo>
                <a:pt x="183177" y="169"/>
              </a:moveTo>
              <a:cubicBezTo>
                <a:pt x="197147" y="-2371"/>
                <a:pt x="205289" y="24323"/>
                <a:pt x="213657" y="38269"/>
              </a:cubicBezTo>
              <a:cubicBezTo>
                <a:pt x="255201" y="107510"/>
                <a:pt x="230039" y="244457"/>
                <a:pt x="221277" y="289729"/>
              </a:cubicBezTo>
              <a:cubicBezTo>
                <a:pt x="218463" y="304270"/>
                <a:pt x="195877" y="304969"/>
                <a:pt x="183177" y="312589"/>
              </a:cubicBezTo>
              <a:cubicBezTo>
                <a:pt x="180637" y="320209"/>
                <a:pt x="181829" y="330431"/>
                <a:pt x="175557" y="335449"/>
              </a:cubicBezTo>
              <a:cubicBezTo>
                <a:pt x="167379" y="341991"/>
                <a:pt x="155370" y="341139"/>
                <a:pt x="145077" y="343069"/>
              </a:cubicBezTo>
              <a:cubicBezTo>
                <a:pt x="114706" y="348764"/>
                <a:pt x="84117" y="353229"/>
                <a:pt x="53637" y="358309"/>
              </a:cubicBezTo>
              <a:cubicBezTo>
                <a:pt x="43477" y="350689"/>
                <a:pt x="30539" y="345783"/>
                <a:pt x="23157" y="335449"/>
              </a:cubicBezTo>
              <a:cubicBezTo>
                <a:pt x="17070" y="326927"/>
                <a:pt x="18414" y="315039"/>
                <a:pt x="15537" y="304969"/>
              </a:cubicBezTo>
              <a:cubicBezTo>
                <a:pt x="13330" y="297246"/>
                <a:pt x="10457" y="289729"/>
                <a:pt x="7917" y="282109"/>
              </a:cubicBezTo>
              <a:cubicBezTo>
                <a:pt x="28" y="218993"/>
                <a:pt x="-10235" y="196493"/>
                <a:pt x="23157" y="129709"/>
              </a:cubicBezTo>
              <a:cubicBezTo>
                <a:pt x="28849" y="118324"/>
                <a:pt x="74106" y="109352"/>
                <a:pt x="84117" y="106849"/>
              </a:cubicBezTo>
              <a:cubicBezTo>
                <a:pt x="96817" y="96689"/>
                <a:pt x="111633" y="88718"/>
                <a:pt x="122217" y="76369"/>
              </a:cubicBezTo>
              <a:cubicBezTo>
                <a:pt x="127444" y="70271"/>
                <a:pt x="127017" y="61030"/>
                <a:pt x="129837" y="53509"/>
              </a:cubicBezTo>
              <a:cubicBezTo>
                <a:pt x="144754" y="13731"/>
                <a:pt x="169207" y="2709"/>
                <a:pt x="183177" y="169"/>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190500</xdr:colOff>
      <xdr:row>14</xdr:row>
      <xdr:rowOff>81118</xdr:rowOff>
    </xdr:from>
    <xdr:to>
      <xdr:col>5</xdr:col>
      <xdr:colOff>213360</xdr:colOff>
      <xdr:row>26</xdr:row>
      <xdr:rowOff>99036</xdr:rowOff>
    </xdr:to>
    <xdr:sp macro="" textlink="">
      <xdr:nvSpPr>
        <xdr:cNvPr id="48" name="Forma libre: forma 47">
          <a:hlinkClick xmlns:r="http://schemas.openxmlformats.org/officeDocument/2006/relationships" r:id="rId25"/>
          <a:extLst>
            <a:ext uri="{FF2B5EF4-FFF2-40B4-BE49-F238E27FC236}">
              <a16:creationId xmlns:a16="http://schemas.microsoft.com/office/drawing/2014/main" id="{7C5C8BB8-9808-4A56-979E-DD778DDF5C51}"/>
            </a:ext>
          </a:extLst>
        </xdr:cNvPr>
        <xdr:cNvSpPr/>
      </xdr:nvSpPr>
      <xdr:spPr>
        <a:xfrm>
          <a:off x="10652760" y="2679538"/>
          <a:ext cx="0" cy="2121038"/>
        </a:xfrm>
        <a:custGeom>
          <a:avLst/>
          <a:gdLst>
            <a:gd name="connsiteX0" fmla="*/ 632460 w 815340"/>
            <a:gd name="connsiteY0" fmla="*/ 1930562 h 1938158"/>
            <a:gd name="connsiteX1" fmla="*/ 678180 w 815340"/>
            <a:gd name="connsiteY1" fmla="*/ 1900082 h 1938158"/>
            <a:gd name="connsiteX2" fmla="*/ 693420 w 815340"/>
            <a:gd name="connsiteY2" fmla="*/ 1877222 h 1938158"/>
            <a:gd name="connsiteX3" fmla="*/ 723900 w 815340"/>
            <a:gd name="connsiteY3" fmla="*/ 1846742 h 1938158"/>
            <a:gd name="connsiteX4" fmla="*/ 731520 w 815340"/>
            <a:gd name="connsiteY4" fmla="*/ 1823882 h 1938158"/>
            <a:gd name="connsiteX5" fmla="*/ 739140 w 815340"/>
            <a:gd name="connsiteY5" fmla="*/ 1793402 h 1938158"/>
            <a:gd name="connsiteX6" fmla="*/ 777240 w 815340"/>
            <a:gd name="connsiteY6" fmla="*/ 1671482 h 1938158"/>
            <a:gd name="connsiteX7" fmla="*/ 762000 w 815340"/>
            <a:gd name="connsiteY7" fmla="*/ 1496222 h 1938158"/>
            <a:gd name="connsiteX8" fmla="*/ 754380 w 815340"/>
            <a:gd name="connsiteY8" fmla="*/ 1458122 h 1938158"/>
            <a:gd name="connsiteX9" fmla="*/ 762000 w 815340"/>
            <a:gd name="connsiteY9" fmla="*/ 1381922 h 1938158"/>
            <a:gd name="connsiteX10" fmla="*/ 792480 w 815340"/>
            <a:gd name="connsiteY10" fmla="*/ 1313342 h 1938158"/>
            <a:gd name="connsiteX11" fmla="*/ 815340 w 815340"/>
            <a:gd name="connsiteY11" fmla="*/ 1244762 h 1938158"/>
            <a:gd name="connsiteX12" fmla="*/ 807720 w 815340"/>
            <a:gd name="connsiteY12" fmla="*/ 1092362 h 1938158"/>
            <a:gd name="connsiteX13" fmla="*/ 762000 w 815340"/>
            <a:gd name="connsiteY13" fmla="*/ 1000922 h 1938158"/>
            <a:gd name="connsiteX14" fmla="*/ 754380 w 815340"/>
            <a:gd name="connsiteY14" fmla="*/ 978062 h 1938158"/>
            <a:gd name="connsiteX15" fmla="*/ 670560 w 815340"/>
            <a:gd name="connsiteY15" fmla="*/ 901862 h 1938158"/>
            <a:gd name="connsiteX16" fmla="*/ 647700 w 815340"/>
            <a:gd name="connsiteY16" fmla="*/ 879002 h 1938158"/>
            <a:gd name="connsiteX17" fmla="*/ 571500 w 815340"/>
            <a:gd name="connsiteY17" fmla="*/ 840902 h 1938158"/>
            <a:gd name="connsiteX18" fmla="*/ 533400 w 815340"/>
            <a:gd name="connsiteY18" fmla="*/ 818042 h 1938158"/>
            <a:gd name="connsiteX19" fmla="*/ 495300 w 815340"/>
            <a:gd name="connsiteY19" fmla="*/ 802802 h 1938158"/>
            <a:gd name="connsiteX20" fmla="*/ 449580 w 815340"/>
            <a:gd name="connsiteY20" fmla="*/ 764702 h 1938158"/>
            <a:gd name="connsiteX21" fmla="*/ 434340 w 815340"/>
            <a:gd name="connsiteY21" fmla="*/ 741842 h 1938158"/>
            <a:gd name="connsiteX22" fmla="*/ 403860 w 815340"/>
            <a:gd name="connsiteY22" fmla="*/ 726602 h 1938158"/>
            <a:gd name="connsiteX23" fmla="*/ 358140 w 815340"/>
            <a:gd name="connsiteY23" fmla="*/ 665642 h 1938158"/>
            <a:gd name="connsiteX24" fmla="*/ 342900 w 815340"/>
            <a:gd name="connsiteY24" fmla="*/ 642782 h 1938158"/>
            <a:gd name="connsiteX25" fmla="*/ 312420 w 815340"/>
            <a:gd name="connsiteY25" fmla="*/ 574202 h 1938158"/>
            <a:gd name="connsiteX26" fmla="*/ 297180 w 815340"/>
            <a:gd name="connsiteY26" fmla="*/ 528482 h 1938158"/>
            <a:gd name="connsiteX27" fmla="*/ 289560 w 815340"/>
            <a:gd name="connsiteY27" fmla="*/ 498002 h 1938158"/>
            <a:gd name="connsiteX28" fmla="*/ 251460 w 815340"/>
            <a:gd name="connsiteY28" fmla="*/ 421802 h 1938158"/>
            <a:gd name="connsiteX29" fmla="*/ 243840 w 815340"/>
            <a:gd name="connsiteY29" fmla="*/ 368462 h 1938158"/>
            <a:gd name="connsiteX30" fmla="*/ 236220 w 815340"/>
            <a:gd name="connsiteY30" fmla="*/ 284642 h 1938158"/>
            <a:gd name="connsiteX31" fmla="*/ 198120 w 815340"/>
            <a:gd name="connsiteY31" fmla="*/ 223682 h 1938158"/>
            <a:gd name="connsiteX32" fmla="*/ 182880 w 815340"/>
            <a:gd name="connsiteY32" fmla="*/ 185582 h 1938158"/>
            <a:gd name="connsiteX33" fmla="*/ 160020 w 815340"/>
            <a:gd name="connsiteY33" fmla="*/ 162722 h 1938158"/>
            <a:gd name="connsiteX34" fmla="*/ 83820 w 815340"/>
            <a:gd name="connsiteY34" fmla="*/ 109382 h 1938158"/>
            <a:gd name="connsiteX35" fmla="*/ 53340 w 815340"/>
            <a:gd name="connsiteY35" fmla="*/ 78902 h 1938158"/>
            <a:gd name="connsiteX36" fmla="*/ 45720 w 815340"/>
            <a:gd name="connsiteY36" fmla="*/ 2702 h 1938158"/>
            <a:gd name="connsiteX37" fmla="*/ 15240 w 815340"/>
            <a:gd name="connsiteY37" fmla="*/ 25562 h 1938158"/>
            <a:gd name="connsiteX38" fmla="*/ 0 w 815340"/>
            <a:gd name="connsiteY38" fmla="*/ 94142 h 1938158"/>
            <a:gd name="connsiteX39" fmla="*/ 7620 w 815340"/>
            <a:gd name="connsiteY39" fmla="*/ 254162 h 1938158"/>
            <a:gd name="connsiteX40" fmla="*/ 45720 w 815340"/>
            <a:gd name="connsiteY40" fmla="*/ 292262 h 1938158"/>
            <a:gd name="connsiteX41" fmla="*/ 106680 w 815340"/>
            <a:gd name="connsiteY41" fmla="*/ 345602 h 1938158"/>
            <a:gd name="connsiteX42" fmla="*/ 121920 w 815340"/>
            <a:gd name="connsiteY42" fmla="*/ 391322 h 1938158"/>
            <a:gd name="connsiteX43" fmla="*/ 129540 w 815340"/>
            <a:gd name="connsiteY43" fmla="*/ 429422 h 1938158"/>
            <a:gd name="connsiteX44" fmla="*/ 160020 w 815340"/>
            <a:gd name="connsiteY44" fmla="*/ 459902 h 1938158"/>
            <a:gd name="connsiteX45" fmla="*/ 213360 w 815340"/>
            <a:gd name="connsiteY45" fmla="*/ 520862 h 1938158"/>
            <a:gd name="connsiteX46" fmla="*/ 236220 w 815340"/>
            <a:gd name="connsiteY46" fmla="*/ 536102 h 1938158"/>
            <a:gd name="connsiteX47" fmla="*/ 274320 w 815340"/>
            <a:gd name="connsiteY47" fmla="*/ 574202 h 1938158"/>
            <a:gd name="connsiteX48" fmla="*/ 297180 w 815340"/>
            <a:gd name="connsiteY48" fmla="*/ 696122 h 1938158"/>
            <a:gd name="connsiteX49" fmla="*/ 312420 w 815340"/>
            <a:gd name="connsiteY49" fmla="*/ 734222 h 1938158"/>
            <a:gd name="connsiteX50" fmla="*/ 320040 w 815340"/>
            <a:gd name="connsiteY50" fmla="*/ 779942 h 1938158"/>
            <a:gd name="connsiteX51" fmla="*/ 365760 w 815340"/>
            <a:gd name="connsiteY51" fmla="*/ 833282 h 1938158"/>
            <a:gd name="connsiteX52" fmla="*/ 388620 w 815340"/>
            <a:gd name="connsiteY52" fmla="*/ 848522 h 1938158"/>
            <a:gd name="connsiteX53" fmla="*/ 441960 w 815340"/>
            <a:gd name="connsiteY53" fmla="*/ 901862 h 1938158"/>
            <a:gd name="connsiteX54" fmla="*/ 472440 w 815340"/>
            <a:gd name="connsiteY54" fmla="*/ 932342 h 1938158"/>
            <a:gd name="connsiteX55" fmla="*/ 495300 w 815340"/>
            <a:gd name="connsiteY55" fmla="*/ 985682 h 1938158"/>
            <a:gd name="connsiteX56" fmla="*/ 495300 w 815340"/>
            <a:gd name="connsiteY56" fmla="*/ 1282862 h 1938158"/>
            <a:gd name="connsiteX57" fmla="*/ 472440 w 815340"/>
            <a:gd name="connsiteY57" fmla="*/ 1290482 h 1938158"/>
            <a:gd name="connsiteX58" fmla="*/ 434340 w 815340"/>
            <a:gd name="connsiteY58" fmla="*/ 1320962 h 1938158"/>
            <a:gd name="connsiteX59" fmla="*/ 411480 w 815340"/>
            <a:gd name="connsiteY59" fmla="*/ 1351442 h 1938158"/>
            <a:gd name="connsiteX60" fmla="*/ 419100 w 815340"/>
            <a:gd name="connsiteY60" fmla="*/ 1374302 h 1938158"/>
            <a:gd name="connsiteX61" fmla="*/ 441960 w 815340"/>
            <a:gd name="connsiteY61" fmla="*/ 1389542 h 1938158"/>
            <a:gd name="connsiteX62" fmla="*/ 472440 w 815340"/>
            <a:gd name="connsiteY62" fmla="*/ 1412402 h 1938158"/>
            <a:gd name="connsiteX63" fmla="*/ 487680 w 815340"/>
            <a:gd name="connsiteY63" fmla="*/ 1442882 h 1938158"/>
            <a:gd name="connsiteX64" fmla="*/ 495300 w 815340"/>
            <a:gd name="connsiteY64" fmla="*/ 1473362 h 1938158"/>
            <a:gd name="connsiteX65" fmla="*/ 510540 w 815340"/>
            <a:gd name="connsiteY65" fmla="*/ 1496222 h 1938158"/>
            <a:gd name="connsiteX66" fmla="*/ 525780 w 815340"/>
            <a:gd name="connsiteY66" fmla="*/ 1549562 h 1938158"/>
            <a:gd name="connsiteX67" fmla="*/ 548640 w 815340"/>
            <a:gd name="connsiteY67" fmla="*/ 1618142 h 1938158"/>
            <a:gd name="connsiteX68" fmla="*/ 533400 w 815340"/>
            <a:gd name="connsiteY68" fmla="*/ 1709582 h 1938158"/>
            <a:gd name="connsiteX69" fmla="*/ 563880 w 815340"/>
            <a:gd name="connsiteY69" fmla="*/ 1724822 h 1938158"/>
            <a:gd name="connsiteX70" fmla="*/ 541020 w 815340"/>
            <a:gd name="connsiteY70" fmla="*/ 1740062 h 1938158"/>
            <a:gd name="connsiteX71" fmla="*/ 472440 w 815340"/>
            <a:gd name="connsiteY71" fmla="*/ 1762922 h 1938158"/>
            <a:gd name="connsiteX72" fmla="*/ 495300 w 815340"/>
            <a:gd name="connsiteY72" fmla="*/ 1770542 h 1938158"/>
            <a:gd name="connsiteX73" fmla="*/ 617220 w 815340"/>
            <a:gd name="connsiteY73" fmla="*/ 1785782 h 1938158"/>
            <a:gd name="connsiteX74" fmla="*/ 624840 w 815340"/>
            <a:gd name="connsiteY74" fmla="*/ 1816262 h 1938158"/>
            <a:gd name="connsiteX75" fmla="*/ 617220 w 815340"/>
            <a:gd name="connsiteY75" fmla="*/ 1854362 h 1938158"/>
            <a:gd name="connsiteX76" fmla="*/ 586740 w 815340"/>
            <a:gd name="connsiteY76" fmla="*/ 1884842 h 1938158"/>
            <a:gd name="connsiteX77" fmla="*/ 632460 w 815340"/>
            <a:gd name="connsiteY77" fmla="*/ 1930562 h 19381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815340" h="1938158">
              <a:moveTo>
                <a:pt x="632460" y="1930562"/>
              </a:moveTo>
              <a:cubicBezTo>
                <a:pt x="647700" y="1933102"/>
                <a:pt x="664396" y="1912143"/>
                <a:pt x="678180" y="1900082"/>
              </a:cubicBezTo>
              <a:cubicBezTo>
                <a:pt x="685072" y="1894051"/>
                <a:pt x="687460" y="1884175"/>
                <a:pt x="693420" y="1877222"/>
              </a:cubicBezTo>
              <a:cubicBezTo>
                <a:pt x="702771" y="1866313"/>
                <a:pt x="713740" y="1856902"/>
                <a:pt x="723900" y="1846742"/>
              </a:cubicBezTo>
              <a:cubicBezTo>
                <a:pt x="726440" y="1839122"/>
                <a:pt x="729313" y="1831605"/>
                <a:pt x="731520" y="1823882"/>
              </a:cubicBezTo>
              <a:cubicBezTo>
                <a:pt x="734397" y="1813812"/>
                <a:pt x="736016" y="1803398"/>
                <a:pt x="739140" y="1793402"/>
              </a:cubicBezTo>
              <a:cubicBezTo>
                <a:pt x="781380" y="1658235"/>
                <a:pt x="759074" y="1744146"/>
                <a:pt x="777240" y="1671482"/>
              </a:cubicBezTo>
              <a:cubicBezTo>
                <a:pt x="752536" y="1597369"/>
                <a:pt x="776354" y="1675642"/>
                <a:pt x="762000" y="1496222"/>
              </a:cubicBezTo>
              <a:cubicBezTo>
                <a:pt x="760967" y="1483312"/>
                <a:pt x="756920" y="1470822"/>
                <a:pt x="754380" y="1458122"/>
              </a:cubicBezTo>
              <a:cubicBezTo>
                <a:pt x="756920" y="1432722"/>
                <a:pt x="756994" y="1406953"/>
                <a:pt x="762000" y="1381922"/>
              </a:cubicBezTo>
              <a:cubicBezTo>
                <a:pt x="767619" y="1353829"/>
                <a:pt x="782616" y="1338987"/>
                <a:pt x="792480" y="1313342"/>
              </a:cubicBezTo>
              <a:cubicBezTo>
                <a:pt x="801130" y="1290852"/>
                <a:pt x="815340" y="1244762"/>
                <a:pt x="815340" y="1244762"/>
              </a:cubicBezTo>
              <a:cubicBezTo>
                <a:pt x="812800" y="1193962"/>
                <a:pt x="818589" y="1142051"/>
                <a:pt x="807720" y="1092362"/>
              </a:cubicBezTo>
              <a:cubicBezTo>
                <a:pt x="800438" y="1059072"/>
                <a:pt x="772776" y="1033251"/>
                <a:pt x="762000" y="1000922"/>
              </a:cubicBezTo>
              <a:cubicBezTo>
                <a:pt x="759460" y="993302"/>
                <a:pt x="758365" y="985036"/>
                <a:pt x="754380" y="978062"/>
              </a:cubicBezTo>
              <a:cubicBezTo>
                <a:pt x="725593" y="927685"/>
                <a:pt x="723053" y="954355"/>
                <a:pt x="670560" y="901862"/>
              </a:cubicBezTo>
              <a:cubicBezTo>
                <a:pt x="662940" y="894242"/>
                <a:pt x="656878" y="884650"/>
                <a:pt x="647700" y="879002"/>
              </a:cubicBezTo>
              <a:cubicBezTo>
                <a:pt x="623515" y="864119"/>
                <a:pt x="595851" y="855513"/>
                <a:pt x="571500" y="840902"/>
              </a:cubicBezTo>
              <a:cubicBezTo>
                <a:pt x="558800" y="833282"/>
                <a:pt x="546647" y="824666"/>
                <a:pt x="533400" y="818042"/>
              </a:cubicBezTo>
              <a:cubicBezTo>
                <a:pt x="521166" y="811925"/>
                <a:pt x="507534" y="808919"/>
                <a:pt x="495300" y="802802"/>
              </a:cubicBezTo>
              <a:cubicBezTo>
                <a:pt x="478174" y="794239"/>
                <a:pt x="461617" y="779147"/>
                <a:pt x="449580" y="764702"/>
              </a:cubicBezTo>
              <a:cubicBezTo>
                <a:pt x="443717" y="757667"/>
                <a:pt x="441375" y="747705"/>
                <a:pt x="434340" y="741842"/>
              </a:cubicBezTo>
              <a:cubicBezTo>
                <a:pt x="425614" y="734570"/>
                <a:pt x="413103" y="733204"/>
                <a:pt x="403860" y="726602"/>
              </a:cubicBezTo>
              <a:cubicBezTo>
                <a:pt x="379724" y="709362"/>
                <a:pt x="373904" y="690865"/>
                <a:pt x="358140" y="665642"/>
              </a:cubicBezTo>
              <a:cubicBezTo>
                <a:pt x="353286" y="657876"/>
                <a:pt x="347980" y="650402"/>
                <a:pt x="342900" y="642782"/>
              </a:cubicBezTo>
              <a:cubicBezTo>
                <a:pt x="325770" y="574260"/>
                <a:pt x="349038" y="654762"/>
                <a:pt x="312420" y="574202"/>
              </a:cubicBezTo>
              <a:cubicBezTo>
                <a:pt x="305773" y="559578"/>
                <a:pt x="301796" y="543869"/>
                <a:pt x="297180" y="528482"/>
              </a:cubicBezTo>
              <a:cubicBezTo>
                <a:pt x="294171" y="518451"/>
                <a:pt x="293685" y="507628"/>
                <a:pt x="289560" y="498002"/>
              </a:cubicBezTo>
              <a:cubicBezTo>
                <a:pt x="278373" y="471900"/>
                <a:pt x="251460" y="421802"/>
                <a:pt x="251460" y="421802"/>
              </a:cubicBezTo>
              <a:cubicBezTo>
                <a:pt x="248920" y="404022"/>
                <a:pt x="245823" y="386313"/>
                <a:pt x="243840" y="368462"/>
              </a:cubicBezTo>
              <a:cubicBezTo>
                <a:pt x="240742" y="340578"/>
                <a:pt x="241722" y="312152"/>
                <a:pt x="236220" y="284642"/>
              </a:cubicBezTo>
              <a:cubicBezTo>
                <a:pt x="231042" y="258751"/>
                <a:pt x="210196" y="245419"/>
                <a:pt x="198120" y="223682"/>
              </a:cubicBezTo>
              <a:cubicBezTo>
                <a:pt x="191477" y="211725"/>
                <a:pt x="190129" y="197181"/>
                <a:pt x="182880" y="185582"/>
              </a:cubicBezTo>
              <a:cubicBezTo>
                <a:pt x="177169" y="176444"/>
                <a:pt x="168562" y="169292"/>
                <a:pt x="160020" y="162722"/>
              </a:cubicBezTo>
              <a:cubicBezTo>
                <a:pt x="135445" y="143818"/>
                <a:pt x="108200" y="128537"/>
                <a:pt x="83820" y="109382"/>
              </a:cubicBezTo>
              <a:cubicBezTo>
                <a:pt x="72522" y="100505"/>
                <a:pt x="63500" y="89062"/>
                <a:pt x="53340" y="78902"/>
              </a:cubicBezTo>
              <a:cubicBezTo>
                <a:pt x="50800" y="53502"/>
                <a:pt x="60557" y="23474"/>
                <a:pt x="45720" y="2702"/>
              </a:cubicBezTo>
              <a:cubicBezTo>
                <a:pt x="38338" y="-7632"/>
                <a:pt x="20920" y="14203"/>
                <a:pt x="15240" y="25562"/>
              </a:cubicBezTo>
              <a:cubicBezTo>
                <a:pt x="4767" y="46507"/>
                <a:pt x="5080" y="71282"/>
                <a:pt x="0" y="94142"/>
              </a:cubicBezTo>
              <a:cubicBezTo>
                <a:pt x="2540" y="147482"/>
                <a:pt x="3185" y="200946"/>
                <a:pt x="7620" y="254162"/>
              </a:cubicBezTo>
              <a:cubicBezTo>
                <a:pt x="10320" y="286562"/>
                <a:pt x="20094" y="275178"/>
                <a:pt x="45720" y="292262"/>
              </a:cubicBezTo>
              <a:cubicBezTo>
                <a:pt x="73629" y="310868"/>
                <a:pt x="84648" y="323570"/>
                <a:pt x="106680" y="345602"/>
              </a:cubicBezTo>
              <a:cubicBezTo>
                <a:pt x="111760" y="360842"/>
                <a:pt x="118770" y="375570"/>
                <a:pt x="121920" y="391322"/>
              </a:cubicBezTo>
              <a:cubicBezTo>
                <a:pt x="124460" y="404022"/>
                <a:pt x="123250" y="418100"/>
                <a:pt x="129540" y="429422"/>
              </a:cubicBezTo>
              <a:cubicBezTo>
                <a:pt x="136518" y="441982"/>
                <a:pt x="150474" y="449163"/>
                <a:pt x="160020" y="459902"/>
              </a:cubicBezTo>
              <a:cubicBezTo>
                <a:pt x="183547" y="486370"/>
                <a:pt x="188067" y="499785"/>
                <a:pt x="213360" y="520862"/>
              </a:cubicBezTo>
              <a:cubicBezTo>
                <a:pt x="220395" y="526725"/>
                <a:pt x="229328" y="530071"/>
                <a:pt x="236220" y="536102"/>
              </a:cubicBezTo>
              <a:cubicBezTo>
                <a:pt x="249737" y="547929"/>
                <a:pt x="261620" y="561502"/>
                <a:pt x="274320" y="574202"/>
              </a:cubicBezTo>
              <a:cubicBezTo>
                <a:pt x="308617" y="659945"/>
                <a:pt x="270605" y="554388"/>
                <a:pt x="297180" y="696122"/>
              </a:cubicBezTo>
              <a:cubicBezTo>
                <a:pt x="299701" y="709566"/>
                <a:pt x="307340" y="721522"/>
                <a:pt x="312420" y="734222"/>
              </a:cubicBezTo>
              <a:cubicBezTo>
                <a:pt x="314960" y="749462"/>
                <a:pt x="314302" y="765597"/>
                <a:pt x="320040" y="779942"/>
              </a:cubicBezTo>
              <a:cubicBezTo>
                <a:pt x="325085" y="792555"/>
                <a:pt x="354522" y="823917"/>
                <a:pt x="365760" y="833282"/>
              </a:cubicBezTo>
              <a:cubicBezTo>
                <a:pt x="372795" y="839145"/>
                <a:pt x="381813" y="842396"/>
                <a:pt x="388620" y="848522"/>
              </a:cubicBezTo>
              <a:cubicBezTo>
                <a:pt x="407310" y="865343"/>
                <a:pt x="424180" y="884082"/>
                <a:pt x="441960" y="901862"/>
              </a:cubicBezTo>
              <a:cubicBezTo>
                <a:pt x="452120" y="912022"/>
                <a:pt x="466014" y="919491"/>
                <a:pt x="472440" y="932342"/>
              </a:cubicBezTo>
              <a:cubicBezTo>
                <a:pt x="491272" y="970006"/>
                <a:pt x="484088" y="952046"/>
                <a:pt x="495300" y="985682"/>
              </a:cubicBezTo>
              <a:cubicBezTo>
                <a:pt x="495408" y="988587"/>
                <a:pt x="512472" y="1227054"/>
                <a:pt x="495300" y="1282862"/>
              </a:cubicBezTo>
              <a:cubicBezTo>
                <a:pt x="492938" y="1290539"/>
                <a:pt x="480060" y="1287942"/>
                <a:pt x="472440" y="1290482"/>
              </a:cubicBezTo>
              <a:cubicBezTo>
                <a:pt x="459740" y="1300642"/>
                <a:pt x="445840" y="1309462"/>
                <a:pt x="434340" y="1320962"/>
              </a:cubicBezTo>
              <a:cubicBezTo>
                <a:pt x="425360" y="1329942"/>
                <a:pt x="414969" y="1339231"/>
                <a:pt x="411480" y="1351442"/>
              </a:cubicBezTo>
              <a:cubicBezTo>
                <a:pt x="409273" y="1359165"/>
                <a:pt x="414082" y="1368030"/>
                <a:pt x="419100" y="1374302"/>
              </a:cubicBezTo>
              <a:cubicBezTo>
                <a:pt x="424821" y="1381453"/>
                <a:pt x="434508" y="1384219"/>
                <a:pt x="441960" y="1389542"/>
              </a:cubicBezTo>
              <a:cubicBezTo>
                <a:pt x="452294" y="1396924"/>
                <a:pt x="462280" y="1404782"/>
                <a:pt x="472440" y="1412402"/>
              </a:cubicBezTo>
              <a:cubicBezTo>
                <a:pt x="477520" y="1422562"/>
                <a:pt x="483692" y="1432246"/>
                <a:pt x="487680" y="1442882"/>
              </a:cubicBezTo>
              <a:cubicBezTo>
                <a:pt x="491357" y="1452688"/>
                <a:pt x="491175" y="1463736"/>
                <a:pt x="495300" y="1473362"/>
              </a:cubicBezTo>
              <a:cubicBezTo>
                <a:pt x="498908" y="1481780"/>
                <a:pt x="506444" y="1488031"/>
                <a:pt x="510540" y="1496222"/>
              </a:cubicBezTo>
              <a:cubicBezTo>
                <a:pt x="517878" y="1510899"/>
                <a:pt x="520897" y="1534913"/>
                <a:pt x="525780" y="1549562"/>
              </a:cubicBezTo>
              <a:cubicBezTo>
                <a:pt x="554474" y="1635645"/>
                <a:pt x="530379" y="1545099"/>
                <a:pt x="548640" y="1618142"/>
              </a:cubicBezTo>
              <a:cubicBezTo>
                <a:pt x="543560" y="1648622"/>
                <a:pt x="529030" y="1678992"/>
                <a:pt x="533400" y="1709582"/>
              </a:cubicBezTo>
              <a:cubicBezTo>
                <a:pt x="535006" y="1720827"/>
                <a:pt x="561125" y="1713802"/>
                <a:pt x="563880" y="1724822"/>
              </a:cubicBezTo>
              <a:cubicBezTo>
                <a:pt x="566101" y="1733707"/>
                <a:pt x="549211" y="1735966"/>
                <a:pt x="541020" y="1740062"/>
              </a:cubicBezTo>
              <a:cubicBezTo>
                <a:pt x="512326" y="1754409"/>
                <a:pt x="501544" y="1755646"/>
                <a:pt x="472440" y="1762922"/>
              </a:cubicBezTo>
              <a:cubicBezTo>
                <a:pt x="480060" y="1765462"/>
                <a:pt x="487366" y="1769289"/>
                <a:pt x="495300" y="1770542"/>
              </a:cubicBezTo>
              <a:cubicBezTo>
                <a:pt x="535755" y="1776930"/>
                <a:pt x="578599" y="1772151"/>
                <a:pt x="617220" y="1785782"/>
              </a:cubicBezTo>
              <a:cubicBezTo>
                <a:pt x="627096" y="1789268"/>
                <a:pt x="622300" y="1806102"/>
                <a:pt x="624840" y="1816262"/>
              </a:cubicBezTo>
              <a:cubicBezTo>
                <a:pt x="622300" y="1828962"/>
                <a:pt x="623510" y="1843040"/>
                <a:pt x="617220" y="1854362"/>
              </a:cubicBezTo>
              <a:cubicBezTo>
                <a:pt x="610242" y="1866922"/>
                <a:pt x="588772" y="1870618"/>
                <a:pt x="586740" y="1884842"/>
              </a:cubicBezTo>
              <a:cubicBezTo>
                <a:pt x="574787" y="1968514"/>
                <a:pt x="617220" y="1928022"/>
                <a:pt x="632460" y="1930562"/>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425345</xdr:colOff>
      <xdr:row>39</xdr:row>
      <xdr:rowOff>159995</xdr:rowOff>
    </xdr:from>
    <xdr:to>
      <xdr:col>6</xdr:col>
      <xdr:colOff>647700</xdr:colOff>
      <xdr:row>54</xdr:row>
      <xdr:rowOff>566</xdr:rowOff>
    </xdr:to>
    <xdr:sp macro="" textlink="">
      <xdr:nvSpPr>
        <xdr:cNvPr id="49" name="Forma libre: forma 48">
          <a:hlinkClick xmlns:r="http://schemas.openxmlformats.org/officeDocument/2006/relationships" r:id="rId26"/>
          <a:extLst>
            <a:ext uri="{FF2B5EF4-FFF2-40B4-BE49-F238E27FC236}">
              <a16:creationId xmlns:a16="http://schemas.microsoft.com/office/drawing/2014/main" id="{B35422F0-126E-49BB-8F5B-D9924E9810AF}"/>
            </a:ext>
          </a:extLst>
        </xdr:cNvPr>
        <xdr:cNvSpPr/>
      </xdr:nvSpPr>
      <xdr:spPr>
        <a:xfrm>
          <a:off x="10652760" y="7139915"/>
          <a:ext cx="0" cy="2469471"/>
        </a:xfrm>
        <a:custGeom>
          <a:avLst/>
          <a:gdLst>
            <a:gd name="connsiteX0" fmla="*/ 938635 w 2599795"/>
            <a:gd name="connsiteY0" fmla="*/ 25 h 2240871"/>
            <a:gd name="connsiteX1" fmla="*/ 870055 w 2599795"/>
            <a:gd name="connsiteY1" fmla="*/ 60985 h 2240871"/>
            <a:gd name="connsiteX2" fmla="*/ 809095 w 2599795"/>
            <a:gd name="connsiteY2" fmla="*/ 91465 h 2240871"/>
            <a:gd name="connsiteX3" fmla="*/ 755755 w 2599795"/>
            <a:gd name="connsiteY3" fmla="*/ 99085 h 2240871"/>
            <a:gd name="connsiteX4" fmla="*/ 702415 w 2599795"/>
            <a:gd name="connsiteY4" fmla="*/ 91465 h 2240871"/>
            <a:gd name="connsiteX5" fmla="*/ 687175 w 2599795"/>
            <a:gd name="connsiteY5" fmla="*/ 60985 h 2240871"/>
            <a:gd name="connsiteX6" fmla="*/ 664315 w 2599795"/>
            <a:gd name="connsiteY6" fmla="*/ 45745 h 2240871"/>
            <a:gd name="connsiteX7" fmla="*/ 550015 w 2599795"/>
            <a:gd name="connsiteY7" fmla="*/ 60985 h 2240871"/>
            <a:gd name="connsiteX8" fmla="*/ 504295 w 2599795"/>
            <a:gd name="connsiteY8" fmla="*/ 129565 h 2240871"/>
            <a:gd name="connsiteX9" fmla="*/ 489055 w 2599795"/>
            <a:gd name="connsiteY9" fmla="*/ 152425 h 2240871"/>
            <a:gd name="connsiteX10" fmla="*/ 443335 w 2599795"/>
            <a:gd name="connsiteY10" fmla="*/ 182905 h 2240871"/>
            <a:gd name="connsiteX11" fmla="*/ 420475 w 2599795"/>
            <a:gd name="connsiteY11" fmla="*/ 205765 h 2240871"/>
            <a:gd name="connsiteX12" fmla="*/ 367135 w 2599795"/>
            <a:gd name="connsiteY12" fmla="*/ 243865 h 2240871"/>
            <a:gd name="connsiteX13" fmla="*/ 359515 w 2599795"/>
            <a:gd name="connsiteY13" fmla="*/ 266725 h 2240871"/>
            <a:gd name="connsiteX14" fmla="*/ 359515 w 2599795"/>
            <a:gd name="connsiteY14" fmla="*/ 449605 h 2240871"/>
            <a:gd name="connsiteX15" fmla="*/ 367135 w 2599795"/>
            <a:gd name="connsiteY15" fmla="*/ 472465 h 2240871"/>
            <a:gd name="connsiteX16" fmla="*/ 374755 w 2599795"/>
            <a:gd name="connsiteY16" fmla="*/ 502945 h 2240871"/>
            <a:gd name="connsiteX17" fmla="*/ 382375 w 2599795"/>
            <a:gd name="connsiteY17" fmla="*/ 541045 h 2240871"/>
            <a:gd name="connsiteX18" fmla="*/ 397615 w 2599795"/>
            <a:gd name="connsiteY18" fmla="*/ 563905 h 2240871"/>
            <a:gd name="connsiteX19" fmla="*/ 374755 w 2599795"/>
            <a:gd name="connsiteY19" fmla="*/ 594385 h 2240871"/>
            <a:gd name="connsiteX20" fmla="*/ 298555 w 2599795"/>
            <a:gd name="connsiteY20" fmla="*/ 624865 h 2240871"/>
            <a:gd name="connsiteX21" fmla="*/ 268075 w 2599795"/>
            <a:gd name="connsiteY21" fmla="*/ 617245 h 2240871"/>
            <a:gd name="connsiteX22" fmla="*/ 245215 w 2599795"/>
            <a:gd name="connsiteY22" fmla="*/ 602005 h 2240871"/>
            <a:gd name="connsiteX23" fmla="*/ 153775 w 2599795"/>
            <a:gd name="connsiteY23" fmla="*/ 609625 h 2240871"/>
            <a:gd name="connsiteX24" fmla="*/ 146155 w 2599795"/>
            <a:gd name="connsiteY24" fmla="*/ 708685 h 2240871"/>
            <a:gd name="connsiteX25" fmla="*/ 85195 w 2599795"/>
            <a:gd name="connsiteY25" fmla="*/ 723925 h 2240871"/>
            <a:gd name="connsiteX26" fmla="*/ 39475 w 2599795"/>
            <a:gd name="connsiteY26" fmla="*/ 739165 h 2240871"/>
            <a:gd name="connsiteX27" fmla="*/ 1375 w 2599795"/>
            <a:gd name="connsiteY27" fmla="*/ 792505 h 2240871"/>
            <a:gd name="connsiteX28" fmla="*/ 24235 w 2599795"/>
            <a:gd name="connsiteY28" fmla="*/ 815365 h 2240871"/>
            <a:gd name="connsiteX29" fmla="*/ 31855 w 2599795"/>
            <a:gd name="connsiteY29" fmla="*/ 845845 h 2240871"/>
            <a:gd name="connsiteX30" fmla="*/ 47095 w 2599795"/>
            <a:gd name="connsiteY30" fmla="*/ 891565 h 2240871"/>
            <a:gd name="connsiteX31" fmla="*/ 69955 w 2599795"/>
            <a:gd name="connsiteY31" fmla="*/ 952525 h 2240871"/>
            <a:gd name="connsiteX32" fmla="*/ 115675 w 2599795"/>
            <a:gd name="connsiteY32" fmla="*/ 975385 h 2240871"/>
            <a:gd name="connsiteX33" fmla="*/ 199495 w 2599795"/>
            <a:gd name="connsiteY33" fmla="*/ 1036345 h 2240871"/>
            <a:gd name="connsiteX34" fmla="*/ 184255 w 2599795"/>
            <a:gd name="connsiteY34" fmla="*/ 1158265 h 2240871"/>
            <a:gd name="connsiteX35" fmla="*/ 169015 w 2599795"/>
            <a:gd name="connsiteY35" fmla="*/ 1188745 h 2240871"/>
            <a:gd name="connsiteX36" fmla="*/ 184255 w 2599795"/>
            <a:gd name="connsiteY36" fmla="*/ 1226845 h 2240871"/>
            <a:gd name="connsiteX37" fmla="*/ 252835 w 2599795"/>
            <a:gd name="connsiteY37" fmla="*/ 1264945 h 2240871"/>
            <a:gd name="connsiteX38" fmla="*/ 321415 w 2599795"/>
            <a:gd name="connsiteY38" fmla="*/ 1287805 h 2240871"/>
            <a:gd name="connsiteX39" fmla="*/ 336655 w 2599795"/>
            <a:gd name="connsiteY39" fmla="*/ 1310665 h 2240871"/>
            <a:gd name="connsiteX40" fmla="*/ 344275 w 2599795"/>
            <a:gd name="connsiteY40" fmla="*/ 1341145 h 2240871"/>
            <a:gd name="connsiteX41" fmla="*/ 374755 w 2599795"/>
            <a:gd name="connsiteY41" fmla="*/ 1356385 h 2240871"/>
            <a:gd name="connsiteX42" fmla="*/ 405235 w 2599795"/>
            <a:gd name="connsiteY42" fmla="*/ 1379245 h 2240871"/>
            <a:gd name="connsiteX43" fmla="*/ 428095 w 2599795"/>
            <a:gd name="connsiteY43" fmla="*/ 1402105 h 2240871"/>
            <a:gd name="connsiteX44" fmla="*/ 504295 w 2599795"/>
            <a:gd name="connsiteY44" fmla="*/ 1417345 h 2240871"/>
            <a:gd name="connsiteX45" fmla="*/ 534775 w 2599795"/>
            <a:gd name="connsiteY45" fmla="*/ 1424965 h 2240871"/>
            <a:gd name="connsiteX46" fmla="*/ 572875 w 2599795"/>
            <a:gd name="connsiteY46" fmla="*/ 1432585 h 2240871"/>
            <a:gd name="connsiteX47" fmla="*/ 595735 w 2599795"/>
            <a:gd name="connsiteY47" fmla="*/ 1447825 h 2240871"/>
            <a:gd name="connsiteX48" fmla="*/ 641455 w 2599795"/>
            <a:gd name="connsiteY48" fmla="*/ 1463065 h 2240871"/>
            <a:gd name="connsiteX49" fmla="*/ 664315 w 2599795"/>
            <a:gd name="connsiteY49" fmla="*/ 1493545 h 2240871"/>
            <a:gd name="connsiteX50" fmla="*/ 671935 w 2599795"/>
            <a:gd name="connsiteY50" fmla="*/ 1516405 h 2240871"/>
            <a:gd name="connsiteX51" fmla="*/ 755755 w 2599795"/>
            <a:gd name="connsiteY51" fmla="*/ 1584985 h 2240871"/>
            <a:gd name="connsiteX52" fmla="*/ 793855 w 2599795"/>
            <a:gd name="connsiteY52" fmla="*/ 1623085 h 2240871"/>
            <a:gd name="connsiteX53" fmla="*/ 809095 w 2599795"/>
            <a:gd name="connsiteY53" fmla="*/ 1653565 h 2240871"/>
            <a:gd name="connsiteX54" fmla="*/ 831955 w 2599795"/>
            <a:gd name="connsiteY54" fmla="*/ 1691665 h 2240871"/>
            <a:gd name="connsiteX55" fmla="*/ 877675 w 2599795"/>
            <a:gd name="connsiteY55" fmla="*/ 1737385 h 2240871"/>
            <a:gd name="connsiteX56" fmla="*/ 931015 w 2599795"/>
            <a:gd name="connsiteY56" fmla="*/ 1752625 h 2240871"/>
            <a:gd name="connsiteX57" fmla="*/ 953875 w 2599795"/>
            <a:gd name="connsiteY57" fmla="*/ 1767865 h 2240871"/>
            <a:gd name="connsiteX58" fmla="*/ 961495 w 2599795"/>
            <a:gd name="connsiteY58" fmla="*/ 1790725 h 2240871"/>
            <a:gd name="connsiteX59" fmla="*/ 984355 w 2599795"/>
            <a:gd name="connsiteY59" fmla="*/ 1821205 h 2240871"/>
            <a:gd name="connsiteX60" fmla="*/ 1007215 w 2599795"/>
            <a:gd name="connsiteY60" fmla="*/ 1859305 h 2240871"/>
            <a:gd name="connsiteX61" fmla="*/ 1068175 w 2599795"/>
            <a:gd name="connsiteY61" fmla="*/ 1905025 h 2240871"/>
            <a:gd name="connsiteX62" fmla="*/ 1091035 w 2599795"/>
            <a:gd name="connsiteY62" fmla="*/ 1935505 h 2240871"/>
            <a:gd name="connsiteX63" fmla="*/ 1121515 w 2599795"/>
            <a:gd name="connsiteY63" fmla="*/ 1943125 h 2240871"/>
            <a:gd name="connsiteX64" fmla="*/ 1182475 w 2599795"/>
            <a:gd name="connsiteY64" fmla="*/ 1965985 h 2240871"/>
            <a:gd name="connsiteX65" fmla="*/ 1212955 w 2599795"/>
            <a:gd name="connsiteY65" fmla="*/ 1981225 h 2240871"/>
            <a:gd name="connsiteX66" fmla="*/ 1243435 w 2599795"/>
            <a:gd name="connsiteY66" fmla="*/ 2004085 h 2240871"/>
            <a:gd name="connsiteX67" fmla="*/ 1312015 w 2599795"/>
            <a:gd name="connsiteY67" fmla="*/ 2049805 h 2240871"/>
            <a:gd name="connsiteX68" fmla="*/ 1350115 w 2599795"/>
            <a:gd name="connsiteY68" fmla="*/ 2080285 h 2240871"/>
            <a:gd name="connsiteX69" fmla="*/ 1380595 w 2599795"/>
            <a:gd name="connsiteY69" fmla="*/ 2095525 h 2240871"/>
            <a:gd name="connsiteX70" fmla="*/ 1411075 w 2599795"/>
            <a:gd name="connsiteY70" fmla="*/ 2118385 h 2240871"/>
            <a:gd name="connsiteX71" fmla="*/ 1441555 w 2599795"/>
            <a:gd name="connsiteY71" fmla="*/ 2126005 h 2240871"/>
            <a:gd name="connsiteX72" fmla="*/ 1571095 w 2599795"/>
            <a:gd name="connsiteY72" fmla="*/ 2133625 h 2240871"/>
            <a:gd name="connsiteX73" fmla="*/ 1593955 w 2599795"/>
            <a:gd name="connsiteY73" fmla="*/ 2156485 h 2240871"/>
            <a:gd name="connsiteX74" fmla="*/ 1624435 w 2599795"/>
            <a:gd name="connsiteY74" fmla="*/ 2171725 h 2240871"/>
            <a:gd name="connsiteX75" fmla="*/ 1753975 w 2599795"/>
            <a:gd name="connsiteY75" fmla="*/ 2194585 h 2240871"/>
            <a:gd name="connsiteX76" fmla="*/ 1799695 w 2599795"/>
            <a:gd name="connsiteY76" fmla="*/ 2202205 h 2240871"/>
            <a:gd name="connsiteX77" fmla="*/ 1982575 w 2599795"/>
            <a:gd name="connsiteY77" fmla="*/ 2217445 h 2240871"/>
            <a:gd name="connsiteX78" fmla="*/ 2005435 w 2599795"/>
            <a:gd name="connsiteY78" fmla="*/ 2232685 h 2240871"/>
            <a:gd name="connsiteX79" fmla="*/ 2165455 w 2599795"/>
            <a:gd name="connsiteY79" fmla="*/ 2217445 h 2240871"/>
            <a:gd name="connsiteX80" fmla="*/ 2203555 w 2599795"/>
            <a:gd name="connsiteY80" fmla="*/ 2141245 h 2240871"/>
            <a:gd name="connsiteX81" fmla="*/ 2226415 w 2599795"/>
            <a:gd name="connsiteY81" fmla="*/ 2133625 h 2240871"/>
            <a:gd name="connsiteX82" fmla="*/ 2294995 w 2599795"/>
            <a:gd name="connsiteY82" fmla="*/ 2057425 h 2240871"/>
            <a:gd name="connsiteX83" fmla="*/ 2317855 w 2599795"/>
            <a:gd name="connsiteY83" fmla="*/ 2042185 h 2240871"/>
            <a:gd name="connsiteX84" fmla="*/ 2355955 w 2599795"/>
            <a:gd name="connsiteY84" fmla="*/ 2034565 h 2240871"/>
            <a:gd name="connsiteX85" fmla="*/ 2424535 w 2599795"/>
            <a:gd name="connsiteY85" fmla="*/ 2011705 h 2240871"/>
            <a:gd name="connsiteX86" fmla="*/ 2455015 w 2599795"/>
            <a:gd name="connsiteY86" fmla="*/ 1988845 h 2240871"/>
            <a:gd name="connsiteX87" fmla="*/ 2485495 w 2599795"/>
            <a:gd name="connsiteY87" fmla="*/ 1973605 h 2240871"/>
            <a:gd name="connsiteX88" fmla="*/ 2531215 w 2599795"/>
            <a:gd name="connsiteY88" fmla="*/ 1943125 h 2240871"/>
            <a:gd name="connsiteX89" fmla="*/ 2599795 w 2599795"/>
            <a:gd name="connsiteY89" fmla="*/ 1889785 h 2240871"/>
            <a:gd name="connsiteX90" fmla="*/ 2538835 w 2599795"/>
            <a:gd name="connsiteY90" fmla="*/ 1851685 h 2240871"/>
            <a:gd name="connsiteX91" fmla="*/ 2508355 w 2599795"/>
            <a:gd name="connsiteY91" fmla="*/ 1844065 h 2240871"/>
            <a:gd name="connsiteX92" fmla="*/ 2455015 w 2599795"/>
            <a:gd name="connsiteY92" fmla="*/ 1828825 h 2240871"/>
            <a:gd name="connsiteX93" fmla="*/ 2409295 w 2599795"/>
            <a:gd name="connsiteY93" fmla="*/ 1783105 h 2240871"/>
            <a:gd name="connsiteX94" fmla="*/ 2401675 w 2599795"/>
            <a:gd name="connsiteY94" fmla="*/ 1760245 h 2240871"/>
            <a:gd name="connsiteX95" fmla="*/ 2386435 w 2599795"/>
            <a:gd name="connsiteY95" fmla="*/ 1691665 h 2240871"/>
            <a:gd name="connsiteX96" fmla="*/ 2371195 w 2599795"/>
            <a:gd name="connsiteY96" fmla="*/ 1653565 h 2240871"/>
            <a:gd name="connsiteX97" fmla="*/ 2348335 w 2599795"/>
            <a:gd name="connsiteY97" fmla="*/ 1630705 h 2240871"/>
            <a:gd name="connsiteX98" fmla="*/ 2310235 w 2599795"/>
            <a:gd name="connsiteY98" fmla="*/ 1569745 h 2240871"/>
            <a:gd name="connsiteX99" fmla="*/ 2218795 w 2599795"/>
            <a:gd name="connsiteY99" fmla="*/ 1546885 h 2240871"/>
            <a:gd name="connsiteX100" fmla="*/ 2165455 w 2599795"/>
            <a:gd name="connsiteY100" fmla="*/ 1516405 h 2240871"/>
            <a:gd name="connsiteX101" fmla="*/ 2134975 w 2599795"/>
            <a:gd name="connsiteY101" fmla="*/ 1463065 h 2240871"/>
            <a:gd name="connsiteX102" fmla="*/ 2127355 w 2599795"/>
            <a:gd name="connsiteY102" fmla="*/ 1432585 h 2240871"/>
            <a:gd name="connsiteX103" fmla="*/ 2104495 w 2599795"/>
            <a:gd name="connsiteY103" fmla="*/ 1409725 h 2240871"/>
            <a:gd name="connsiteX104" fmla="*/ 2089255 w 2599795"/>
            <a:gd name="connsiteY104" fmla="*/ 1386865 h 2240871"/>
            <a:gd name="connsiteX105" fmla="*/ 2066395 w 2599795"/>
            <a:gd name="connsiteY105" fmla="*/ 1364005 h 2240871"/>
            <a:gd name="connsiteX106" fmla="*/ 2043535 w 2599795"/>
            <a:gd name="connsiteY106" fmla="*/ 1333525 h 2240871"/>
            <a:gd name="connsiteX107" fmla="*/ 2028295 w 2599795"/>
            <a:gd name="connsiteY107" fmla="*/ 1310665 h 2240871"/>
            <a:gd name="connsiteX108" fmla="*/ 1997815 w 2599795"/>
            <a:gd name="connsiteY108" fmla="*/ 1303045 h 2240871"/>
            <a:gd name="connsiteX109" fmla="*/ 1952095 w 2599795"/>
            <a:gd name="connsiteY109" fmla="*/ 1280185 h 2240871"/>
            <a:gd name="connsiteX110" fmla="*/ 1936855 w 2599795"/>
            <a:gd name="connsiteY110" fmla="*/ 1303045 h 2240871"/>
            <a:gd name="connsiteX111" fmla="*/ 1921615 w 2599795"/>
            <a:gd name="connsiteY111" fmla="*/ 1364005 h 2240871"/>
            <a:gd name="connsiteX112" fmla="*/ 1875895 w 2599795"/>
            <a:gd name="connsiteY112" fmla="*/ 1394485 h 2240871"/>
            <a:gd name="connsiteX113" fmla="*/ 1753975 w 2599795"/>
            <a:gd name="connsiteY113" fmla="*/ 1440205 h 2240871"/>
            <a:gd name="connsiteX114" fmla="*/ 1708255 w 2599795"/>
            <a:gd name="connsiteY114" fmla="*/ 1424965 h 2240871"/>
            <a:gd name="connsiteX115" fmla="*/ 1632055 w 2599795"/>
            <a:gd name="connsiteY115" fmla="*/ 1402105 h 2240871"/>
            <a:gd name="connsiteX116" fmla="*/ 1624435 w 2599795"/>
            <a:gd name="connsiteY116" fmla="*/ 1379245 h 2240871"/>
            <a:gd name="connsiteX117" fmla="*/ 1616815 w 2599795"/>
            <a:gd name="connsiteY117" fmla="*/ 1341145 h 2240871"/>
            <a:gd name="connsiteX118" fmla="*/ 1601575 w 2599795"/>
            <a:gd name="connsiteY118" fmla="*/ 1318285 h 2240871"/>
            <a:gd name="connsiteX119" fmla="*/ 1548235 w 2599795"/>
            <a:gd name="connsiteY119" fmla="*/ 1226845 h 2240871"/>
            <a:gd name="connsiteX120" fmla="*/ 1517755 w 2599795"/>
            <a:gd name="connsiteY120" fmla="*/ 1181125 h 2240871"/>
            <a:gd name="connsiteX121" fmla="*/ 1502515 w 2599795"/>
            <a:gd name="connsiteY121" fmla="*/ 1150645 h 2240871"/>
            <a:gd name="connsiteX122" fmla="*/ 1487275 w 2599795"/>
            <a:gd name="connsiteY122" fmla="*/ 1127785 h 2240871"/>
            <a:gd name="connsiteX123" fmla="*/ 1456795 w 2599795"/>
            <a:gd name="connsiteY123" fmla="*/ 1074445 h 2240871"/>
            <a:gd name="connsiteX124" fmla="*/ 1433935 w 2599795"/>
            <a:gd name="connsiteY124" fmla="*/ 1051585 h 2240871"/>
            <a:gd name="connsiteX125" fmla="*/ 1388215 w 2599795"/>
            <a:gd name="connsiteY125" fmla="*/ 1059205 h 2240871"/>
            <a:gd name="connsiteX126" fmla="*/ 1350115 w 2599795"/>
            <a:gd name="connsiteY126" fmla="*/ 1074445 h 2240871"/>
            <a:gd name="connsiteX127" fmla="*/ 1281535 w 2599795"/>
            <a:gd name="connsiteY127" fmla="*/ 1051585 h 2240871"/>
            <a:gd name="connsiteX128" fmla="*/ 1251055 w 2599795"/>
            <a:gd name="connsiteY128" fmla="*/ 1043965 h 2240871"/>
            <a:gd name="connsiteX129" fmla="*/ 1228195 w 2599795"/>
            <a:gd name="connsiteY129" fmla="*/ 1013485 h 2240871"/>
            <a:gd name="connsiteX130" fmla="*/ 1197715 w 2599795"/>
            <a:gd name="connsiteY130" fmla="*/ 967765 h 2240871"/>
            <a:gd name="connsiteX131" fmla="*/ 1174855 w 2599795"/>
            <a:gd name="connsiteY131" fmla="*/ 960145 h 2240871"/>
            <a:gd name="connsiteX132" fmla="*/ 1121515 w 2599795"/>
            <a:gd name="connsiteY132" fmla="*/ 944905 h 2240871"/>
            <a:gd name="connsiteX133" fmla="*/ 1098655 w 2599795"/>
            <a:gd name="connsiteY133" fmla="*/ 937285 h 2240871"/>
            <a:gd name="connsiteX134" fmla="*/ 999595 w 2599795"/>
            <a:gd name="connsiteY134" fmla="*/ 876325 h 2240871"/>
            <a:gd name="connsiteX135" fmla="*/ 984355 w 2599795"/>
            <a:gd name="connsiteY135" fmla="*/ 845845 h 2240871"/>
            <a:gd name="connsiteX136" fmla="*/ 953875 w 2599795"/>
            <a:gd name="connsiteY136" fmla="*/ 762025 h 2240871"/>
            <a:gd name="connsiteX137" fmla="*/ 946255 w 2599795"/>
            <a:gd name="connsiteY137" fmla="*/ 723925 h 2240871"/>
            <a:gd name="connsiteX138" fmla="*/ 931015 w 2599795"/>
            <a:gd name="connsiteY138" fmla="*/ 662965 h 2240871"/>
            <a:gd name="connsiteX139" fmla="*/ 915775 w 2599795"/>
            <a:gd name="connsiteY139" fmla="*/ 548665 h 2240871"/>
            <a:gd name="connsiteX140" fmla="*/ 908155 w 2599795"/>
            <a:gd name="connsiteY140" fmla="*/ 525805 h 2240871"/>
            <a:gd name="connsiteX141" fmla="*/ 915775 w 2599795"/>
            <a:gd name="connsiteY141" fmla="*/ 381025 h 2240871"/>
            <a:gd name="connsiteX142" fmla="*/ 908155 w 2599795"/>
            <a:gd name="connsiteY142" fmla="*/ 320065 h 2240871"/>
            <a:gd name="connsiteX143" fmla="*/ 885295 w 2599795"/>
            <a:gd name="connsiteY143" fmla="*/ 312445 h 2240871"/>
            <a:gd name="connsiteX144" fmla="*/ 816715 w 2599795"/>
            <a:gd name="connsiteY144" fmla="*/ 259105 h 2240871"/>
            <a:gd name="connsiteX145" fmla="*/ 809095 w 2599795"/>
            <a:gd name="connsiteY145" fmla="*/ 228625 h 2240871"/>
            <a:gd name="connsiteX146" fmla="*/ 847195 w 2599795"/>
            <a:gd name="connsiteY146" fmla="*/ 167665 h 2240871"/>
            <a:gd name="connsiteX147" fmla="*/ 870055 w 2599795"/>
            <a:gd name="connsiteY147" fmla="*/ 160045 h 2240871"/>
            <a:gd name="connsiteX148" fmla="*/ 938635 w 2599795"/>
            <a:gd name="connsiteY148" fmla="*/ 99085 h 2240871"/>
            <a:gd name="connsiteX149" fmla="*/ 946255 w 2599795"/>
            <a:gd name="connsiteY149" fmla="*/ 68605 h 2240871"/>
            <a:gd name="connsiteX150" fmla="*/ 938635 w 2599795"/>
            <a:gd name="connsiteY150" fmla="*/ 25 h 2240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Lst>
          <a:rect l="l" t="t" r="r" b="b"/>
          <a:pathLst>
            <a:path w="2599795" h="2240871">
              <a:moveTo>
                <a:pt x="938635" y="25"/>
              </a:moveTo>
              <a:cubicBezTo>
                <a:pt x="925935" y="-1245"/>
                <a:pt x="896964" y="45288"/>
                <a:pt x="870055" y="60985"/>
              </a:cubicBezTo>
              <a:cubicBezTo>
                <a:pt x="850431" y="72432"/>
                <a:pt x="831585" y="88252"/>
                <a:pt x="809095" y="91465"/>
              </a:cubicBezTo>
              <a:lnTo>
                <a:pt x="755755" y="99085"/>
              </a:lnTo>
              <a:cubicBezTo>
                <a:pt x="737975" y="96545"/>
                <a:pt x="718115" y="100187"/>
                <a:pt x="702415" y="91465"/>
              </a:cubicBezTo>
              <a:cubicBezTo>
                <a:pt x="692485" y="85948"/>
                <a:pt x="694447" y="69711"/>
                <a:pt x="687175" y="60985"/>
              </a:cubicBezTo>
              <a:cubicBezTo>
                <a:pt x="681312" y="53950"/>
                <a:pt x="671935" y="50825"/>
                <a:pt x="664315" y="45745"/>
              </a:cubicBezTo>
              <a:cubicBezTo>
                <a:pt x="626215" y="50825"/>
                <a:pt x="585440" y="46069"/>
                <a:pt x="550015" y="60985"/>
              </a:cubicBezTo>
              <a:lnTo>
                <a:pt x="504295" y="129565"/>
              </a:lnTo>
              <a:cubicBezTo>
                <a:pt x="499215" y="137185"/>
                <a:pt x="496675" y="147345"/>
                <a:pt x="489055" y="152425"/>
              </a:cubicBezTo>
              <a:cubicBezTo>
                <a:pt x="473815" y="162585"/>
                <a:pt x="456287" y="169953"/>
                <a:pt x="443335" y="182905"/>
              </a:cubicBezTo>
              <a:cubicBezTo>
                <a:pt x="435715" y="190525"/>
                <a:pt x="429244" y="199501"/>
                <a:pt x="420475" y="205765"/>
              </a:cubicBezTo>
              <a:cubicBezTo>
                <a:pt x="350267" y="255913"/>
                <a:pt x="426572" y="184428"/>
                <a:pt x="367135" y="243865"/>
              </a:cubicBezTo>
              <a:cubicBezTo>
                <a:pt x="364595" y="251485"/>
                <a:pt x="361257" y="258884"/>
                <a:pt x="359515" y="266725"/>
              </a:cubicBezTo>
              <a:cubicBezTo>
                <a:pt x="344282" y="335272"/>
                <a:pt x="351289" y="363231"/>
                <a:pt x="359515" y="449605"/>
              </a:cubicBezTo>
              <a:cubicBezTo>
                <a:pt x="360277" y="457601"/>
                <a:pt x="364928" y="464742"/>
                <a:pt x="367135" y="472465"/>
              </a:cubicBezTo>
              <a:cubicBezTo>
                <a:pt x="370012" y="482535"/>
                <a:pt x="372483" y="492722"/>
                <a:pt x="374755" y="502945"/>
              </a:cubicBezTo>
              <a:cubicBezTo>
                <a:pt x="377565" y="515588"/>
                <a:pt x="377827" y="528918"/>
                <a:pt x="382375" y="541045"/>
              </a:cubicBezTo>
              <a:cubicBezTo>
                <a:pt x="385591" y="549620"/>
                <a:pt x="392535" y="556285"/>
                <a:pt x="397615" y="563905"/>
              </a:cubicBezTo>
              <a:cubicBezTo>
                <a:pt x="389995" y="574065"/>
                <a:pt x="384398" y="586120"/>
                <a:pt x="374755" y="594385"/>
              </a:cubicBezTo>
              <a:cubicBezTo>
                <a:pt x="360485" y="606616"/>
                <a:pt x="311807" y="620448"/>
                <a:pt x="298555" y="624865"/>
              </a:cubicBezTo>
              <a:cubicBezTo>
                <a:pt x="288395" y="622325"/>
                <a:pt x="277701" y="621370"/>
                <a:pt x="268075" y="617245"/>
              </a:cubicBezTo>
              <a:cubicBezTo>
                <a:pt x="259657" y="613637"/>
                <a:pt x="254353" y="602614"/>
                <a:pt x="245215" y="602005"/>
              </a:cubicBezTo>
              <a:cubicBezTo>
                <a:pt x="214697" y="599970"/>
                <a:pt x="184255" y="607085"/>
                <a:pt x="153775" y="609625"/>
              </a:cubicBezTo>
              <a:cubicBezTo>
                <a:pt x="151235" y="642645"/>
                <a:pt x="163194" y="680287"/>
                <a:pt x="146155" y="708685"/>
              </a:cubicBezTo>
              <a:cubicBezTo>
                <a:pt x="135379" y="726646"/>
                <a:pt x="105066" y="717301"/>
                <a:pt x="85195" y="723925"/>
              </a:cubicBezTo>
              <a:lnTo>
                <a:pt x="39475" y="739165"/>
              </a:lnTo>
              <a:cubicBezTo>
                <a:pt x="23515" y="751135"/>
                <a:pt x="-6808" y="763866"/>
                <a:pt x="1375" y="792505"/>
              </a:cubicBezTo>
              <a:cubicBezTo>
                <a:pt x="4335" y="802867"/>
                <a:pt x="16615" y="807745"/>
                <a:pt x="24235" y="815365"/>
              </a:cubicBezTo>
              <a:cubicBezTo>
                <a:pt x="26775" y="825525"/>
                <a:pt x="28846" y="835814"/>
                <a:pt x="31855" y="845845"/>
              </a:cubicBezTo>
              <a:cubicBezTo>
                <a:pt x="36471" y="861232"/>
                <a:pt x="43945" y="875813"/>
                <a:pt x="47095" y="891565"/>
              </a:cubicBezTo>
              <a:cubicBezTo>
                <a:pt x="52547" y="918825"/>
                <a:pt x="50334" y="932904"/>
                <a:pt x="69955" y="952525"/>
              </a:cubicBezTo>
              <a:cubicBezTo>
                <a:pt x="95326" y="977896"/>
                <a:pt x="87786" y="959891"/>
                <a:pt x="115675" y="975385"/>
              </a:cubicBezTo>
              <a:cubicBezTo>
                <a:pt x="147994" y="993340"/>
                <a:pt x="171008" y="1013555"/>
                <a:pt x="199495" y="1036345"/>
              </a:cubicBezTo>
              <a:cubicBezTo>
                <a:pt x="195921" y="1082803"/>
                <a:pt x="201217" y="1118687"/>
                <a:pt x="184255" y="1158265"/>
              </a:cubicBezTo>
              <a:cubicBezTo>
                <a:pt x="179780" y="1168706"/>
                <a:pt x="174095" y="1178585"/>
                <a:pt x="169015" y="1188745"/>
              </a:cubicBezTo>
              <a:cubicBezTo>
                <a:pt x="174095" y="1201445"/>
                <a:pt x="176048" y="1215902"/>
                <a:pt x="184255" y="1226845"/>
              </a:cubicBezTo>
              <a:cubicBezTo>
                <a:pt x="198891" y="1246360"/>
                <a:pt x="231793" y="1257430"/>
                <a:pt x="252835" y="1264945"/>
              </a:cubicBezTo>
              <a:cubicBezTo>
                <a:pt x="275528" y="1273050"/>
                <a:pt x="321415" y="1287805"/>
                <a:pt x="321415" y="1287805"/>
              </a:cubicBezTo>
              <a:cubicBezTo>
                <a:pt x="326495" y="1295425"/>
                <a:pt x="333047" y="1302247"/>
                <a:pt x="336655" y="1310665"/>
              </a:cubicBezTo>
              <a:cubicBezTo>
                <a:pt x="340780" y="1320291"/>
                <a:pt x="337571" y="1333100"/>
                <a:pt x="344275" y="1341145"/>
              </a:cubicBezTo>
              <a:cubicBezTo>
                <a:pt x="351547" y="1349871"/>
                <a:pt x="365122" y="1350365"/>
                <a:pt x="374755" y="1356385"/>
              </a:cubicBezTo>
              <a:cubicBezTo>
                <a:pt x="385525" y="1363116"/>
                <a:pt x="395592" y="1370980"/>
                <a:pt x="405235" y="1379245"/>
              </a:cubicBezTo>
              <a:cubicBezTo>
                <a:pt x="413417" y="1386258"/>
                <a:pt x="419129" y="1396127"/>
                <a:pt x="428095" y="1402105"/>
              </a:cubicBezTo>
              <a:cubicBezTo>
                <a:pt x="442766" y="1411886"/>
                <a:pt x="499415" y="1416458"/>
                <a:pt x="504295" y="1417345"/>
              </a:cubicBezTo>
              <a:cubicBezTo>
                <a:pt x="514599" y="1419218"/>
                <a:pt x="524552" y="1422693"/>
                <a:pt x="534775" y="1424965"/>
              </a:cubicBezTo>
              <a:cubicBezTo>
                <a:pt x="547418" y="1427775"/>
                <a:pt x="560175" y="1430045"/>
                <a:pt x="572875" y="1432585"/>
              </a:cubicBezTo>
              <a:cubicBezTo>
                <a:pt x="580495" y="1437665"/>
                <a:pt x="587366" y="1444106"/>
                <a:pt x="595735" y="1447825"/>
              </a:cubicBezTo>
              <a:cubicBezTo>
                <a:pt x="610415" y="1454349"/>
                <a:pt x="641455" y="1463065"/>
                <a:pt x="641455" y="1463065"/>
              </a:cubicBezTo>
              <a:cubicBezTo>
                <a:pt x="649075" y="1473225"/>
                <a:pt x="658014" y="1482518"/>
                <a:pt x="664315" y="1493545"/>
              </a:cubicBezTo>
              <a:cubicBezTo>
                <a:pt x="668300" y="1500519"/>
                <a:pt x="666849" y="1510188"/>
                <a:pt x="671935" y="1516405"/>
              </a:cubicBezTo>
              <a:cubicBezTo>
                <a:pt x="721915" y="1577491"/>
                <a:pt x="710289" y="1569830"/>
                <a:pt x="755755" y="1584985"/>
              </a:cubicBezTo>
              <a:cubicBezTo>
                <a:pt x="806300" y="1686074"/>
                <a:pt x="737794" y="1567024"/>
                <a:pt x="793855" y="1623085"/>
              </a:cubicBezTo>
              <a:cubicBezTo>
                <a:pt x="801887" y="1631117"/>
                <a:pt x="803578" y="1643635"/>
                <a:pt x="809095" y="1653565"/>
              </a:cubicBezTo>
              <a:cubicBezTo>
                <a:pt x="816288" y="1666512"/>
                <a:pt x="824105" y="1679106"/>
                <a:pt x="831955" y="1691665"/>
              </a:cubicBezTo>
              <a:cubicBezTo>
                <a:pt x="845262" y="1712956"/>
                <a:pt x="852318" y="1725859"/>
                <a:pt x="877675" y="1737385"/>
              </a:cubicBezTo>
              <a:cubicBezTo>
                <a:pt x="894509" y="1745037"/>
                <a:pt x="913235" y="1747545"/>
                <a:pt x="931015" y="1752625"/>
              </a:cubicBezTo>
              <a:cubicBezTo>
                <a:pt x="938635" y="1757705"/>
                <a:pt x="948154" y="1760714"/>
                <a:pt x="953875" y="1767865"/>
              </a:cubicBezTo>
              <a:cubicBezTo>
                <a:pt x="958893" y="1774137"/>
                <a:pt x="957510" y="1783751"/>
                <a:pt x="961495" y="1790725"/>
              </a:cubicBezTo>
              <a:cubicBezTo>
                <a:pt x="967796" y="1801752"/>
                <a:pt x="977310" y="1810638"/>
                <a:pt x="984355" y="1821205"/>
              </a:cubicBezTo>
              <a:cubicBezTo>
                <a:pt x="992570" y="1833528"/>
                <a:pt x="996742" y="1848832"/>
                <a:pt x="1007215" y="1859305"/>
              </a:cubicBezTo>
              <a:cubicBezTo>
                <a:pt x="1025176" y="1877266"/>
                <a:pt x="1052935" y="1884705"/>
                <a:pt x="1068175" y="1905025"/>
              </a:cubicBezTo>
              <a:cubicBezTo>
                <a:pt x="1075795" y="1915185"/>
                <a:pt x="1080701" y="1928123"/>
                <a:pt x="1091035" y="1935505"/>
              </a:cubicBezTo>
              <a:cubicBezTo>
                <a:pt x="1099557" y="1941592"/>
                <a:pt x="1111445" y="1940248"/>
                <a:pt x="1121515" y="1943125"/>
              </a:cubicBezTo>
              <a:cubicBezTo>
                <a:pt x="1139110" y="1948152"/>
                <a:pt x="1167982" y="1959543"/>
                <a:pt x="1182475" y="1965985"/>
              </a:cubicBezTo>
              <a:cubicBezTo>
                <a:pt x="1192855" y="1970598"/>
                <a:pt x="1203322" y="1975205"/>
                <a:pt x="1212955" y="1981225"/>
              </a:cubicBezTo>
              <a:cubicBezTo>
                <a:pt x="1223725" y="1987956"/>
                <a:pt x="1232993" y="1996856"/>
                <a:pt x="1243435" y="2004085"/>
              </a:cubicBezTo>
              <a:cubicBezTo>
                <a:pt x="1266024" y="2019724"/>
                <a:pt x="1290561" y="2032642"/>
                <a:pt x="1312015" y="2049805"/>
              </a:cubicBezTo>
              <a:cubicBezTo>
                <a:pt x="1324715" y="2059965"/>
                <a:pt x="1336583" y="2071263"/>
                <a:pt x="1350115" y="2080285"/>
              </a:cubicBezTo>
              <a:cubicBezTo>
                <a:pt x="1359566" y="2086586"/>
                <a:pt x="1370962" y="2089505"/>
                <a:pt x="1380595" y="2095525"/>
              </a:cubicBezTo>
              <a:cubicBezTo>
                <a:pt x="1391365" y="2102256"/>
                <a:pt x="1399716" y="2112705"/>
                <a:pt x="1411075" y="2118385"/>
              </a:cubicBezTo>
              <a:cubicBezTo>
                <a:pt x="1420442" y="2123069"/>
                <a:pt x="1431129" y="2125012"/>
                <a:pt x="1441555" y="2126005"/>
              </a:cubicBezTo>
              <a:cubicBezTo>
                <a:pt x="1484615" y="2130106"/>
                <a:pt x="1527915" y="2131085"/>
                <a:pt x="1571095" y="2133625"/>
              </a:cubicBezTo>
              <a:cubicBezTo>
                <a:pt x="1578715" y="2141245"/>
                <a:pt x="1585186" y="2150221"/>
                <a:pt x="1593955" y="2156485"/>
              </a:cubicBezTo>
              <a:cubicBezTo>
                <a:pt x="1603198" y="2163087"/>
                <a:pt x="1613888" y="2167506"/>
                <a:pt x="1624435" y="2171725"/>
              </a:cubicBezTo>
              <a:cubicBezTo>
                <a:pt x="1685104" y="2195993"/>
                <a:pt x="1674532" y="2185239"/>
                <a:pt x="1753975" y="2194585"/>
              </a:cubicBezTo>
              <a:cubicBezTo>
                <a:pt x="1769319" y="2196390"/>
                <a:pt x="1784321" y="2200668"/>
                <a:pt x="1799695" y="2202205"/>
              </a:cubicBezTo>
              <a:cubicBezTo>
                <a:pt x="1860563" y="2208292"/>
                <a:pt x="1921615" y="2212365"/>
                <a:pt x="1982575" y="2217445"/>
              </a:cubicBezTo>
              <a:cubicBezTo>
                <a:pt x="1990195" y="2222525"/>
                <a:pt x="1997017" y="2229077"/>
                <a:pt x="2005435" y="2232685"/>
              </a:cubicBezTo>
              <a:cubicBezTo>
                <a:pt x="2056903" y="2254743"/>
                <a:pt x="2115829" y="2226202"/>
                <a:pt x="2165455" y="2217445"/>
              </a:cubicBezTo>
              <a:cubicBezTo>
                <a:pt x="2176401" y="2179134"/>
                <a:pt x="2171847" y="2162384"/>
                <a:pt x="2203555" y="2141245"/>
              </a:cubicBezTo>
              <a:cubicBezTo>
                <a:pt x="2210238" y="2136790"/>
                <a:pt x="2218795" y="2136165"/>
                <a:pt x="2226415" y="2133625"/>
              </a:cubicBezTo>
              <a:cubicBezTo>
                <a:pt x="2254148" y="2096647"/>
                <a:pt x="2253970" y="2093892"/>
                <a:pt x="2294995" y="2057425"/>
              </a:cubicBezTo>
              <a:cubicBezTo>
                <a:pt x="2301840" y="2051341"/>
                <a:pt x="2309280" y="2045401"/>
                <a:pt x="2317855" y="2042185"/>
              </a:cubicBezTo>
              <a:cubicBezTo>
                <a:pt x="2329982" y="2037637"/>
                <a:pt x="2343312" y="2037375"/>
                <a:pt x="2355955" y="2034565"/>
              </a:cubicBezTo>
              <a:cubicBezTo>
                <a:pt x="2378972" y="2029450"/>
                <a:pt x="2403791" y="2023230"/>
                <a:pt x="2424535" y="2011705"/>
              </a:cubicBezTo>
              <a:cubicBezTo>
                <a:pt x="2435637" y="2005537"/>
                <a:pt x="2444245" y="1995576"/>
                <a:pt x="2455015" y="1988845"/>
              </a:cubicBezTo>
              <a:cubicBezTo>
                <a:pt x="2464648" y="1982825"/>
                <a:pt x="2476252" y="1980207"/>
                <a:pt x="2485495" y="1973605"/>
              </a:cubicBezTo>
              <a:cubicBezTo>
                <a:pt x="2535439" y="1937930"/>
                <a:pt x="2482178" y="1959471"/>
                <a:pt x="2531215" y="1943125"/>
              </a:cubicBezTo>
              <a:cubicBezTo>
                <a:pt x="2582615" y="1891725"/>
                <a:pt x="2556488" y="1904221"/>
                <a:pt x="2599795" y="1889785"/>
              </a:cubicBezTo>
              <a:cubicBezTo>
                <a:pt x="2575820" y="1871804"/>
                <a:pt x="2566728" y="1862145"/>
                <a:pt x="2538835" y="1851685"/>
              </a:cubicBezTo>
              <a:cubicBezTo>
                <a:pt x="2529029" y="1848008"/>
                <a:pt x="2518459" y="1846821"/>
                <a:pt x="2508355" y="1844065"/>
              </a:cubicBezTo>
              <a:cubicBezTo>
                <a:pt x="2490515" y="1839200"/>
                <a:pt x="2472795" y="1833905"/>
                <a:pt x="2455015" y="1828825"/>
              </a:cubicBezTo>
              <a:cubicBezTo>
                <a:pt x="2439775" y="1813585"/>
                <a:pt x="2416111" y="1803552"/>
                <a:pt x="2409295" y="1783105"/>
              </a:cubicBezTo>
              <a:cubicBezTo>
                <a:pt x="2406755" y="1775485"/>
                <a:pt x="2403623" y="1768037"/>
                <a:pt x="2401675" y="1760245"/>
              </a:cubicBezTo>
              <a:cubicBezTo>
                <a:pt x="2395995" y="1737527"/>
                <a:pt x="2392868" y="1714182"/>
                <a:pt x="2386435" y="1691665"/>
              </a:cubicBezTo>
              <a:cubicBezTo>
                <a:pt x="2382677" y="1678513"/>
                <a:pt x="2378444" y="1665164"/>
                <a:pt x="2371195" y="1653565"/>
              </a:cubicBezTo>
              <a:cubicBezTo>
                <a:pt x="2365484" y="1644427"/>
                <a:pt x="2354599" y="1639474"/>
                <a:pt x="2348335" y="1630705"/>
              </a:cubicBezTo>
              <a:cubicBezTo>
                <a:pt x="2338614" y="1617095"/>
                <a:pt x="2327390" y="1577751"/>
                <a:pt x="2310235" y="1569745"/>
              </a:cubicBezTo>
              <a:cubicBezTo>
                <a:pt x="2281764" y="1556459"/>
                <a:pt x="2248783" y="1556256"/>
                <a:pt x="2218795" y="1546885"/>
              </a:cubicBezTo>
              <a:cubicBezTo>
                <a:pt x="2200597" y="1541198"/>
                <a:pt x="2181261" y="1526942"/>
                <a:pt x="2165455" y="1516405"/>
              </a:cubicBezTo>
              <a:cubicBezTo>
                <a:pt x="2152822" y="1497455"/>
                <a:pt x="2143262" y="1485163"/>
                <a:pt x="2134975" y="1463065"/>
              </a:cubicBezTo>
              <a:cubicBezTo>
                <a:pt x="2131298" y="1453259"/>
                <a:pt x="2132551" y="1441678"/>
                <a:pt x="2127355" y="1432585"/>
              </a:cubicBezTo>
              <a:cubicBezTo>
                <a:pt x="2122008" y="1423229"/>
                <a:pt x="2111394" y="1418004"/>
                <a:pt x="2104495" y="1409725"/>
              </a:cubicBezTo>
              <a:cubicBezTo>
                <a:pt x="2098632" y="1402690"/>
                <a:pt x="2095118" y="1393900"/>
                <a:pt x="2089255" y="1386865"/>
              </a:cubicBezTo>
              <a:cubicBezTo>
                <a:pt x="2082356" y="1378586"/>
                <a:pt x="2073408" y="1372187"/>
                <a:pt x="2066395" y="1364005"/>
              </a:cubicBezTo>
              <a:cubicBezTo>
                <a:pt x="2058130" y="1354362"/>
                <a:pt x="2050917" y="1343859"/>
                <a:pt x="2043535" y="1333525"/>
              </a:cubicBezTo>
              <a:cubicBezTo>
                <a:pt x="2038212" y="1326073"/>
                <a:pt x="2035915" y="1315745"/>
                <a:pt x="2028295" y="1310665"/>
              </a:cubicBezTo>
              <a:cubicBezTo>
                <a:pt x="2019581" y="1304856"/>
                <a:pt x="2007975" y="1305585"/>
                <a:pt x="1997815" y="1303045"/>
              </a:cubicBezTo>
              <a:cubicBezTo>
                <a:pt x="1993001" y="1299836"/>
                <a:pt x="1961954" y="1276241"/>
                <a:pt x="1952095" y="1280185"/>
              </a:cubicBezTo>
              <a:cubicBezTo>
                <a:pt x="1943592" y="1283586"/>
                <a:pt x="1941935" y="1295425"/>
                <a:pt x="1936855" y="1303045"/>
              </a:cubicBezTo>
              <a:cubicBezTo>
                <a:pt x="1931775" y="1323365"/>
                <a:pt x="1936426" y="1349194"/>
                <a:pt x="1921615" y="1364005"/>
              </a:cubicBezTo>
              <a:cubicBezTo>
                <a:pt x="1883212" y="1402408"/>
                <a:pt x="1916330" y="1376105"/>
                <a:pt x="1875895" y="1394485"/>
              </a:cubicBezTo>
              <a:cubicBezTo>
                <a:pt x="1778491" y="1438760"/>
                <a:pt x="1853303" y="1415373"/>
                <a:pt x="1753975" y="1440205"/>
              </a:cubicBezTo>
              <a:cubicBezTo>
                <a:pt x="1738735" y="1435125"/>
                <a:pt x="1723908" y="1428577"/>
                <a:pt x="1708255" y="1424965"/>
              </a:cubicBezTo>
              <a:cubicBezTo>
                <a:pt x="1633263" y="1407659"/>
                <a:pt x="1676277" y="1431586"/>
                <a:pt x="1632055" y="1402105"/>
              </a:cubicBezTo>
              <a:cubicBezTo>
                <a:pt x="1629515" y="1394485"/>
                <a:pt x="1626383" y="1387037"/>
                <a:pt x="1624435" y="1379245"/>
              </a:cubicBezTo>
              <a:cubicBezTo>
                <a:pt x="1621294" y="1366680"/>
                <a:pt x="1621363" y="1353272"/>
                <a:pt x="1616815" y="1341145"/>
              </a:cubicBezTo>
              <a:cubicBezTo>
                <a:pt x="1613599" y="1332570"/>
                <a:pt x="1606287" y="1326138"/>
                <a:pt x="1601575" y="1318285"/>
              </a:cubicBezTo>
              <a:cubicBezTo>
                <a:pt x="1583420" y="1288027"/>
                <a:pt x="1567809" y="1256205"/>
                <a:pt x="1548235" y="1226845"/>
              </a:cubicBezTo>
              <a:cubicBezTo>
                <a:pt x="1538075" y="1211605"/>
                <a:pt x="1527179" y="1196831"/>
                <a:pt x="1517755" y="1181125"/>
              </a:cubicBezTo>
              <a:cubicBezTo>
                <a:pt x="1511911" y="1171385"/>
                <a:pt x="1508151" y="1160508"/>
                <a:pt x="1502515" y="1150645"/>
              </a:cubicBezTo>
              <a:cubicBezTo>
                <a:pt x="1497971" y="1142694"/>
                <a:pt x="1491819" y="1135736"/>
                <a:pt x="1487275" y="1127785"/>
              </a:cubicBezTo>
              <a:cubicBezTo>
                <a:pt x="1473724" y="1104071"/>
                <a:pt x="1473672" y="1094698"/>
                <a:pt x="1456795" y="1074445"/>
              </a:cubicBezTo>
              <a:cubicBezTo>
                <a:pt x="1449896" y="1066166"/>
                <a:pt x="1441555" y="1059205"/>
                <a:pt x="1433935" y="1051585"/>
              </a:cubicBezTo>
              <a:cubicBezTo>
                <a:pt x="1418695" y="1054125"/>
                <a:pt x="1403121" y="1055140"/>
                <a:pt x="1388215" y="1059205"/>
              </a:cubicBezTo>
              <a:cubicBezTo>
                <a:pt x="1375019" y="1062804"/>
                <a:pt x="1363759" y="1075420"/>
                <a:pt x="1350115" y="1074445"/>
              </a:cubicBezTo>
              <a:cubicBezTo>
                <a:pt x="1326080" y="1072728"/>
                <a:pt x="1304912" y="1057429"/>
                <a:pt x="1281535" y="1051585"/>
              </a:cubicBezTo>
              <a:lnTo>
                <a:pt x="1251055" y="1043965"/>
              </a:lnTo>
              <a:cubicBezTo>
                <a:pt x="1243435" y="1033805"/>
                <a:pt x="1234496" y="1024512"/>
                <a:pt x="1228195" y="1013485"/>
              </a:cubicBezTo>
              <a:cubicBezTo>
                <a:pt x="1210988" y="983373"/>
                <a:pt x="1234545" y="992318"/>
                <a:pt x="1197715" y="967765"/>
              </a:cubicBezTo>
              <a:cubicBezTo>
                <a:pt x="1191032" y="963310"/>
                <a:pt x="1182548" y="962453"/>
                <a:pt x="1174855" y="960145"/>
              </a:cubicBezTo>
              <a:cubicBezTo>
                <a:pt x="1157143" y="954832"/>
                <a:pt x="1139227" y="950218"/>
                <a:pt x="1121515" y="944905"/>
              </a:cubicBezTo>
              <a:cubicBezTo>
                <a:pt x="1113822" y="942597"/>
                <a:pt x="1105727" y="941093"/>
                <a:pt x="1098655" y="937285"/>
              </a:cubicBezTo>
              <a:cubicBezTo>
                <a:pt x="1054947" y="913750"/>
                <a:pt x="1034628" y="899680"/>
                <a:pt x="999595" y="876325"/>
              </a:cubicBezTo>
              <a:cubicBezTo>
                <a:pt x="994515" y="866165"/>
                <a:pt x="988968" y="856225"/>
                <a:pt x="984355" y="845845"/>
              </a:cubicBezTo>
              <a:cubicBezTo>
                <a:pt x="974731" y="824191"/>
                <a:pt x="959838" y="783890"/>
                <a:pt x="953875" y="762025"/>
              </a:cubicBezTo>
              <a:cubicBezTo>
                <a:pt x="950467" y="749530"/>
                <a:pt x="949167" y="736545"/>
                <a:pt x="946255" y="723925"/>
              </a:cubicBezTo>
              <a:cubicBezTo>
                <a:pt x="941545" y="703516"/>
                <a:pt x="931015" y="662965"/>
                <a:pt x="931015" y="662965"/>
              </a:cubicBezTo>
              <a:cubicBezTo>
                <a:pt x="927346" y="629948"/>
                <a:pt x="923376" y="582869"/>
                <a:pt x="915775" y="548665"/>
              </a:cubicBezTo>
              <a:cubicBezTo>
                <a:pt x="914033" y="540824"/>
                <a:pt x="910695" y="533425"/>
                <a:pt x="908155" y="525805"/>
              </a:cubicBezTo>
              <a:cubicBezTo>
                <a:pt x="910695" y="477545"/>
                <a:pt x="911762" y="429185"/>
                <a:pt x="915775" y="381025"/>
              </a:cubicBezTo>
              <a:cubicBezTo>
                <a:pt x="918307" y="350637"/>
                <a:pt x="935447" y="341898"/>
                <a:pt x="908155" y="320065"/>
              </a:cubicBezTo>
              <a:cubicBezTo>
                <a:pt x="901883" y="315047"/>
                <a:pt x="892316" y="316346"/>
                <a:pt x="885295" y="312445"/>
              </a:cubicBezTo>
              <a:cubicBezTo>
                <a:pt x="844280" y="289659"/>
                <a:pt x="844483" y="286873"/>
                <a:pt x="816715" y="259105"/>
              </a:cubicBezTo>
              <a:cubicBezTo>
                <a:pt x="814175" y="248945"/>
                <a:pt x="809095" y="239098"/>
                <a:pt x="809095" y="228625"/>
              </a:cubicBezTo>
              <a:cubicBezTo>
                <a:pt x="809095" y="200027"/>
                <a:pt x="824545" y="183843"/>
                <a:pt x="847195" y="167665"/>
              </a:cubicBezTo>
              <a:cubicBezTo>
                <a:pt x="853731" y="162996"/>
                <a:pt x="862435" y="162585"/>
                <a:pt x="870055" y="160045"/>
              </a:cubicBezTo>
              <a:cubicBezTo>
                <a:pt x="922251" y="107849"/>
                <a:pt x="897842" y="126280"/>
                <a:pt x="938635" y="99085"/>
              </a:cubicBezTo>
              <a:cubicBezTo>
                <a:pt x="941175" y="88925"/>
                <a:pt x="943246" y="78636"/>
                <a:pt x="946255" y="68605"/>
              </a:cubicBezTo>
              <a:cubicBezTo>
                <a:pt x="963101" y="12450"/>
                <a:pt x="951335" y="1295"/>
                <a:pt x="938635" y="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670238</xdr:colOff>
      <xdr:row>27</xdr:row>
      <xdr:rowOff>45720</xdr:rowOff>
    </xdr:from>
    <xdr:to>
      <xdr:col>6</xdr:col>
      <xdr:colOff>368241</xdr:colOff>
      <xdr:row>41</xdr:row>
      <xdr:rowOff>60960</xdr:rowOff>
    </xdr:to>
    <xdr:sp macro="" textlink="">
      <xdr:nvSpPr>
        <xdr:cNvPr id="50" name="Forma libre: forma 49">
          <a:hlinkClick xmlns:r="http://schemas.openxmlformats.org/officeDocument/2006/relationships" r:id="rId27"/>
          <a:extLst>
            <a:ext uri="{FF2B5EF4-FFF2-40B4-BE49-F238E27FC236}">
              <a16:creationId xmlns:a16="http://schemas.microsoft.com/office/drawing/2014/main" id="{37CA2CF9-9304-47CB-AF19-1ADA7E44059C}"/>
            </a:ext>
          </a:extLst>
        </xdr:cNvPr>
        <xdr:cNvSpPr/>
      </xdr:nvSpPr>
      <xdr:spPr>
        <a:xfrm>
          <a:off x="10652760" y="4922520"/>
          <a:ext cx="0" cy="2468880"/>
        </a:xfrm>
        <a:custGeom>
          <a:avLst/>
          <a:gdLst>
            <a:gd name="connsiteX0" fmla="*/ 38422 w 2075443"/>
            <a:gd name="connsiteY0" fmla="*/ 2255520 h 2255520"/>
            <a:gd name="connsiteX1" fmla="*/ 15562 w 2075443"/>
            <a:gd name="connsiteY1" fmla="*/ 2217420 h 2255520"/>
            <a:gd name="connsiteX2" fmla="*/ 322 w 2075443"/>
            <a:gd name="connsiteY2" fmla="*/ 2194560 h 2255520"/>
            <a:gd name="connsiteX3" fmla="*/ 30802 w 2075443"/>
            <a:gd name="connsiteY3" fmla="*/ 2164080 h 2255520"/>
            <a:gd name="connsiteX4" fmla="*/ 68902 w 2075443"/>
            <a:gd name="connsiteY4" fmla="*/ 2103120 h 2255520"/>
            <a:gd name="connsiteX5" fmla="*/ 84142 w 2075443"/>
            <a:gd name="connsiteY5" fmla="*/ 1912620 h 2255520"/>
            <a:gd name="connsiteX6" fmla="*/ 122242 w 2075443"/>
            <a:gd name="connsiteY6" fmla="*/ 1821180 h 2255520"/>
            <a:gd name="connsiteX7" fmla="*/ 152722 w 2075443"/>
            <a:gd name="connsiteY7" fmla="*/ 1767840 h 2255520"/>
            <a:gd name="connsiteX8" fmla="*/ 175582 w 2075443"/>
            <a:gd name="connsiteY8" fmla="*/ 1737360 h 2255520"/>
            <a:gd name="connsiteX9" fmla="*/ 198442 w 2075443"/>
            <a:gd name="connsiteY9" fmla="*/ 1722120 h 2255520"/>
            <a:gd name="connsiteX10" fmla="*/ 221302 w 2075443"/>
            <a:gd name="connsiteY10" fmla="*/ 1638300 h 2255520"/>
            <a:gd name="connsiteX11" fmla="*/ 251782 w 2075443"/>
            <a:gd name="connsiteY11" fmla="*/ 1600200 h 2255520"/>
            <a:gd name="connsiteX12" fmla="*/ 259402 w 2075443"/>
            <a:gd name="connsiteY12" fmla="*/ 1577340 h 2255520"/>
            <a:gd name="connsiteX13" fmla="*/ 282262 w 2075443"/>
            <a:gd name="connsiteY13" fmla="*/ 1546860 h 2255520"/>
            <a:gd name="connsiteX14" fmla="*/ 297502 w 2075443"/>
            <a:gd name="connsiteY14" fmla="*/ 1440180 h 2255520"/>
            <a:gd name="connsiteX15" fmla="*/ 312742 w 2075443"/>
            <a:gd name="connsiteY15" fmla="*/ 1417320 h 2255520"/>
            <a:gd name="connsiteX16" fmla="*/ 358462 w 2075443"/>
            <a:gd name="connsiteY16" fmla="*/ 1371600 h 2255520"/>
            <a:gd name="connsiteX17" fmla="*/ 388942 w 2075443"/>
            <a:gd name="connsiteY17" fmla="*/ 1318260 h 2255520"/>
            <a:gd name="connsiteX18" fmla="*/ 411802 w 2075443"/>
            <a:gd name="connsiteY18" fmla="*/ 1257300 h 2255520"/>
            <a:gd name="connsiteX19" fmla="*/ 419422 w 2075443"/>
            <a:gd name="connsiteY19" fmla="*/ 1203960 h 2255520"/>
            <a:gd name="connsiteX20" fmla="*/ 427042 w 2075443"/>
            <a:gd name="connsiteY20" fmla="*/ 1059180 h 2255520"/>
            <a:gd name="connsiteX21" fmla="*/ 449902 w 2075443"/>
            <a:gd name="connsiteY21" fmla="*/ 1043940 h 2255520"/>
            <a:gd name="connsiteX22" fmla="*/ 495622 w 2075443"/>
            <a:gd name="connsiteY22" fmla="*/ 1028700 h 2255520"/>
            <a:gd name="connsiteX23" fmla="*/ 556582 w 2075443"/>
            <a:gd name="connsiteY23" fmla="*/ 1013460 h 2255520"/>
            <a:gd name="connsiteX24" fmla="*/ 594682 w 2075443"/>
            <a:gd name="connsiteY24" fmla="*/ 990600 h 2255520"/>
            <a:gd name="connsiteX25" fmla="*/ 701362 w 2075443"/>
            <a:gd name="connsiteY25" fmla="*/ 967740 h 2255520"/>
            <a:gd name="connsiteX26" fmla="*/ 724222 w 2075443"/>
            <a:gd name="connsiteY26" fmla="*/ 960120 h 2255520"/>
            <a:gd name="connsiteX27" fmla="*/ 739462 w 2075443"/>
            <a:gd name="connsiteY27" fmla="*/ 876300 h 2255520"/>
            <a:gd name="connsiteX28" fmla="*/ 747082 w 2075443"/>
            <a:gd name="connsiteY28" fmla="*/ 845820 h 2255520"/>
            <a:gd name="connsiteX29" fmla="*/ 762322 w 2075443"/>
            <a:gd name="connsiteY29" fmla="*/ 723900 h 2255520"/>
            <a:gd name="connsiteX30" fmla="*/ 777562 w 2075443"/>
            <a:gd name="connsiteY30" fmla="*/ 662940 h 2255520"/>
            <a:gd name="connsiteX31" fmla="*/ 785182 w 2075443"/>
            <a:gd name="connsiteY31" fmla="*/ 632460 h 2255520"/>
            <a:gd name="connsiteX32" fmla="*/ 792802 w 2075443"/>
            <a:gd name="connsiteY32" fmla="*/ 487680 h 2255520"/>
            <a:gd name="connsiteX33" fmla="*/ 815662 w 2075443"/>
            <a:gd name="connsiteY33" fmla="*/ 480060 h 2255520"/>
            <a:gd name="connsiteX34" fmla="*/ 823282 w 2075443"/>
            <a:gd name="connsiteY34" fmla="*/ 502920 h 2255520"/>
            <a:gd name="connsiteX35" fmla="*/ 838522 w 2075443"/>
            <a:gd name="connsiteY35" fmla="*/ 525780 h 2255520"/>
            <a:gd name="connsiteX36" fmla="*/ 876622 w 2075443"/>
            <a:gd name="connsiteY36" fmla="*/ 563880 h 2255520"/>
            <a:gd name="connsiteX37" fmla="*/ 907102 w 2075443"/>
            <a:gd name="connsiteY37" fmla="*/ 601980 h 2255520"/>
            <a:gd name="connsiteX38" fmla="*/ 945202 w 2075443"/>
            <a:gd name="connsiteY38" fmla="*/ 617220 h 2255520"/>
            <a:gd name="connsiteX39" fmla="*/ 990922 w 2075443"/>
            <a:gd name="connsiteY39" fmla="*/ 678180 h 2255520"/>
            <a:gd name="connsiteX40" fmla="*/ 1097602 w 2075443"/>
            <a:gd name="connsiteY40" fmla="*/ 723900 h 2255520"/>
            <a:gd name="connsiteX41" fmla="*/ 1196662 w 2075443"/>
            <a:gd name="connsiteY41" fmla="*/ 731520 h 2255520"/>
            <a:gd name="connsiteX42" fmla="*/ 1288102 w 2075443"/>
            <a:gd name="connsiteY42" fmla="*/ 716280 h 2255520"/>
            <a:gd name="connsiteX43" fmla="*/ 1326202 w 2075443"/>
            <a:gd name="connsiteY43" fmla="*/ 556260 h 2255520"/>
            <a:gd name="connsiteX44" fmla="*/ 1333822 w 2075443"/>
            <a:gd name="connsiteY44" fmla="*/ 624840 h 2255520"/>
            <a:gd name="connsiteX45" fmla="*/ 1349062 w 2075443"/>
            <a:gd name="connsiteY45" fmla="*/ 708660 h 2255520"/>
            <a:gd name="connsiteX46" fmla="*/ 1379542 w 2075443"/>
            <a:gd name="connsiteY46" fmla="*/ 701040 h 2255520"/>
            <a:gd name="connsiteX47" fmla="*/ 1425262 w 2075443"/>
            <a:gd name="connsiteY47" fmla="*/ 655320 h 2255520"/>
            <a:gd name="connsiteX48" fmla="*/ 1470982 w 2075443"/>
            <a:gd name="connsiteY48" fmla="*/ 640080 h 2255520"/>
            <a:gd name="connsiteX49" fmla="*/ 1524322 w 2075443"/>
            <a:gd name="connsiteY49" fmla="*/ 609600 h 2255520"/>
            <a:gd name="connsiteX50" fmla="*/ 1562422 w 2075443"/>
            <a:gd name="connsiteY50" fmla="*/ 601980 h 2255520"/>
            <a:gd name="connsiteX51" fmla="*/ 1615762 w 2075443"/>
            <a:gd name="connsiteY51" fmla="*/ 586740 h 2255520"/>
            <a:gd name="connsiteX52" fmla="*/ 1707202 w 2075443"/>
            <a:gd name="connsiteY52" fmla="*/ 510540 h 2255520"/>
            <a:gd name="connsiteX53" fmla="*/ 1722442 w 2075443"/>
            <a:gd name="connsiteY53" fmla="*/ 487680 h 2255520"/>
            <a:gd name="connsiteX54" fmla="*/ 1745302 w 2075443"/>
            <a:gd name="connsiteY54" fmla="*/ 457200 h 2255520"/>
            <a:gd name="connsiteX55" fmla="*/ 1752922 w 2075443"/>
            <a:gd name="connsiteY55" fmla="*/ 403860 h 2255520"/>
            <a:gd name="connsiteX56" fmla="*/ 1768162 w 2075443"/>
            <a:gd name="connsiteY56" fmla="*/ 358140 h 2255520"/>
            <a:gd name="connsiteX57" fmla="*/ 1760542 w 2075443"/>
            <a:gd name="connsiteY57" fmla="*/ 304800 h 2255520"/>
            <a:gd name="connsiteX58" fmla="*/ 1791022 w 2075443"/>
            <a:gd name="connsiteY58" fmla="*/ 289560 h 2255520"/>
            <a:gd name="connsiteX59" fmla="*/ 1836742 w 2075443"/>
            <a:gd name="connsiteY59" fmla="*/ 274320 h 2255520"/>
            <a:gd name="connsiteX60" fmla="*/ 1844362 w 2075443"/>
            <a:gd name="connsiteY60" fmla="*/ 251460 h 2255520"/>
            <a:gd name="connsiteX61" fmla="*/ 1867222 w 2075443"/>
            <a:gd name="connsiteY61" fmla="*/ 220980 h 2255520"/>
            <a:gd name="connsiteX62" fmla="*/ 1890082 w 2075443"/>
            <a:gd name="connsiteY62" fmla="*/ 99060 h 2255520"/>
            <a:gd name="connsiteX63" fmla="*/ 1928182 w 2075443"/>
            <a:gd name="connsiteY63" fmla="*/ 76200 h 2255520"/>
            <a:gd name="connsiteX64" fmla="*/ 1989142 w 2075443"/>
            <a:gd name="connsiteY64" fmla="*/ 45720 h 2255520"/>
            <a:gd name="connsiteX65" fmla="*/ 2034862 w 2075443"/>
            <a:gd name="connsiteY65" fmla="*/ 15240 h 2255520"/>
            <a:gd name="connsiteX66" fmla="*/ 2057722 w 2075443"/>
            <a:gd name="connsiteY66" fmla="*/ 0 h 2255520"/>
            <a:gd name="connsiteX67" fmla="*/ 2050102 w 2075443"/>
            <a:gd name="connsiteY67" fmla="*/ 91440 h 2255520"/>
            <a:gd name="connsiteX68" fmla="*/ 2019622 w 2075443"/>
            <a:gd name="connsiteY68" fmla="*/ 152400 h 2255520"/>
            <a:gd name="connsiteX69" fmla="*/ 2012002 w 2075443"/>
            <a:gd name="connsiteY69" fmla="*/ 182880 h 2255520"/>
            <a:gd name="connsiteX70" fmla="*/ 1996762 w 2075443"/>
            <a:gd name="connsiteY70" fmla="*/ 205740 h 2255520"/>
            <a:gd name="connsiteX71" fmla="*/ 1928182 w 2075443"/>
            <a:gd name="connsiteY71" fmla="*/ 274320 h 2255520"/>
            <a:gd name="connsiteX72" fmla="*/ 1890082 w 2075443"/>
            <a:gd name="connsiteY72" fmla="*/ 335280 h 2255520"/>
            <a:gd name="connsiteX73" fmla="*/ 1859602 w 2075443"/>
            <a:gd name="connsiteY73" fmla="*/ 381000 h 2255520"/>
            <a:gd name="connsiteX74" fmla="*/ 1851982 w 2075443"/>
            <a:gd name="connsiteY74" fmla="*/ 472440 h 2255520"/>
            <a:gd name="connsiteX75" fmla="*/ 1859602 w 2075443"/>
            <a:gd name="connsiteY75" fmla="*/ 556260 h 2255520"/>
            <a:gd name="connsiteX76" fmla="*/ 1829122 w 2075443"/>
            <a:gd name="connsiteY76" fmla="*/ 609600 h 2255520"/>
            <a:gd name="connsiteX77" fmla="*/ 1844362 w 2075443"/>
            <a:gd name="connsiteY77" fmla="*/ 655320 h 2255520"/>
            <a:gd name="connsiteX78" fmla="*/ 1867222 w 2075443"/>
            <a:gd name="connsiteY78" fmla="*/ 662940 h 2255520"/>
            <a:gd name="connsiteX79" fmla="*/ 1882462 w 2075443"/>
            <a:gd name="connsiteY79" fmla="*/ 685800 h 2255520"/>
            <a:gd name="connsiteX80" fmla="*/ 1890082 w 2075443"/>
            <a:gd name="connsiteY80" fmla="*/ 739140 h 2255520"/>
            <a:gd name="connsiteX81" fmla="*/ 1905322 w 2075443"/>
            <a:gd name="connsiteY81" fmla="*/ 792480 h 2255520"/>
            <a:gd name="connsiteX82" fmla="*/ 1829122 w 2075443"/>
            <a:gd name="connsiteY82" fmla="*/ 807720 h 2255520"/>
            <a:gd name="connsiteX83" fmla="*/ 1791022 w 2075443"/>
            <a:gd name="connsiteY83" fmla="*/ 876300 h 2255520"/>
            <a:gd name="connsiteX84" fmla="*/ 1752922 w 2075443"/>
            <a:gd name="connsiteY84" fmla="*/ 891540 h 2255520"/>
            <a:gd name="connsiteX85" fmla="*/ 1631002 w 2075443"/>
            <a:gd name="connsiteY85" fmla="*/ 906780 h 2255520"/>
            <a:gd name="connsiteX86" fmla="*/ 1608142 w 2075443"/>
            <a:gd name="connsiteY86" fmla="*/ 952500 h 2255520"/>
            <a:gd name="connsiteX87" fmla="*/ 1585282 w 2075443"/>
            <a:gd name="connsiteY87" fmla="*/ 1021080 h 2255520"/>
            <a:gd name="connsiteX88" fmla="*/ 1577662 w 2075443"/>
            <a:gd name="connsiteY88" fmla="*/ 1043940 h 2255520"/>
            <a:gd name="connsiteX89" fmla="*/ 1547182 w 2075443"/>
            <a:gd name="connsiteY89" fmla="*/ 1097280 h 2255520"/>
            <a:gd name="connsiteX90" fmla="*/ 1531942 w 2075443"/>
            <a:gd name="connsiteY90" fmla="*/ 1120140 h 2255520"/>
            <a:gd name="connsiteX91" fmla="*/ 1524322 w 2075443"/>
            <a:gd name="connsiteY91" fmla="*/ 1219200 h 2255520"/>
            <a:gd name="connsiteX92" fmla="*/ 1509082 w 2075443"/>
            <a:gd name="connsiteY92" fmla="*/ 1242060 h 2255520"/>
            <a:gd name="connsiteX93" fmla="*/ 1501462 w 2075443"/>
            <a:gd name="connsiteY93" fmla="*/ 1264920 h 2255520"/>
            <a:gd name="connsiteX94" fmla="*/ 1486222 w 2075443"/>
            <a:gd name="connsiteY94" fmla="*/ 1303020 h 2255520"/>
            <a:gd name="connsiteX95" fmla="*/ 1440502 w 2075443"/>
            <a:gd name="connsiteY95" fmla="*/ 1501140 h 2255520"/>
            <a:gd name="connsiteX96" fmla="*/ 1394782 w 2075443"/>
            <a:gd name="connsiteY96" fmla="*/ 1493520 h 2255520"/>
            <a:gd name="connsiteX97" fmla="*/ 1387162 w 2075443"/>
            <a:gd name="connsiteY97" fmla="*/ 1463040 h 2255520"/>
            <a:gd name="connsiteX98" fmla="*/ 1318582 w 2075443"/>
            <a:gd name="connsiteY98" fmla="*/ 1386840 h 2255520"/>
            <a:gd name="connsiteX99" fmla="*/ 1280482 w 2075443"/>
            <a:gd name="connsiteY99" fmla="*/ 1356360 h 2255520"/>
            <a:gd name="connsiteX100" fmla="*/ 1234762 w 2075443"/>
            <a:gd name="connsiteY100" fmla="*/ 1348740 h 2255520"/>
            <a:gd name="connsiteX101" fmla="*/ 1211902 w 2075443"/>
            <a:gd name="connsiteY101" fmla="*/ 1341120 h 2255520"/>
            <a:gd name="connsiteX102" fmla="*/ 1189042 w 2075443"/>
            <a:gd name="connsiteY102" fmla="*/ 1310640 h 2255520"/>
            <a:gd name="connsiteX103" fmla="*/ 1181422 w 2075443"/>
            <a:gd name="connsiteY103" fmla="*/ 1272540 h 2255520"/>
            <a:gd name="connsiteX104" fmla="*/ 1166182 w 2075443"/>
            <a:gd name="connsiteY104" fmla="*/ 1219200 h 2255520"/>
            <a:gd name="connsiteX105" fmla="*/ 1135702 w 2075443"/>
            <a:gd name="connsiteY105" fmla="*/ 1181100 h 2255520"/>
            <a:gd name="connsiteX106" fmla="*/ 1105222 w 2075443"/>
            <a:gd name="connsiteY106" fmla="*/ 1173480 h 2255520"/>
            <a:gd name="connsiteX107" fmla="*/ 899482 w 2075443"/>
            <a:gd name="connsiteY107" fmla="*/ 1188720 h 2255520"/>
            <a:gd name="connsiteX108" fmla="*/ 846142 w 2075443"/>
            <a:gd name="connsiteY108" fmla="*/ 1196340 h 2255520"/>
            <a:gd name="connsiteX109" fmla="*/ 838522 w 2075443"/>
            <a:gd name="connsiteY109" fmla="*/ 1242060 h 2255520"/>
            <a:gd name="connsiteX110" fmla="*/ 823282 w 2075443"/>
            <a:gd name="connsiteY110" fmla="*/ 1264920 h 2255520"/>
            <a:gd name="connsiteX111" fmla="*/ 808042 w 2075443"/>
            <a:gd name="connsiteY111" fmla="*/ 1333500 h 2255520"/>
            <a:gd name="connsiteX112" fmla="*/ 800422 w 2075443"/>
            <a:gd name="connsiteY112" fmla="*/ 1432560 h 2255520"/>
            <a:gd name="connsiteX113" fmla="*/ 792802 w 2075443"/>
            <a:gd name="connsiteY113" fmla="*/ 1463040 h 2255520"/>
            <a:gd name="connsiteX114" fmla="*/ 808042 w 2075443"/>
            <a:gd name="connsiteY114" fmla="*/ 1508760 h 2255520"/>
            <a:gd name="connsiteX115" fmla="*/ 815662 w 2075443"/>
            <a:gd name="connsiteY115" fmla="*/ 1539240 h 2255520"/>
            <a:gd name="connsiteX116" fmla="*/ 808042 w 2075443"/>
            <a:gd name="connsiteY116" fmla="*/ 1592580 h 2255520"/>
            <a:gd name="connsiteX117" fmla="*/ 762322 w 2075443"/>
            <a:gd name="connsiteY117" fmla="*/ 1767840 h 2255520"/>
            <a:gd name="connsiteX118" fmla="*/ 724222 w 2075443"/>
            <a:gd name="connsiteY118" fmla="*/ 1775460 h 2255520"/>
            <a:gd name="connsiteX119" fmla="*/ 693742 w 2075443"/>
            <a:gd name="connsiteY119" fmla="*/ 1783080 h 2255520"/>
            <a:gd name="connsiteX120" fmla="*/ 678502 w 2075443"/>
            <a:gd name="connsiteY120" fmla="*/ 1828800 h 2255520"/>
            <a:gd name="connsiteX121" fmla="*/ 663262 w 2075443"/>
            <a:gd name="connsiteY121" fmla="*/ 1882140 h 2255520"/>
            <a:gd name="connsiteX122" fmla="*/ 632782 w 2075443"/>
            <a:gd name="connsiteY122" fmla="*/ 1935480 h 2255520"/>
            <a:gd name="connsiteX123" fmla="*/ 625162 w 2075443"/>
            <a:gd name="connsiteY123" fmla="*/ 2011680 h 2255520"/>
            <a:gd name="connsiteX124" fmla="*/ 571822 w 2075443"/>
            <a:gd name="connsiteY124" fmla="*/ 2042160 h 2255520"/>
            <a:gd name="connsiteX125" fmla="*/ 548962 w 2075443"/>
            <a:gd name="connsiteY125" fmla="*/ 1996440 h 2255520"/>
            <a:gd name="connsiteX126" fmla="*/ 526102 w 2075443"/>
            <a:gd name="connsiteY126" fmla="*/ 1988820 h 2255520"/>
            <a:gd name="connsiteX127" fmla="*/ 259402 w 2075443"/>
            <a:gd name="connsiteY127" fmla="*/ 1996440 h 2255520"/>
            <a:gd name="connsiteX128" fmla="*/ 251782 w 2075443"/>
            <a:gd name="connsiteY128" fmla="*/ 2034540 h 2255520"/>
            <a:gd name="connsiteX129" fmla="*/ 228922 w 2075443"/>
            <a:gd name="connsiteY129" fmla="*/ 2110740 h 2255520"/>
            <a:gd name="connsiteX130" fmla="*/ 206062 w 2075443"/>
            <a:gd name="connsiteY130" fmla="*/ 2125980 h 2255520"/>
            <a:gd name="connsiteX131" fmla="*/ 160342 w 2075443"/>
            <a:gd name="connsiteY131" fmla="*/ 2179320 h 2255520"/>
            <a:gd name="connsiteX132" fmla="*/ 137482 w 2075443"/>
            <a:gd name="connsiteY132" fmla="*/ 2186940 h 2255520"/>
            <a:gd name="connsiteX133" fmla="*/ 114622 w 2075443"/>
            <a:gd name="connsiteY133" fmla="*/ 2202180 h 2255520"/>
            <a:gd name="connsiteX134" fmla="*/ 38422 w 2075443"/>
            <a:gd name="connsiteY134" fmla="*/ 2255520 h 2255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Lst>
          <a:rect l="l" t="t" r="r" b="b"/>
          <a:pathLst>
            <a:path w="2075443" h="2255520">
              <a:moveTo>
                <a:pt x="38422" y="2255520"/>
              </a:moveTo>
              <a:cubicBezTo>
                <a:pt x="30802" y="2242820"/>
                <a:pt x="23412" y="2229979"/>
                <a:pt x="15562" y="2217420"/>
              </a:cubicBezTo>
              <a:cubicBezTo>
                <a:pt x="10708" y="2209654"/>
                <a:pt x="-2194" y="2203366"/>
                <a:pt x="322" y="2194560"/>
              </a:cubicBezTo>
              <a:cubicBezTo>
                <a:pt x="4269" y="2180744"/>
                <a:pt x="21451" y="2174989"/>
                <a:pt x="30802" y="2164080"/>
              </a:cubicBezTo>
              <a:cubicBezTo>
                <a:pt x="38620" y="2154958"/>
                <a:pt x="66619" y="2106926"/>
                <a:pt x="68902" y="2103120"/>
              </a:cubicBezTo>
              <a:cubicBezTo>
                <a:pt x="73982" y="2039620"/>
                <a:pt x="72300" y="1975213"/>
                <a:pt x="84142" y="1912620"/>
              </a:cubicBezTo>
              <a:cubicBezTo>
                <a:pt x="90280" y="1880176"/>
                <a:pt x="107475" y="1850714"/>
                <a:pt x="122242" y="1821180"/>
              </a:cubicBezTo>
              <a:cubicBezTo>
                <a:pt x="137125" y="1791415"/>
                <a:pt x="134771" y="1792971"/>
                <a:pt x="152722" y="1767840"/>
              </a:cubicBezTo>
              <a:cubicBezTo>
                <a:pt x="160104" y="1757506"/>
                <a:pt x="166602" y="1746340"/>
                <a:pt x="175582" y="1737360"/>
              </a:cubicBezTo>
              <a:cubicBezTo>
                <a:pt x="182058" y="1730884"/>
                <a:pt x="190822" y="1727200"/>
                <a:pt x="198442" y="1722120"/>
              </a:cubicBezTo>
              <a:cubicBezTo>
                <a:pt x="201938" y="1704642"/>
                <a:pt x="210990" y="1651190"/>
                <a:pt x="221302" y="1638300"/>
              </a:cubicBezTo>
              <a:lnTo>
                <a:pt x="251782" y="1600200"/>
              </a:lnTo>
              <a:cubicBezTo>
                <a:pt x="254322" y="1592580"/>
                <a:pt x="255417" y="1584314"/>
                <a:pt x="259402" y="1577340"/>
              </a:cubicBezTo>
              <a:cubicBezTo>
                <a:pt x="265703" y="1566313"/>
                <a:pt x="278863" y="1559097"/>
                <a:pt x="282262" y="1546860"/>
              </a:cubicBezTo>
              <a:cubicBezTo>
                <a:pt x="291876" y="1512249"/>
                <a:pt x="289275" y="1475146"/>
                <a:pt x="297502" y="1440180"/>
              </a:cubicBezTo>
              <a:cubicBezTo>
                <a:pt x="299600" y="1431265"/>
                <a:pt x="307419" y="1424772"/>
                <a:pt x="312742" y="1417320"/>
              </a:cubicBezTo>
              <a:cubicBezTo>
                <a:pt x="338519" y="1381232"/>
                <a:pt x="326894" y="1392645"/>
                <a:pt x="358462" y="1371600"/>
              </a:cubicBezTo>
              <a:cubicBezTo>
                <a:pt x="369610" y="1354877"/>
                <a:pt x="382497" y="1337596"/>
                <a:pt x="388942" y="1318260"/>
              </a:cubicBezTo>
              <a:cubicBezTo>
                <a:pt x="410913" y="1252348"/>
                <a:pt x="380500" y="1304253"/>
                <a:pt x="411802" y="1257300"/>
              </a:cubicBezTo>
              <a:cubicBezTo>
                <a:pt x="414342" y="1239520"/>
                <a:pt x="418044" y="1221868"/>
                <a:pt x="419422" y="1203960"/>
              </a:cubicBezTo>
              <a:cubicBezTo>
                <a:pt x="423128" y="1155776"/>
                <a:pt x="417999" y="1106653"/>
                <a:pt x="427042" y="1059180"/>
              </a:cubicBezTo>
              <a:cubicBezTo>
                <a:pt x="428756" y="1050184"/>
                <a:pt x="441533" y="1047659"/>
                <a:pt x="449902" y="1043940"/>
              </a:cubicBezTo>
              <a:cubicBezTo>
                <a:pt x="464582" y="1037416"/>
                <a:pt x="480037" y="1032596"/>
                <a:pt x="495622" y="1028700"/>
              </a:cubicBezTo>
              <a:lnTo>
                <a:pt x="556582" y="1013460"/>
              </a:lnTo>
              <a:cubicBezTo>
                <a:pt x="569282" y="1005840"/>
                <a:pt x="580559" y="995060"/>
                <a:pt x="594682" y="990600"/>
              </a:cubicBezTo>
              <a:cubicBezTo>
                <a:pt x="629361" y="979649"/>
                <a:pt x="665961" y="976070"/>
                <a:pt x="701362" y="967740"/>
              </a:cubicBezTo>
              <a:cubicBezTo>
                <a:pt x="709181" y="965900"/>
                <a:pt x="716602" y="962660"/>
                <a:pt x="724222" y="960120"/>
              </a:cubicBezTo>
              <a:cubicBezTo>
                <a:pt x="729736" y="927034"/>
                <a:pt x="732362" y="908250"/>
                <a:pt x="739462" y="876300"/>
              </a:cubicBezTo>
              <a:cubicBezTo>
                <a:pt x="741734" y="866077"/>
                <a:pt x="745028" y="856089"/>
                <a:pt x="747082" y="845820"/>
              </a:cubicBezTo>
              <a:cubicBezTo>
                <a:pt x="759714" y="782658"/>
                <a:pt x="751817" y="802691"/>
                <a:pt x="762322" y="723900"/>
              </a:cubicBezTo>
              <a:cubicBezTo>
                <a:pt x="768132" y="680328"/>
                <a:pt x="767946" y="696596"/>
                <a:pt x="777562" y="662940"/>
              </a:cubicBezTo>
              <a:cubicBezTo>
                <a:pt x="780439" y="652870"/>
                <a:pt x="782642" y="642620"/>
                <a:pt x="785182" y="632460"/>
              </a:cubicBezTo>
              <a:cubicBezTo>
                <a:pt x="787722" y="584200"/>
                <a:pt x="783324" y="535068"/>
                <a:pt x="792802" y="487680"/>
              </a:cubicBezTo>
              <a:cubicBezTo>
                <a:pt x="794377" y="479804"/>
                <a:pt x="808478" y="476468"/>
                <a:pt x="815662" y="480060"/>
              </a:cubicBezTo>
              <a:cubicBezTo>
                <a:pt x="822846" y="483652"/>
                <a:pt x="819690" y="495736"/>
                <a:pt x="823282" y="502920"/>
              </a:cubicBezTo>
              <a:cubicBezTo>
                <a:pt x="827378" y="511111"/>
                <a:pt x="832491" y="518888"/>
                <a:pt x="838522" y="525780"/>
              </a:cubicBezTo>
              <a:cubicBezTo>
                <a:pt x="850349" y="539297"/>
                <a:pt x="864607" y="550530"/>
                <a:pt x="876622" y="563880"/>
              </a:cubicBezTo>
              <a:cubicBezTo>
                <a:pt x="887502" y="575969"/>
                <a:pt x="894264" y="591995"/>
                <a:pt x="907102" y="601980"/>
              </a:cubicBezTo>
              <a:cubicBezTo>
                <a:pt x="917899" y="610378"/>
                <a:pt x="932502" y="612140"/>
                <a:pt x="945202" y="617220"/>
              </a:cubicBezTo>
              <a:cubicBezTo>
                <a:pt x="960442" y="637540"/>
                <a:pt x="968204" y="666821"/>
                <a:pt x="990922" y="678180"/>
              </a:cubicBezTo>
              <a:cubicBezTo>
                <a:pt x="1017462" y="691450"/>
                <a:pt x="1064828" y="718725"/>
                <a:pt x="1097602" y="723900"/>
              </a:cubicBezTo>
              <a:cubicBezTo>
                <a:pt x="1130314" y="729065"/>
                <a:pt x="1163642" y="728980"/>
                <a:pt x="1196662" y="731520"/>
              </a:cubicBezTo>
              <a:cubicBezTo>
                <a:pt x="1227142" y="726440"/>
                <a:pt x="1272532" y="742971"/>
                <a:pt x="1288102" y="716280"/>
              </a:cubicBezTo>
              <a:cubicBezTo>
                <a:pt x="1376479" y="564777"/>
                <a:pt x="1239746" y="527441"/>
                <a:pt x="1326202" y="556260"/>
              </a:cubicBezTo>
              <a:cubicBezTo>
                <a:pt x="1360190" y="624235"/>
                <a:pt x="1328898" y="546058"/>
                <a:pt x="1333822" y="624840"/>
              </a:cubicBezTo>
              <a:cubicBezTo>
                <a:pt x="1335593" y="653183"/>
                <a:pt x="1343982" y="680720"/>
                <a:pt x="1349062" y="708660"/>
              </a:cubicBezTo>
              <a:cubicBezTo>
                <a:pt x="1359222" y="706120"/>
                <a:pt x="1370962" y="707046"/>
                <a:pt x="1379542" y="701040"/>
              </a:cubicBezTo>
              <a:cubicBezTo>
                <a:pt x="1397199" y="688680"/>
                <a:pt x="1404815" y="662136"/>
                <a:pt x="1425262" y="655320"/>
              </a:cubicBezTo>
              <a:cubicBezTo>
                <a:pt x="1440502" y="650240"/>
                <a:pt x="1456302" y="646604"/>
                <a:pt x="1470982" y="640080"/>
              </a:cubicBezTo>
              <a:cubicBezTo>
                <a:pt x="1521150" y="617783"/>
                <a:pt x="1463503" y="629873"/>
                <a:pt x="1524322" y="609600"/>
              </a:cubicBezTo>
              <a:cubicBezTo>
                <a:pt x="1536609" y="605504"/>
                <a:pt x="1549857" y="605121"/>
                <a:pt x="1562422" y="601980"/>
              </a:cubicBezTo>
              <a:cubicBezTo>
                <a:pt x="1580361" y="597495"/>
                <a:pt x="1597982" y="591820"/>
                <a:pt x="1615762" y="586740"/>
              </a:cubicBezTo>
              <a:cubicBezTo>
                <a:pt x="1684754" y="517748"/>
                <a:pt x="1651019" y="538631"/>
                <a:pt x="1707202" y="510540"/>
              </a:cubicBezTo>
              <a:cubicBezTo>
                <a:pt x="1712282" y="502920"/>
                <a:pt x="1717119" y="495132"/>
                <a:pt x="1722442" y="487680"/>
              </a:cubicBezTo>
              <a:cubicBezTo>
                <a:pt x="1729824" y="477346"/>
                <a:pt x="1740962" y="469135"/>
                <a:pt x="1745302" y="457200"/>
              </a:cubicBezTo>
              <a:cubicBezTo>
                <a:pt x="1751440" y="440321"/>
                <a:pt x="1748883" y="421361"/>
                <a:pt x="1752922" y="403860"/>
              </a:cubicBezTo>
              <a:cubicBezTo>
                <a:pt x="1756534" y="388207"/>
                <a:pt x="1768162" y="358140"/>
                <a:pt x="1768162" y="358140"/>
              </a:cubicBezTo>
              <a:cubicBezTo>
                <a:pt x="1765622" y="340360"/>
                <a:pt x="1754862" y="321839"/>
                <a:pt x="1760542" y="304800"/>
              </a:cubicBezTo>
              <a:cubicBezTo>
                <a:pt x="1764134" y="294024"/>
                <a:pt x="1780475" y="293779"/>
                <a:pt x="1791022" y="289560"/>
              </a:cubicBezTo>
              <a:cubicBezTo>
                <a:pt x="1805937" y="283594"/>
                <a:pt x="1836742" y="274320"/>
                <a:pt x="1836742" y="274320"/>
              </a:cubicBezTo>
              <a:cubicBezTo>
                <a:pt x="1839282" y="266700"/>
                <a:pt x="1840377" y="258434"/>
                <a:pt x="1844362" y="251460"/>
              </a:cubicBezTo>
              <a:cubicBezTo>
                <a:pt x="1850663" y="240433"/>
                <a:pt x="1863573" y="233144"/>
                <a:pt x="1867222" y="220980"/>
              </a:cubicBezTo>
              <a:cubicBezTo>
                <a:pt x="1879103" y="181376"/>
                <a:pt x="1874037" y="137168"/>
                <a:pt x="1890082" y="99060"/>
              </a:cubicBezTo>
              <a:cubicBezTo>
                <a:pt x="1895829" y="85410"/>
                <a:pt x="1915142" y="83222"/>
                <a:pt x="1928182" y="76200"/>
              </a:cubicBezTo>
              <a:cubicBezTo>
                <a:pt x="1948185" y="65429"/>
                <a:pt x="1970239" y="58322"/>
                <a:pt x="1989142" y="45720"/>
              </a:cubicBezTo>
              <a:lnTo>
                <a:pt x="2034862" y="15240"/>
              </a:lnTo>
              <a:lnTo>
                <a:pt x="2057722" y="0"/>
              </a:lnTo>
              <a:cubicBezTo>
                <a:pt x="2084905" y="40774"/>
                <a:pt x="2079604" y="19791"/>
                <a:pt x="2050102" y="91440"/>
              </a:cubicBezTo>
              <a:cubicBezTo>
                <a:pt x="2041452" y="112447"/>
                <a:pt x="2025132" y="130360"/>
                <a:pt x="2019622" y="152400"/>
              </a:cubicBezTo>
              <a:cubicBezTo>
                <a:pt x="2017082" y="162560"/>
                <a:pt x="2016127" y="173254"/>
                <a:pt x="2012002" y="182880"/>
              </a:cubicBezTo>
              <a:cubicBezTo>
                <a:pt x="2008394" y="191298"/>
                <a:pt x="2002257" y="198414"/>
                <a:pt x="1996762" y="205740"/>
              </a:cubicBezTo>
              <a:cubicBezTo>
                <a:pt x="1962472" y="251460"/>
                <a:pt x="1972632" y="238760"/>
                <a:pt x="1928182" y="274320"/>
              </a:cubicBezTo>
              <a:cubicBezTo>
                <a:pt x="1914070" y="316655"/>
                <a:pt x="1928310" y="282716"/>
                <a:pt x="1890082" y="335280"/>
              </a:cubicBezTo>
              <a:cubicBezTo>
                <a:pt x="1879309" y="350093"/>
                <a:pt x="1869762" y="365760"/>
                <a:pt x="1859602" y="381000"/>
              </a:cubicBezTo>
              <a:cubicBezTo>
                <a:pt x="1857062" y="411480"/>
                <a:pt x="1851982" y="441854"/>
                <a:pt x="1851982" y="472440"/>
              </a:cubicBezTo>
              <a:cubicBezTo>
                <a:pt x="1851982" y="500495"/>
                <a:pt x="1861468" y="528267"/>
                <a:pt x="1859602" y="556260"/>
              </a:cubicBezTo>
              <a:cubicBezTo>
                <a:pt x="1858886" y="567002"/>
                <a:pt x="1835651" y="599806"/>
                <a:pt x="1829122" y="609600"/>
              </a:cubicBezTo>
              <a:cubicBezTo>
                <a:pt x="1834202" y="624840"/>
                <a:pt x="1835025" y="642248"/>
                <a:pt x="1844362" y="655320"/>
              </a:cubicBezTo>
              <a:cubicBezTo>
                <a:pt x="1849031" y="661856"/>
                <a:pt x="1860950" y="657922"/>
                <a:pt x="1867222" y="662940"/>
              </a:cubicBezTo>
              <a:cubicBezTo>
                <a:pt x="1874373" y="668661"/>
                <a:pt x="1877382" y="678180"/>
                <a:pt x="1882462" y="685800"/>
              </a:cubicBezTo>
              <a:cubicBezTo>
                <a:pt x="1885002" y="703580"/>
                <a:pt x="1882788" y="722727"/>
                <a:pt x="1890082" y="739140"/>
              </a:cubicBezTo>
              <a:cubicBezTo>
                <a:pt x="1895201" y="750658"/>
                <a:pt x="1955068" y="760824"/>
                <a:pt x="1905322" y="792480"/>
              </a:cubicBezTo>
              <a:cubicBezTo>
                <a:pt x="1883469" y="806387"/>
                <a:pt x="1854522" y="802640"/>
                <a:pt x="1829122" y="807720"/>
              </a:cubicBezTo>
              <a:cubicBezTo>
                <a:pt x="1759421" y="854187"/>
                <a:pt x="1872289" y="771813"/>
                <a:pt x="1791022" y="876300"/>
              </a:cubicBezTo>
              <a:cubicBezTo>
                <a:pt x="1782624" y="887097"/>
                <a:pt x="1766359" y="888981"/>
                <a:pt x="1752922" y="891540"/>
              </a:cubicBezTo>
              <a:cubicBezTo>
                <a:pt x="1712689" y="899203"/>
                <a:pt x="1671642" y="901700"/>
                <a:pt x="1631002" y="906780"/>
              </a:cubicBezTo>
              <a:cubicBezTo>
                <a:pt x="1603212" y="990150"/>
                <a:pt x="1647533" y="863870"/>
                <a:pt x="1608142" y="952500"/>
              </a:cubicBezTo>
              <a:lnTo>
                <a:pt x="1585282" y="1021080"/>
              </a:lnTo>
              <a:cubicBezTo>
                <a:pt x="1582742" y="1028700"/>
                <a:pt x="1582117" y="1037257"/>
                <a:pt x="1577662" y="1043940"/>
              </a:cubicBezTo>
              <a:cubicBezTo>
                <a:pt x="1540532" y="1099635"/>
                <a:pt x="1585853" y="1029605"/>
                <a:pt x="1547182" y="1097280"/>
              </a:cubicBezTo>
              <a:cubicBezTo>
                <a:pt x="1542638" y="1105231"/>
                <a:pt x="1537022" y="1112520"/>
                <a:pt x="1531942" y="1120140"/>
              </a:cubicBezTo>
              <a:cubicBezTo>
                <a:pt x="1529402" y="1153160"/>
                <a:pt x="1530425" y="1186650"/>
                <a:pt x="1524322" y="1219200"/>
              </a:cubicBezTo>
              <a:cubicBezTo>
                <a:pt x="1522634" y="1228201"/>
                <a:pt x="1513178" y="1233869"/>
                <a:pt x="1509082" y="1242060"/>
              </a:cubicBezTo>
              <a:cubicBezTo>
                <a:pt x="1505490" y="1249244"/>
                <a:pt x="1504282" y="1257399"/>
                <a:pt x="1501462" y="1264920"/>
              </a:cubicBezTo>
              <a:cubicBezTo>
                <a:pt x="1496659" y="1277727"/>
                <a:pt x="1489640" y="1289776"/>
                <a:pt x="1486222" y="1303020"/>
              </a:cubicBezTo>
              <a:cubicBezTo>
                <a:pt x="1469286" y="1368646"/>
                <a:pt x="1455742" y="1435100"/>
                <a:pt x="1440502" y="1501140"/>
              </a:cubicBezTo>
              <a:cubicBezTo>
                <a:pt x="1425262" y="1498600"/>
                <a:pt x="1407354" y="1502500"/>
                <a:pt x="1394782" y="1493520"/>
              </a:cubicBezTo>
              <a:cubicBezTo>
                <a:pt x="1386260" y="1487433"/>
                <a:pt x="1391287" y="1472666"/>
                <a:pt x="1387162" y="1463040"/>
              </a:cubicBezTo>
              <a:cubicBezTo>
                <a:pt x="1376679" y="1438579"/>
                <a:pt x="1327042" y="1393608"/>
                <a:pt x="1318582" y="1386840"/>
              </a:cubicBezTo>
              <a:cubicBezTo>
                <a:pt x="1305882" y="1376680"/>
                <a:pt x="1295288" y="1363090"/>
                <a:pt x="1280482" y="1356360"/>
              </a:cubicBezTo>
              <a:cubicBezTo>
                <a:pt x="1266417" y="1349967"/>
                <a:pt x="1249844" y="1352092"/>
                <a:pt x="1234762" y="1348740"/>
              </a:cubicBezTo>
              <a:cubicBezTo>
                <a:pt x="1226921" y="1346998"/>
                <a:pt x="1219522" y="1343660"/>
                <a:pt x="1211902" y="1341120"/>
              </a:cubicBezTo>
              <a:cubicBezTo>
                <a:pt x="1204282" y="1330960"/>
                <a:pt x="1194200" y="1322245"/>
                <a:pt x="1189042" y="1310640"/>
              </a:cubicBezTo>
              <a:cubicBezTo>
                <a:pt x="1183782" y="1298805"/>
                <a:pt x="1184232" y="1285183"/>
                <a:pt x="1181422" y="1272540"/>
              </a:cubicBezTo>
              <a:cubicBezTo>
                <a:pt x="1180384" y="1267871"/>
                <a:pt x="1170571" y="1226223"/>
                <a:pt x="1166182" y="1219200"/>
              </a:cubicBezTo>
              <a:cubicBezTo>
                <a:pt x="1157562" y="1205408"/>
                <a:pt x="1148713" y="1190858"/>
                <a:pt x="1135702" y="1181100"/>
              </a:cubicBezTo>
              <a:cubicBezTo>
                <a:pt x="1127324" y="1174816"/>
                <a:pt x="1115382" y="1176020"/>
                <a:pt x="1105222" y="1173480"/>
              </a:cubicBezTo>
              <a:lnTo>
                <a:pt x="899482" y="1188720"/>
              </a:lnTo>
              <a:cubicBezTo>
                <a:pt x="881591" y="1190299"/>
                <a:pt x="859659" y="1184513"/>
                <a:pt x="846142" y="1196340"/>
              </a:cubicBezTo>
              <a:cubicBezTo>
                <a:pt x="834515" y="1206514"/>
                <a:pt x="843408" y="1227403"/>
                <a:pt x="838522" y="1242060"/>
              </a:cubicBezTo>
              <a:cubicBezTo>
                <a:pt x="835626" y="1250748"/>
                <a:pt x="827378" y="1256729"/>
                <a:pt x="823282" y="1264920"/>
              </a:cubicBezTo>
              <a:cubicBezTo>
                <a:pt x="813903" y="1283679"/>
                <a:pt x="810969" y="1315940"/>
                <a:pt x="808042" y="1333500"/>
              </a:cubicBezTo>
              <a:cubicBezTo>
                <a:pt x="805502" y="1366520"/>
                <a:pt x="804291" y="1399669"/>
                <a:pt x="800422" y="1432560"/>
              </a:cubicBezTo>
              <a:cubicBezTo>
                <a:pt x="799198" y="1442961"/>
                <a:pt x="791760" y="1452619"/>
                <a:pt x="792802" y="1463040"/>
              </a:cubicBezTo>
              <a:cubicBezTo>
                <a:pt x="794400" y="1479025"/>
                <a:pt x="803426" y="1493373"/>
                <a:pt x="808042" y="1508760"/>
              </a:cubicBezTo>
              <a:cubicBezTo>
                <a:pt x="811051" y="1518791"/>
                <a:pt x="813122" y="1529080"/>
                <a:pt x="815662" y="1539240"/>
              </a:cubicBezTo>
              <a:cubicBezTo>
                <a:pt x="813122" y="1557020"/>
                <a:pt x="810025" y="1574729"/>
                <a:pt x="808042" y="1592580"/>
              </a:cubicBezTo>
              <a:cubicBezTo>
                <a:pt x="799849" y="1666316"/>
                <a:pt x="831577" y="1737060"/>
                <a:pt x="762322" y="1767840"/>
              </a:cubicBezTo>
              <a:cubicBezTo>
                <a:pt x="750487" y="1773100"/>
                <a:pt x="736865" y="1772650"/>
                <a:pt x="724222" y="1775460"/>
              </a:cubicBezTo>
              <a:cubicBezTo>
                <a:pt x="713999" y="1777732"/>
                <a:pt x="703902" y="1780540"/>
                <a:pt x="693742" y="1783080"/>
              </a:cubicBezTo>
              <a:cubicBezTo>
                <a:pt x="688662" y="1798320"/>
                <a:pt x="682398" y="1813215"/>
                <a:pt x="678502" y="1828800"/>
              </a:cubicBezTo>
              <a:cubicBezTo>
                <a:pt x="674635" y="1844267"/>
                <a:pt x="669821" y="1866836"/>
                <a:pt x="663262" y="1882140"/>
              </a:cubicBezTo>
              <a:cubicBezTo>
                <a:pt x="651661" y="1909210"/>
                <a:pt x="648087" y="1912522"/>
                <a:pt x="632782" y="1935480"/>
              </a:cubicBezTo>
              <a:cubicBezTo>
                <a:pt x="630242" y="1960880"/>
                <a:pt x="633234" y="1987463"/>
                <a:pt x="625162" y="2011680"/>
              </a:cubicBezTo>
              <a:cubicBezTo>
                <a:pt x="623008" y="2018142"/>
                <a:pt x="573088" y="2041527"/>
                <a:pt x="571822" y="2042160"/>
              </a:cubicBezTo>
              <a:cubicBezTo>
                <a:pt x="566802" y="2027101"/>
                <a:pt x="562391" y="2007183"/>
                <a:pt x="548962" y="1996440"/>
              </a:cubicBezTo>
              <a:cubicBezTo>
                <a:pt x="542690" y="1991422"/>
                <a:pt x="533722" y="1991360"/>
                <a:pt x="526102" y="1988820"/>
              </a:cubicBezTo>
              <a:cubicBezTo>
                <a:pt x="437202" y="1991360"/>
                <a:pt x="347128" y="1981819"/>
                <a:pt x="259402" y="1996440"/>
              </a:cubicBezTo>
              <a:cubicBezTo>
                <a:pt x="246627" y="1998569"/>
                <a:pt x="253911" y="2021765"/>
                <a:pt x="251782" y="2034540"/>
              </a:cubicBezTo>
              <a:cubicBezTo>
                <a:pt x="246026" y="2069073"/>
                <a:pt x="252514" y="2087148"/>
                <a:pt x="228922" y="2110740"/>
              </a:cubicBezTo>
              <a:cubicBezTo>
                <a:pt x="222446" y="2117216"/>
                <a:pt x="213682" y="2120900"/>
                <a:pt x="206062" y="2125980"/>
              </a:cubicBezTo>
              <a:cubicBezTo>
                <a:pt x="191417" y="2147947"/>
                <a:pt x="183859" y="2162522"/>
                <a:pt x="160342" y="2179320"/>
              </a:cubicBezTo>
              <a:cubicBezTo>
                <a:pt x="153806" y="2183989"/>
                <a:pt x="144666" y="2183348"/>
                <a:pt x="137482" y="2186940"/>
              </a:cubicBezTo>
              <a:cubicBezTo>
                <a:pt x="129291" y="2191036"/>
                <a:pt x="122573" y="2197636"/>
                <a:pt x="114622" y="2202180"/>
              </a:cubicBezTo>
              <a:lnTo>
                <a:pt x="38422" y="225552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160020</xdr:colOff>
      <xdr:row>8</xdr:row>
      <xdr:rowOff>7620</xdr:rowOff>
    </xdr:from>
    <xdr:to>
      <xdr:col>6</xdr:col>
      <xdr:colOff>746760</xdr:colOff>
      <xdr:row>24</xdr:row>
      <xdr:rowOff>51708</xdr:rowOff>
    </xdr:to>
    <xdr:sp macro="" textlink="">
      <xdr:nvSpPr>
        <xdr:cNvPr id="51" name="Forma libre: forma 50">
          <a:hlinkClick xmlns:r="http://schemas.openxmlformats.org/officeDocument/2006/relationships" r:id="rId28"/>
          <a:extLst>
            <a:ext uri="{FF2B5EF4-FFF2-40B4-BE49-F238E27FC236}">
              <a16:creationId xmlns:a16="http://schemas.microsoft.com/office/drawing/2014/main" id="{80FD4C86-EBB8-4D21-BABB-CBA98EAC2EA3}"/>
            </a:ext>
          </a:extLst>
        </xdr:cNvPr>
        <xdr:cNvSpPr/>
      </xdr:nvSpPr>
      <xdr:spPr>
        <a:xfrm>
          <a:off x="10652760" y="1554480"/>
          <a:ext cx="0" cy="2848248"/>
        </a:xfrm>
        <a:custGeom>
          <a:avLst/>
          <a:gdLst>
            <a:gd name="connsiteX0" fmla="*/ 236220 w 1379220"/>
            <a:gd name="connsiteY0" fmla="*/ 2598420 h 2604408"/>
            <a:gd name="connsiteX1" fmla="*/ 182880 w 1379220"/>
            <a:gd name="connsiteY1" fmla="*/ 2560320 h 2604408"/>
            <a:gd name="connsiteX2" fmla="*/ 198120 w 1379220"/>
            <a:gd name="connsiteY2" fmla="*/ 2529840 h 2604408"/>
            <a:gd name="connsiteX3" fmla="*/ 182880 w 1379220"/>
            <a:gd name="connsiteY3" fmla="*/ 2468880 h 2604408"/>
            <a:gd name="connsiteX4" fmla="*/ 175260 w 1379220"/>
            <a:gd name="connsiteY4" fmla="*/ 2446020 h 2604408"/>
            <a:gd name="connsiteX5" fmla="*/ 167640 w 1379220"/>
            <a:gd name="connsiteY5" fmla="*/ 2407920 h 2604408"/>
            <a:gd name="connsiteX6" fmla="*/ 160020 w 1379220"/>
            <a:gd name="connsiteY6" fmla="*/ 2065020 h 2604408"/>
            <a:gd name="connsiteX7" fmla="*/ 152400 w 1379220"/>
            <a:gd name="connsiteY7" fmla="*/ 2034540 h 2604408"/>
            <a:gd name="connsiteX8" fmla="*/ 137160 w 1379220"/>
            <a:gd name="connsiteY8" fmla="*/ 1981200 h 2604408"/>
            <a:gd name="connsiteX9" fmla="*/ 114300 w 1379220"/>
            <a:gd name="connsiteY9" fmla="*/ 1912620 h 2604408"/>
            <a:gd name="connsiteX10" fmla="*/ 106680 w 1379220"/>
            <a:gd name="connsiteY10" fmla="*/ 1767840 h 2604408"/>
            <a:gd name="connsiteX11" fmla="*/ 76200 w 1379220"/>
            <a:gd name="connsiteY11" fmla="*/ 1714500 h 2604408"/>
            <a:gd name="connsiteX12" fmla="*/ 15240 w 1379220"/>
            <a:gd name="connsiteY12" fmla="*/ 1623060 h 2604408"/>
            <a:gd name="connsiteX13" fmla="*/ 22860 w 1379220"/>
            <a:gd name="connsiteY13" fmla="*/ 1600200 h 2604408"/>
            <a:gd name="connsiteX14" fmla="*/ 53340 w 1379220"/>
            <a:gd name="connsiteY14" fmla="*/ 1592580 h 2604408"/>
            <a:gd name="connsiteX15" fmla="*/ 106680 w 1379220"/>
            <a:gd name="connsiteY15" fmla="*/ 1584960 h 2604408"/>
            <a:gd name="connsiteX16" fmla="*/ 99060 w 1379220"/>
            <a:gd name="connsiteY16" fmla="*/ 1447800 h 2604408"/>
            <a:gd name="connsiteX17" fmla="*/ 60960 w 1379220"/>
            <a:gd name="connsiteY17" fmla="*/ 1363980 h 2604408"/>
            <a:gd name="connsiteX18" fmla="*/ 38100 w 1379220"/>
            <a:gd name="connsiteY18" fmla="*/ 1348740 h 2604408"/>
            <a:gd name="connsiteX19" fmla="*/ 0 w 1379220"/>
            <a:gd name="connsiteY19" fmla="*/ 1303020 h 2604408"/>
            <a:gd name="connsiteX20" fmla="*/ 15240 w 1379220"/>
            <a:gd name="connsiteY20" fmla="*/ 1211580 h 2604408"/>
            <a:gd name="connsiteX21" fmla="*/ 45720 w 1379220"/>
            <a:gd name="connsiteY21" fmla="*/ 1196340 h 2604408"/>
            <a:gd name="connsiteX22" fmla="*/ 68580 w 1379220"/>
            <a:gd name="connsiteY22" fmla="*/ 1188720 h 2604408"/>
            <a:gd name="connsiteX23" fmla="*/ 152400 w 1379220"/>
            <a:gd name="connsiteY23" fmla="*/ 1150620 h 2604408"/>
            <a:gd name="connsiteX24" fmla="*/ 167640 w 1379220"/>
            <a:gd name="connsiteY24" fmla="*/ 1127760 h 2604408"/>
            <a:gd name="connsiteX25" fmla="*/ 190500 w 1379220"/>
            <a:gd name="connsiteY25" fmla="*/ 1104900 h 2604408"/>
            <a:gd name="connsiteX26" fmla="*/ 205740 w 1379220"/>
            <a:gd name="connsiteY26" fmla="*/ 1074420 h 2604408"/>
            <a:gd name="connsiteX27" fmla="*/ 228600 w 1379220"/>
            <a:gd name="connsiteY27" fmla="*/ 982980 h 2604408"/>
            <a:gd name="connsiteX28" fmla="*/ 220980 w 1379220"/>
            <a:gd name="connsiteY28" fmla="*/ 883920 h 2604408"/>
            <a:gd name="connsiteX29" fmla="*/ 190500 w 1379220"/>
            <a:gd name="connsiteY29" fmla="*/ 784860 h 2604408"/>
            <a:gd name="connsiteX30" fmla="*/ 198120 w 1379220"/>
            <a:gd name="connsiteY30" fmla="*/ 739140 h 2604408"/>
            <a:gd name="connsiteX31" fmla="*/ 205740 w 1379220"/>
            <a:gd name="connsiteY31" fmla="*/ 716280 h 2604408"/>
            <a:gd name="connsiteX32" fmla="*/ 281940 w 1379220"/>
            <a:gd name="connsiteY32" fmla="*/ 678180 h 2604408"/>
            <a:gd name="connsiteX33" fmla="*/ 304800 w 1379220"/>
            <a:gd name="connsiteY33" fmla="*/ 662940 h 2604408"/>
            <a:gd name="connsiteX34" fmla="*/ 335280 w 1379220"/>
            <a:gd name="connsiteY34" fmla="*/ 640080 h 2604408"/>
            <a:gd name="connsiteX35" fmla="*/ 419100 w 1379220"/>
            <a:gd name="connsiteY35" fmla="*/ 617220 h 2604408"/>
            <a:gd name="connsiteX36" fmla="*/ 441960 w 1379220"/>
            <a:gd name="connsiteY36" fmla="*/ 586740 h 2604408"/>
            <a:gd name="connsiteX37" fmla="*/ 495300 w 1379220"/>
            <a:gd name="connsiteY37" fmla="*/ 563880 h 2604408"/>
            <a:gd name="connsiteX38" fmla="*/ 541020 w 1379220"/>
            <a:gd name="connsiteY38" fmla="*/ 533400 h 2604408"/>
            <a:gd name="connsiteX39" fmla="*/ 571500 w 1379220"/>
            <a:gd name="connsiteY39" fmla="*/ 518160 h 2604408"/>
            <a:gd name="connsiteX40" fmla="*/ 586740 w 1379220"/>
            <a:gd name="connsiteY40" fmla="*/ 495300 h 2604408"/>
            <a:gd name="connsiteX41" fmla="*/ 609600 w 1379220"/>
            <a:gd name="connsiteY41" fmla="*/ 480060 h 2604408"/>
            <a:gd name="connsiteX42" fmla="*/ 617220 w 1379220"/>
            <a:gd name="connsiteY42" fmla="*/ 457200 h 2604408"/>
            <a:gd name="connsiteX43" fmla="*/ 647700 w 1379220"/>
            <a:gd name="connsiteY43" fmla="*/ 426720 h 2604408"/>
            <a:gd name="connsiteX44" fmla="*/ 731520 w 1379220"/>
            <a:gd name="connsiteY44" fmla="*/ 403860 h 2604408"/>
            <a:gd name="connsiteX45" fmla="*/ 800100 w 1379220"/>
            <a:gd name="connsiteY45" fmla="*/ 373380 h 2604408"/>
            <a:gd name="connsiteX46" fmla="*/ 861060 w 1379220"/>
            <a:gd name="connsiteY46" fmla="*/ 342900 h 2604408"/>
            <a:gd name="connsiteX47" fmla="*/ 876300 w 1379220"/>
            <a:gd name="connsiteY47" fmla="*/ 320040 h 2604408"/>
            <a:gd name="connsiteX48" fmla="*/ 899160 w 1379220"/>
            <a:gd name="connsiteY48" fmla="*/ 304800 h 2604408"/>
            <a:gd name="connsiteX49" fmla="*/ 929640 w 1379220"/>
            <a:gd name="connsiteY49" fmla="*/ 274320 h 2604408"/>
            <a:gd name="connsiteX50" fmla="*/ 937260 w 1379220"/>
            <a:gd name="connsiteY50" fmla="*/ 198120 h 2604408"/>
            <a:gd name="connsiteX51" fmla="*/ 952500 w 1379220"/>
            <a:gd name="connsiteY51" fmla="*/ 152400 h 2604408"/>
            <a:gd name="connsiteX52" fmla="*/ 1143000 w 1379220"/>
            <a:gd name="connsiteY52" fmla="*/ 129540 h 2604408"/>
            <a:gd name="connsiteX53" fmla="*/ 1112520 w 1379220"/>
            <a:gd name="connsiteY53" fmla="*/ 76200 h 2604408"/>
            <a:gd name="connsiteX54" fmla="*/ 1104900 w 1379220"/>
            <a:gd name="connsiteY54" fmla="*/ 45720 h 2604408"/>
            <a:gd name="connsiteX55" fmla="*/ 1173480 w 1379220"/>
            <a:gd name="connsiteY55" fmla="*/ 7620 h 2604408"/>
            <a:gd name="connsiteX56" fmla="*/ 1203960 w 1379220"/>
            <a:gd name="connsiteY56" fmla="*/ 0 h 2604408"/>
            <a:gd name="connsiteX57" fmla="*/ 1303020 w 1379220"/>
            <a:gd name="connsiteY57" fmla="*/ 7620 h 2604408"/>
            <a:gd name="connsiteX58" fmla="*/ 1325880 w 1379220"/>
            <a:gd name="connsiteY58" fmla="*/ 60960 h 2604408"/>
            <a:gd name="connsiteX59" fmla="*/ 1348740 w 1379220"/>
            <a:gd name="connsiteY59" fmla="*/ 91440 h 2604408"/>
            <a:gd name="connsiteX60" fmla="*/ 1379220 w 1379220"/>
            <a:gd name="connsiteY60" fmla="*/ 160020 h 2604408"/>
            <a:gd name="connsiteX61" fmla="*/ 1371600 w 1379220"/>
            <a:gd name="connsiteY61" fmla="*/ 190500 h 2604408"/>
            <a:gd name="connsiteX62" fmla="*/ 1325880 w 1379220"/>
            <a:gd name="connsiteY62" fmla="*/ 220980 h 2604408"/>
            <a:gd name="connsiteX63" fmla="*/ 1310640 w 1379220"/>
            <a:gd name="connsiteY63" fmla="*/ 289560 h 2604408"/>
            <a:gd name="connsiteX64" fmla="*/ 1188720 w 1379220"/>
            <a:gd name="connsiteY64" fmla="*/ 335280 h 2604408"/>
            <a:gd name="connsiteX65" fmla="*/ 1158240 w 1379220"/>
            <a:gd name="connsiteY65" fmla="*/ 342900 h 2604408"/>
            <a:gd name="connsiteX66" fmla="*/ 1120140 w 1379220"/>
            <a:gd name="connsiteY66" fmla="*/ 358140 h 2604408"/>
            <a:gd name="connsiteX67" fmla="*/ 1059180 w 1379220"/>
            <a:gd name="connsiteY67" fmla="*/ 373380 h 2604408"/>
            <a:gd name="connsiteX68" fmla="*/ 1013460 w 1379220"/>
            <a:gd name="connsiteY68" fmla="*/ 403860 h 2604408"/>
            <a:gd name="connsiteX69" fmla="*/ 990600 w 1379220"/>
            <a:gd name="connsiteY69" fmla="*/ 449580 h 2604408"/>
            <a:gd name="connsiteX70" fmla="*/ 967740 w 1379220"/>
            <a:gd name="connsiteY70" fmla="*/ 487680 h 2604408"/>
            <a:gd name="connsiteX71" fmla="*/ 952500 w 1379220"/>
            <a:gd name="connsiteY71" fmla="*/ 563880 h 2604408"/>
            <a:gd name="connsiteX72" fmla="*/ 937260 w 1379220"/>
            <a:gd name="connsiteY72" fmla="*/ 594360 h 2604408"/>
            <a:gd name="connsiteX73" fmla="*/ 922020 w 1379220"/>
            <a:gd name="connsiteY73" fmla="*/ 617220 h 2604408"/>
            <a:gd name="connsiteX74" fmla="*/ 891540 w 1379220"/>
            <a:gd name="connsiteY74" fmla="*/ 640080 h 2604408"/>
            <a:gd name="connsiteX75" fmla="*/ 853440 w 1379220"/>
            <a:gd name="connsiteY75" fmla="*/ 655320 h 2604408"/>
            <a:gd name="connsiteX76" fmla="*/ 830580 w 1379220"/>
            <a:gd name="connsiteY76" fmla="*/ 678180 h 2604408"/>
            <a:gd name="connsiteX77" fmla="*/ 815340 w 1379220"/>
            <a:gd name="connsiteY77" fmla="*/ 701040 h 2604408"/>
            <a:gd name="connsiteX78" fmla="*/ 792480 w 1379220"/>
            <a:gd name="connsiteY78" fmla="*/ 731520 h 2604408"/>
            <a:gd name="connsiteX79" fmla="*/ 762000 w 1379220"/>
            <a:gd name="connsiteY79" fmla="*/ 777240 h 2604408"/>
            <a:gd name="connsiteX80" fmla="*/ 746760 w 1379220"/>
            <a:gd name="connsiteY80" fmla="*/ 807720 h 2604408"/>
            <a:gd name="connsiteX81" fmla="*/ 693420 w 1379220"/>
            <a:gd name="connsiteY81" fmla="*/ 876300 h 2604408"/>
            <a:gd name="connsiteX82" fmla="*/ 662940 w 1379220"/>
            <a:gd name="connsiteY82" fmla="*/ 937260 h 2604408"/>
            <a:gd name="connsiteX83" fmla="*/ 655320 w 1379220"/>
            <a:gd name="connsiteY83" fmla="*/ 960120 h 2604408"/>
            <a:gd name="connsiteX84" fmla="*/ 632460 w 1379220"/>
            <a:gd name="connsiteY84" fmla="*/ 998220 h 2604408"/>
            <a:gd name="connsiteX85" fmla="*/ 624840 w 1379220"/>
            <a:gd name="connsiteY85" fmla="*/ 1043940 h 2604408"/>
            <a:gd name="connsiteX86" fmla="*/ 594360 w 1379220"/>
            <a:gd name="connsiteY86" fmla="*/ 1120140 h 2604408"/>
            <a:gd name="connsiteX87" fmla="*/ 571500 w 1379220"/>
            <a:gd name="connsiteY87" fmla="*/ 1150620 h 2604408"/>
            <a:gd name="connsiteX88" fmla="*/ 548640 w 1379220"/>
            <a:gd name="connsiteY88" fmla="*/ 1188720 h 2604408"/>
            <a:gd name="connsiteX89" fmla="*/ 533400 w 1379220"/>
            <a:gd name="connsiteY89" fmla="*/ 1211580 h 2604408"/>
            <a:gd name="connsiteX90" fmla="*/ 518160 w 1379220"/>
            <a:gd name="connsiteY90" fmla="*/ 1257300 h 2604408"/>
            <a:gd name="connsiteX91" fmla="*/ 502920 w 1379220"/>
            <a:gd name="connsiteY91" fmla="*/ 1295400 h 2604408"/>
            <a:gd name="connsiteX92" fmla="*/ 472440 w 1379220"/>
            <a:gd name="connsiteY92" fmla="*/ 1485900 h 2604408"/>
            <a:gd name="connsiteX93" fmla="*/ 457200 w 1379220"/>
            <a:gd name="connsiteY93" fmla="*/ 1516380 h 2604408"/>
            <a:gd name="connsiteX94" fmla="*/ 426720 w 1379220"/>
            <a:gd name="connsiteY94" fmla="*/ 1592580 h 2604408"/>
            <a:gd name="connsiteX95" fmla="*/ 396240 w 1379220"/>
            <a:gd name="connsiteY95" fmla="*/ 1638300 h 2604408"/>
            <a:gd name="connsiteX96" fmla="*/ 365760 w 1379220"/>
            <a:gd name="connsiteY96" fmla="*/ 1668780 h 2604408"/>
            <a:gd name="connsiteX97" fmla="*/ 350520 w 1379220"/>
            <a:gd name="connsiteY97" fmla="*/ 1699260 h 2604408"/>
            <a:gd name="connsiteX98" fmla="*/ 320040 w 1379220"/>
            <a:gd name="connsiteY98" fmla="*/ 1783080 h 2604408"/>
            <a:gd name="connsiteX99" fmla="*/ 312420 w 1379220"/>
            <a:gd name="connsiteY99" fmla="*/ 1805940 h 2604408"/>
            <a:gd name="connsiteX100" fmla="*/ 266700 w 1379220"/>
            <a:gd name="connsiteY100" fmla="*/ 1859280 h 2604408"/>
            <a:gd name="connsiteX101" fmla="*/ 251460 w 1379220"/>
            <a:gd name="connsiteY101" fmla="*/ 1897380 h 2604408"/>
            <a:gd name="connsiteX102" fmla="*/ 236220 w 1379220"/>
            <a:gd name="connsiteY102" fmla="*/ 2049780 h 2604408"/>
            <a:gd name="connsiteX103" fmla="*/ 228600 w 1379220"/>
            <a:gd name="connsiteY103" fmla="*/ 2087880 h 2604408"/>
            <a:gd name="connsiteX104" fmla="*/ 259080 w 1379220"/>
            <a:gd name="connsiteY104" fmla="*/ 2339340 h 2604408"/>
            <a:gd name="connsiteX105" fmla="*/ 274320 w 1379220"/>
            <a:gd name="connsiteY105" fmla="*/ 2400300 h 2604408"/>
            <a:gd name="connsiteX106" fmla="*/ 297180 w 1379220"/>
            <a:gd name="connsiteY106" fmla="*/ 2484120 h 2604408"/>
            <a:gd name="connsiteX107" fmla="*/ 297180 w 1379220"/>
            <a:gd name="connsiteY107" fmla="*/ 2598420 h 2604408"/>
            <a:gd name="connsiteX108" fmla="*/ 236220 w 1379220"/>
            <a:gd name="connsiteY108" fmla="*/ 2598420 h 26044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9220" h="2604408">
              <a:moveTo>
                <a:pt x="236220" y="2598420"/>
              </a:moveTo>
              <a:cubicBezTo>
                <a:pt x="217170" y="2592070"/>
                <a:pt x="178262" y="2592647"/>
                <a:pt x="182880" y="2560320"/>
              </a:cubicBezTo>
              <a:cubicBezTo>
                <a:pt x="184486" y="2549075"/>
                <a:pt x="193040" y="2540000"/>
                <a:pt x="198120" y="2529840"/>
              </a:cubicBezTo>
              <a:cubicBezTo>
                <a:pt x="193040" y="2509520"/>
                <a:pt x="188391" y="2489087"/>
                <a:pt x="182880" y="2468880"/>
              </a:cubicBezTo>
              <a:cubicBezTo>
                <a:pt x="180767" y="2461131"/>
                <a:pt x="177208" y="2453812"/>
                <a:pt x="175260" y="2446020"/>
              </a:cubicBezTo>
              <a:cubicBezTo>
                <a:pt x="172119" y="2433455"/>
                <a:pt x="170180" y="2420620"/>
                <a:pt x="167640" y="2407920"/>
              </a:cubicBezTo>
              <a:cubicBezTo>
                <a:pt x="165100" y="2293620"/>
                <a:pt x="164683" y="2179253"/>
                <a:pt x="160020" y="2065020"/>
              </a:cubicBezTo>
              <a:cubicBezTo>
                <a:pt x="159593" y="2054556"/>
                <a:pt x="155156" y="2044644"/>
                <a:pt x="152400" y="2034540"/>
              </a:cubicBezTo>
              <a:cubicBezTo>
                <a:pt x="147535" y="2016700"/>
                <a:pt x="141645" y="1999139"/>
                <a:pt x="137160" y="1981200"/>
              </a:cubicBezTo>
              <a:cubicBezTo>
                <a:pt x="122388" y="1922114"/>
                <a:pt x="139651" y="1963321"/>
                <a:pt x="114300" y="1912620"/>
              </a:cubicBezTo>
              <a:cubicBezTo>
                <a:pt x="111760" y="1864360"/>
                <a:pt x="112931" y="1815761"/>
                <a:pt x="106680" y="1767840"/>
              </a:cubicBezTo>
              <a:cubicBezTo>
                <a:pt x="105290" y="1757184"/>
                <a:pt x="83273" y="1724225"/>
                <a:pt x="76200" y="1714500"/>
              </a:cubicBezTo>
              <a:cubicBezTo>
                <a:pt x="20162" y="1637448"/>
                <a:pt x="43406" y="1679391"/>
                <a:pt x="15240" y="1623060"/>
              </a:cubicBezTo>
              <a:cubicBezTo>
                <a:pt x="17780" y="1615440"/>
                <a:pt x="16588" y="1605218"/>
                <a:pt x="22860" y="1600200"/>
              </a:cubicBezTo>
              <a:cubicBezTo>
                <a:pt x="31038" y="1593658"/>
                <a:pt x="43036" y="1594453"/>
                <a:pt x="53340" y="1592580"/>
              </a:cubicBezTo>
              <a:cubicBezTo>
                <a:pt x="71011" y="1589367"/>
                <a:pt x="88900" y="1587500"/>
                <a:pt x="106680" y="1584960"/>
              </a:cubicBezTo>
              <a:cubicBezTo>
                <a:pt x="121929" y="1523965"/>
                <a:pt x="119497" y="1549984"/>
                <a:pt x="99060" y="1447800"/>
              </a:cubicBezTo>
              <a:cubicBezTo>
                <a:pt x="93935" y="1422174"/>
                <a:pt x="78442" y="1384375"/>
                <a:pt x="60960" y="1363980"/>
              </a:cubicBezTo>
              <a:cubicBezTo>
                <a:pt x="55000" y="1357027"/>
                <a:pt x="45135" y="1354603"/>
                <a:pt x="38100" y="1348740"/>
              </a:cubicBezTo>
              <a:cubicBezTo>
                <a:pt x="16098" y="1330405"/>
                <a:pt x="14985" y="1325497"/>
                <a:pt x="0" y="1303020"/>
              </a:cubicBezTo>
              <a:cubicBezTo>
                <a:pt x="5080" y="1272540"/>
                <a:pt x="3068" y="1239982"/>
                <a:pt x="15240" y="1211580"/>
              </a:cubicBezTo>
              <a:cubicBezTo>
                <a:pt x="19715" y="1201139"/>
                <a:pt x="35279" y="1200815"/>
                <a:pt x="45720" y="1196340"/>
              </a:cubicBezTo>
              <a:cubicBezTo>
                <a:pt x="53103" y="1193176"/>
                <a:pt x="61122" y="1191703"/>
                <a:pt x="68580" y="1188720"/>
              </a:cubicBezTo>
              <a:cubicBezTo>
                <a:pt x="114138" y="1170497"/>
                <a:pt x="115319" y="1169160"/>
                <a:pt x="152400" y="1150620"/>
              </a:cubicBezTo>
              <a:cubicBezTo>
                <a:pt x="157480" y="1143000"/>
                <a:pt x="161777" y="1134795"/>
                <a:pt x="167640" y="1127760"/>
              </a:cubicBezTo>
              <a:cubicBezTo>
                <a:pt x="174539" y="1119481"/>
                <a:pt x="184236" y="1113669"/>
                <a:pt x="190500" y="1104900"/>
              </a:cubicBezTo>
              <a:cubicBezTo>
                <a:pt x="197102" y="1095657"/>
                <a:pt x="201265" y="1084861"/>
                <a:pt x="205740" y="1074420"/>
              </a:cubicBezTo>
              <a:cubicBezTo>
                <a:pt x="216142" y="1050148"/>
                <a:pt x="225096" y="998747"/>
                <a:pt x="228600" y="982980"/>
              </a:cubicBezTo>
              <a:cubicBezTo>
                <a:pt x="226060" y="949960"/>
                <a:pt x="226654" y="916548"/>
                <a:pt x="220980" y="883920"/>
              </a:cubicBezTo>
              <a:cubicBezTo>
                <a:pt x="217929" y="866379"/>
                <a:pt x="199807" y="812780"/>
                <a:pt x="190500" y="784860"/>
              </a:cubicBezTo>
              <a:cubicBezTo>
                <a:pt x="193040" y="769620"/>
                <a:pt x="194768" y="754222"/>
                <a:pt x="198120" y="739140"/>
              </a:cubicBezTo>
              <a:cubicBezTo>
                <a:pt x="199862" y="731299"/>
                <a:pt x="200598" y="722450"/>
                <a:pt x="205740" y="716280"/>
              </a:cubicBezTo>
              <a:cubicBezTo>
                <a:pt x="241054" y="673903"/>
                <a:pt x="234313" y="709931"/>
                <a:pt x="281940" y="678180"/>
              </a:cubicBezTo>
              <a:cubicBezTo>
                <a:pt x="289560" y="673100"/>
                <a:pt x="297348" y="668263"/>
                <a:pt x="304800" y="662940"/>
              </a:cubicBezTo>
              <a:cubicBezTo>
                <a:pt x="315134" y="655558"/>
                <a:pt x="323718" y="645335"/>
                <a:pt x="335280" y="640080"/>
              </a:cubicBezTo>
              <a:cubicBezTo>
                <a:pt x="346352" y="635047"/>
                <a:pt x="400322" y="621914"/>
                <a:pt x="419100" y="617220"/>
              </a:cubicBezTo>
              <a:cubicBezTo>
                <a:pt x="426720" y="607060"/>
                <a:pt x="432317" y="595005"/>
                <a:pt x="441960" y="586740"/>
              </a:cubicBezTo>
              <a:cubicBezTo>
                <a:pt x="470073" y="562643"/>
                <a:pt x="468418" y="578815"/>
                <a:pt x="495300" y="563880"/>
              </a:cubicBezTo>
              <a:cubicBezTo>
                <a:pt x="511311" y="554985"/>
                <a:pt x="524637" y="541591"/>
                <a:pt x="541020" y="533400"/>
              </a:cubicBezTo>
              <a:lnTo>
                <a:pt x="571500" y="518160"/>
              </a:lnTo>
              <a:cubicBezTo>
                <a:pt x="576580" y="510540"/>
                <a:pt x="580264" y="501776"/>
                <a:pt x="586740" y="495300"/>
              </a:cubicBezTo>
              <a:cubicBezTo>
                <a:pt x="593216" y="488824"/>
                <a:pt x="603879" y="487211"/>
                <a:pt x="609600" y="480060"/>
              </a:cubicBezTo>
              <a:cubicBezTo>
                <a:pt x="614618" y="473788"/>
                <a:pt x="612551" y="463736"/>
                <a:pt x="617220" y="457200"/>
              </a:cubicBezTo>
              <a:cubicBezTo>
                <a:pt x="625571" y="445508"/>
                <a:pt x="635745" y="434690"/>
                <a:pt x="647700" y="426720"/>
              </a:cubicBezTo>
              <a:cubicBezTo>
                <a:pt x="672174" y="410404"/>
                <a:pt x="703902" y="408463"/>
                <a:pt x="731520" y="403860"/>
              </a:cubicBezTo>
              <a:cubicBezTo>
                <a:pt x="758736" y="392974"/>
                <a:pt x="775183" y="387618"/>
                <a:pt x="800100" y="373380"/>
              </a:cubicBezTo>
              <a:cubicBezTo>
                <a:pt x="853364" y="342944"/>
                <a:pt x="786045" y="372906"/>
                <a:pt x="861060" y="342900"/>
              </a:cubicBezTo>
              <a:cubicBezTo>
                <a:pt x="866140" y="335280"/>
                <a:pt x="869824" y="326516"/>
                <a:pt x="876300" y="320040"/>
              </a:cubicBezTo>
              <a:cubicBezTo>
                <a:pt x="882776" y="313564"/>
                <a:pt x="892207" y="310760"/>
                <a:pt x="899160" y="304800"/>
              </a:cubicBezTo>
              <a:cubicBezTo>
                <a:pt x="910069" y="295449"/>
                <a:pt x="919480" y="284480"/>
                <a:pt x="929640" y="274320"/>
              </a:cubicBezTo>
              <a:cubicBezTo>
                <a:pt x="932180" y="248920"/>
                <a:pt x="932556" y="223209"/>
                <a:pt x="937260" y="198120"/>
              </a:cubicBezTo>
              <a:cubicBezTo>
                <a:pt x="940220" y="182331"/>
                <a:pt x="939134" y="161311"/>
                <a:pt x="952500" y="152400"/>
              </a:cubicBezTo>
              <a:cubicBezTo>
                <a:pt x="1021903" y="106131"/>
                <a:pt x="966211" y="137576"/>
                <a:pt x="1143000" y="129540"/>
              </a:cubicBezTo>
              <a:cubicBezTo>
                <a:pt x="1119693" y="59620"/>
                <a:pt x="1158652" y="168464"/>
                <a:pt x="1112520" y="76200"/>
              </a:cubicBezTo>
              <a:cubicBezTo>
                <a:pt x="1107836" y="66833"/>
                <a:pt x="1107440" y="55880"/>
                <a:pt x="1104900" y="45720"/>
              </a:cubicBezTo>
              <a:cubicBezTo>
                <a:pt x="1145834" y="18431"/>
                <a:pt x="1138273" y="17679"/>
                <a:pt x="1173480" y="7620"/>
              </a:cubicBezTo>
              <a:cubicBezTo>
                <a:pt x="1183550" y="4743"/>
                <a:pt x="1193800" y="2540"/>
                <a:pt x="1203960" y="0"/>
              </a:cubicBezTo>
              <a:cubicBezTo>
                <a:pt x="1236980" y="2540"/>
                <a:pt x="1271021" y="-913"/>
                <a:pt x="1303020" y="7620"/>
              </a:cubicBezTo>
              <a:cubicBezTo>
                <a:pt x="1319022" y="11887"/>
                <a:pt x="1321811" y="52822"/>
                <a:pt x="1325880" y="60960"/>
              </a:cubicBezTo>
              <a:cubicBezTo>
                <a:pt x="1331560" y="72319"/>
                <a:pt x="1341120" y="81280"/>
                <a:pt x="1348740" y="91440"/>
              </a:cubicBezTo>
              <a:cubicBezTo>
                <a:pt x="1366876" y="145848"/>
                <a:pt x="1355069" y="123794"/>
                <a:pt x="1379220" y="160020"/>
              </a:cubicBezTo>
              <a:cubicBezTo>
                <a:pt x="1376680" y="170180"/>
                <a:pt x="1378496" y="182618"/>
                <a:pt x="1371600" y="190500"/>
              </a:cubicBezTo>
              <a:cubicBezTo>
                <a:pt x="1359539" y="204284"/>
                <a:pt x="1325880" y="220980"/>
                <a:pt x="1325880" y="220980"/>
              </a:cubicBezTo>
              <a:cubicBezTo>
                <a:pt x="1320800" y="243840"/>
                <a:pt x="1320453" y="268298"/>
                <a:pt x="1310640" y="289560"/>
              </a:cubicBezTo>
              <a:cubicBezTo>
                <a:pt x="1289402" y="335576"/>
                <a:pt x="1227663" y="330953"/>
                <a:pt x="1188720" y="335280"/>
              </a:cubicBezTo>
              <a:cubicBezTo>
                <a:pt x="1178560" y="337820"/>
                <a:pt x="1168175" y="339588"/>
                <a:pt x="1158240" y="342900"/>
              </a:cubicBezTo>
              <a:cubicBezTo>
                <a:pt x="1145264" y="347225"/>
                <a:pt x="1133241" y="354210"/>
                <a:pt x="1120140" y="358140"/>
              </a:cubicBezTo>
              <a:cubicBezTo>
                <a:pt x="1105454" y="362546"/>
                <a:pt x="1074922" y="364635"/>
                <a:pt x="1059180" y="373380"/>
              </a:cubicBezTo>
              <a:cubicBezTo>
                <a:pt x="1043169" y="382275"/>
                <a:pt x="1028700" y="393700"/>
                <a:pt x="1013460" y="403860"/>
              </a:cubicBezTo>
              <a:cubicBezTo>
                <a:pt x="969784" y="469374"/>
                <a:pt x="1022148" y="386484"/>
                <a:pt x="990600" y="449580"/>
              </a:cubicBezTo>
              <a:cubicBezTo>
                <a:pt x="983976" y="462827"/>
                <a:pt x="975360" y="474980"/>
                <a:pt x="967740" y="487680"/>
              </a:cubicBezTo>
              <a:cubicBezTo>
                <a:pt x="965106" y="503482"/>
                <a:pt x="959320" y="545692"/>
                <a:pt x="952500" y="563880"/>
              </a:cubicBezTo>
              <a:cubicBezTo>
                <a:pt x="948512" y="574516"/>
                <a:pt x="942896" y="584497"/>
                <a:pt x="937260" y="594360"/>
              </a:cubicBezTo>
              <a:cubicBezTo>
                <a:pt x="932716" y="602311"/>
                <a:pt x="928496" y="610744"/>
                <a:pt x="922020" y="617220"/>
              </a:cubicBezTo>
              <a:cubicBezTo>
                <a:pt x="913040" y="626200"/>
                <a:pt x="902642" y="633912"/>
                <a:pt x="891540" y="640080"/>
              </a:cubicBezTo>
              <a:cubicBezTo>
                <a:pt x="879583" y="646723"/>
                <a:pt x="866140" y="650240"/>
                <a:pt x="853440" y="655320"/>
              </a:cubicBezTo>
              <a:cubicBezTo>
                <a:pt x="845820" y="662940"/>
                <a:pt x="837479" y="669901"/>
                <a:pt x="830580" y="678180"/>
              </a:cubicBezTo>
              <a:cubicBezTo>
                <a:pt x="824717" y="685215"/>
                <a:pt x="820663" y="693588"/>
                <a:pt x="815340" y="701040"/>
              </a:cubicBezTo>
              <a:cubicBezTo>
                <a:pt x="807958" y="711374"/>
                <a:pt x="800100" y="721360"/>
                <a:pt x="792480" y="731520"/>
              </a:cubicBezTo>
              <a:cubicBezTo>
                <a:pt x="776134" y="780557"/>
                <a:pt x="797675" y="727296"/>
                <a:pt x="762000" y="777240"/>
              </a:cubicBezTo>
              <a:cubicBezTo>
                <a:pt x="755398" y="786483"/>
                <a:pt x="753226" y="798381"/>
                <a:pt x="746760" y="807720"/>
              </a:cubicBezTo>
              <a:cubicBezTo>
                <a:pt x="730275" y="831531"/>
                <a:pt x="693420" y="876300"/>
                <a:pt x="693420" y="876300"/>
              </a:cubicBezTo>
              <a:cubicBezTo>
                <a:pt x="678269" y="936903"/>
                <a:pt x="697481" y="876814"/>
                <a:pt x="662940" y="937260"/>
              </a:cubicBezTo>
              <a:cubicBezTo>
                <a:pt x="658955" y="944234"/>
                <a:pt x="658912" y="952936"/>
                <a:pt x="655320" y="960120"/>
              </a:cubicBezTo>
              <a:cubicBezTo>
                <a:pt x="648696" y="973367"/>
                <a:pt x="640080" y="985520"/>
                <a:pt x="632460" y="998220"/>
              </a:cubicBezTo>
              <a:cubicBezTo>
                <a:pt x="629920" y="1013460"/>
                <a:pt x="628587" y="1028951"/>
                <a:pt x="624840" y="1043940"/>
              </a:cubicBezTo>
              <a:cubicBezTo>
                <a:pt x="619140" y="1066740"/>
                <a:pt x="607498" y="1099119"/>
                <a:pt x="594360" y="1120140"/>
              </a:cubicBezTo>
              <a:cubicBezTo>
                <a:pt x="587629" y="1130910"/>
                <a:pt x="578545" y="1140053"/>
                <a:pt x="571500" y="1150620"/>
              </a:cubicBezTo>
              <a:cubicBezTo>
                <a:pt x="563285" y="1162943"/>
                <a:pt x="556490" y="1176161"/>
                <a:pt x="548640" y="1188720"/>
              </a:cubicBezTo>
              <a:cubicBezTo>
                <a:pt x="543786" y="1196486"/>
                <a:pt x="537119" y="1203211"/>
                <a:pt x="533400" y="1211580"/>
              </a:cubicBezTo>
              <a:cubicBezTo>
                <a:pt x="526876" y="1226260"/>
                <a:pt x="523650" y="1242203"/>
                <a:pt x="518160" y="1257300"/>
              </a:cubicBezTo>
              <a:cubicBezTo>
                <a:pt x="513486" y="1270155"/>
                <a:pt x="508000" y="1282700"/>
                <a:pt x="502920" y="1295400"/>
              </a:cubicBezTo>
              <a:cubicBezTo>
                <a:pt x="495399" y="1385657"/>
                <a:pt x="498950" y="1395765"/>
                <a:pt x="472440" y="1485900"/>
              </a:cubicBezTo>
              <a:cubicBezTo>
                <a:pt x="469235" y="1496798"/>
                <a:pt x="461675" y="1505939"/>
                <a:pt x="457200" y="1516380"/>
              </a:cubicBezTo>
              <a:cubicBezTo>
                <a:pt x="446424" y="1541525"/>
                <a:pt x="441895" y="1569818"/>
                <a:pt x="426720" y="1592580"/>
              </a:cubicBezTo>
              <a:cubicBezTo>
                <a:pt x="416560" y="1607820"/>
                <a:pt x="409192" y="1625348"/>
                <a:pt x="396240" y="1638300"/>
              </a:cubicBezTo>
              <a:cubicBezTo>
                <a:pt x="386080" y="1648460"/>
                <a:pt x="374381" y="1657285"/>
                <a:pt x="365760" y="1668780"/>
              </a:cubicBezTo>
              <a:cubicBezTo>
                <a:pt x="358944" y="1677867"/>
                <a:pt x="355133" y="1688880"/>
                <a:pt x="350520" y="1699260"/>
              </a:cubicBezTo>
              <a:cubicBezTo>
                <a:pt x="336383" y="1731069"/>
                <a:pt x="331304" y="1749289"/>
                <a:pt x="320040" y="1783080"/>
              </a:cubicBezTo>
              <a:cubicBezTo>
                <a:pt x="317500" y="1790700"/>
                <a:pt x="318100" y="1800260"/>
                <a:pt x="312420" y="1805940"/>
              </a:cubicBezTo>
              <a:cubicBezTo>
                <a:pt x="295095" y="1823265"/>
                <a:pt x="278919" y="1837286"/>
                <a:pt x="266700" y="1859280"/>
              </a:cubicBezTo>
              <a:cubicBezTo>
                <a:pt x="260057" y="1871237"/>
                <a:pt x="256540" y="1884680"/>
                <a:pt x="251460" y="1897380"/>
              </a:cubicBezTo>
              <a:cubicBezTo>
                <a:pt x="246380" y="1948180"/>
                <a:pt x="242303" y="1999090"/>
                <a:pt x="236220" y="2049780"/>
              </a:cubicBezTo>
              <a:cubicBezTo>
                <a:pt x="234677" y="2062639"/>
                <a:pt x="228230" y="2074934"/>
                <a:pt x="228600" y="2087880"/>
              </a:cubicBezTo>
              <a:cubicBezTo>
                <a:pt x="234987" y="2311425"/>
                <a:pt x="202613" y="2254639"/>
                <a:pt x="259080" y="2339340"/>
              </a:cubicBezTo>
              <a:cubicBezTo>
                <a:pt x="264160" y="2359660"/>
                <a:pt x="270460" y="2379713"/>
                <a:pt x="274320" y="2400300"/>
              </a:cubicBezTo>
              <a:cubicBezTo>
                <a:pt x="289167" y="2479484"/>
                <a:pt x="267857" y="2440135"/>
                <a:pt x="297180" y="2484120"/>
              </a:cubicBezTo>
              <a:cubicBezTo>
                <a:pt x="303100" y="2519638"/>
                <a:pt x="314667" y="2563447"/>
                <a:pt x="297180" y="2598420"/>
              </a:cubicBezTo>
              <a:cubicBezTo>
                <a:pt x="292446" y="2607888"/>
                <a:pt x="255270" y="2604770"/>
                <a:pt x="236220" y="259842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455760</xdr:colOff>
      <xdr:row>18</xdr:row>
      <xdr:rowOff>83779</xdr:rowOff>
    </xdr:from>
    <xdr:to>
      <xdr:col>4</xdr:col>
      <xdr:colOff>497799</xdr:colOff>
      <xdr:row>25</xdr:row>
      <xdr:rowOff>83820</xdr:rowOff>
    </xdr:to>
    <xdr:sp macro="" textlink="">
      <xdr:nvSpPr>
        <xdr:cNvPr id="52" name="Forma libre: forma 51">
          <a:hlinkClick xmlns:r="http://schemas.openxmlformats.org/officeDocument/2006/relationships" r:id="rId29"/>
          <a:extLst>
            <a:ext uri="{FF2B5EF4-FFF2-40B4-BE49-F238E27FC236}">
              <a16:creationId xmlns:a16="http://schemas.microsoft.com/office/drawing/2014/main" id="{82F7A688-8960-4B39-A498-576B1994F441}"/>
            </a:ext>
          </a:extLst>
        </xdr:cNvPr>
        <xdr:cNvSpPr/>
      </xdr:nvSpPr>
      <xdr:spPr>
        <a:xfrm>
          <a:off x="10652760" y="3383239"/>
          <a:ext cx="0" cy="1226861"/>
        </a:xfrm>
        <a:custGeom>
          <a:avLst/>
          <a:gdLst>
            <a:gd name="connsiteX0" fmla="*/ 382440 w 834519"/>
            <a:gd name="connsiteY0" fmla="*/ 41 h 1120181"/>
            <a:gd name="connsiteX1" fmla="*/ 351960 w 834519"/>
            <a:gd name="connsiteY1" fmla="*/ 38141 h 1120181"/>
            <a:gd name="connsiteX2" fmla="*/ 329100 w 834519"/>
            <a:gd name="connsiteY2" fmla="*/ 53381 h 1120181"/>
            <a:gd name="connsiteX3" fmla="*/ 291000 w 834519"/>
            <a:gd name="connsiteY3" fmla="*/ 22901 h 1120181"/>
            <a:gd name="connsiteX4" fmla="*/ 260520 w 834519"/>
            <a:gd name="connsiteY4" fmla="*/ 15281 h 1120181"/>
            <a:gd name="connsiteX5" fmla="*/ 230040 w 834519"/>
            <a:gd name="connsiteY5" fmla="*/ 30521 h 1120181"/>
            <a:gd name="connsiteX6" fmla="*/ 199560 w 834519"/>
            <a:gd name="connsiteY6" fmla="*/ 83861 h 1120181"/>
            <a:gd name="connsiteX7" fmla="*/ 176700 w 834519"/>
            <a:gd name="connsiteY7" fmla="*/ 114341 h 1120181"/>
            <a:gd name="connsiteX8" fmla="*/ 153840 w 834519"/>
            <a:gd name="connsiteY8" fmla="*/ 160061 h 1120181"/>
            <a:gd name="connsiteX9" fmla="*/ 130980 w 834519"/>
            <a:gd name="connsiteY9" fmla="*/ 190541 h 1120181"/>
            <a:gd name="connsiteX10" fmla="*/ 92880 w 834519"/>
            <a:gd name="connsiteY10" fmla="*/ 243881 h 1120181"/>
            <a:gd name="connsiteX11" fmla="*/ 70020 w 834519"/>
            <a:gd name="connsiteY11" fmla="*/ 266741 h 1120181"/>
            <a:gd name="connsiteX12" fmla="*/ 47160 w 834519"/>
            <a:gd name="connsiteY12" fmla="*/ 320081 h 1120181"/>
            <a:gd name="connsiteX13" fmla="*/ 54780 w 834519"/>
            <a:gd name="connsiteY13" fmla="*/ 381041 h 1120181"/>
            <a:gd name="connsiteX14" fmla="*/ 62400 w 834519"/>
            <a:gd name="connsiteY14" fmla="*/ 411521 h 1120181"/>
            <a:gd name="connsiteX15" fmla="*/ 108120 w 834519"/>
            <a:gd name="connsiteY15" fmla="*/ 457241 h 1120181"/>
            <a:gd name="connsiteX16" fmla="*/ 130980 w 834519"/>
            <a:gd name="connsiteY16" fmla="*/ 480101 h 1120181"/>
            <a:gd name="connsiteX17" fmla="*/ 130980 w 834519"/>
            <a:gd name="connsiteY17" fmla="*/ 586781 h 1120181"/>
            <a:gd name="connsiteX18" fmla="*/ 123360 w 834519"/>
            <a:gd name="connsiteY18" fmla="*/ 617261 h 1120181"/>
            <a:gd name="connsiteX19" fmla="*/ 100500 w 834519"/>
            <a:gd name="connsiteY19" fmla="*/ 640121 h 1120181"/>
            <a:gd name="connsiteX20" fmla="*/ 85260 w 834519"/>
            <a:gd name="connsiteY20" fmla="*/ 662981 h 1120181"/>
            <a:gd name="connsiteX21" fmla="*/ 54780 w 834519"/>
            <a:gd name="connsiteY21" fmla="*/ 762041 h 1120181"/>
            <a:gd name="connsiteX22" fmla="*/ 9060 w 834519"/>
            <a:gd name="connsiteY22" fmla="*/ 845861 h 1120181"/>
            <a:gd name="connsiteX23" fmla="*/ 62400 w 834519"/>
            <a:gd name="connsiteY23" fmla="*/ 1112561 h 1120181"/>
            <a:gd name="connsiteX24" fmla="*/ 85260 w 834519"/>
            <a:gd name="connsiteY24" fmla="*/ 1120181 h 1120181"/>
            <a:gd name="connsiteX25" fmla="*/ 321480 w 834519"/>
            <a:gd name="connsiteY25" fmla="*/ 1112561 h 1120181"/>
            <a:gd name="connsiteX26" fmla="*/ 344340 w 834519"/>
            <a:gd name="connsiteY26" fmla="*/ 1097321 h 1120181"/>
            <a:gd name="connsiteX27" fmla="*/ 351960 w 834519"/>
            <a:gd name="connsiteY27" fmla="*/ 1066841 h 1120181"/>
            <a:gd name="connsiteX28" fmla="*/ 390060 w 834519"/>
            <a:gd name="connsiteY28" fmla="*/ 937301 h 1120181"/>
            <a:gd name="connsiteX29" fmla="*/ 412920 w 834519"/>
            <a:gd name="connsiteY29" fmla="*/ 922061 h 1120181"/>
            <a:gd name="connsiteX30" fmla="*/ 473880 w 834519"/>
            <a:gd name="connsiteY30" fmla="*/ 906821 h 1120181"/>
            <a:gd name="connsiteX31" fmla="*/ 534840 w 834519"/>
            <a:gd name="connsiteY31" fmla="*/ 845861 h 1120181"/>
            <a:gd name="connsiteX32" fmla="*/ 565320 w 834519"/>
            <a:gd name="connsiteY32" fmla="*/ 815381 h 1120181"/>
            <a:gd name="connsiteX33" fmla="*/ 603420 w 834519"/>
            <a:gd name="connsiteY33" fmla="*/ 807761 h 1120181"/>
            <a:gd name="connsiteX34" fmla="*/ 633900 w 834519"/>
            <a:gd name="connsiteY34" fmla="*/ 777281 h 1120181"/>
            <a:gd name="connsiteX35" fmla="*/ 664380 w 834519"/>
            <a:gd name="connsiteY35" fmla="*/ 762041 h 1120181"/>
            <a:gd name="connsiteX36" fmla="*/ 732960 w 834519"/>
            <a:gd name="connsiteY36" fmla="*/ 731561 h 1120181"/>
            <a:gd name="connsiteX37" fmla="*/ 755820 w 834519"/>
            <a:gd name="connsiteY37" fmla="*/ 708701 h 1120181"/>
            <a:gd name="connsiteX38" fmla="*/ 801540 w 834519"/>
            <a:gd name="connsiteY38" fmla="*/ 693461 h 1120181"/>
            <a:gd name="connsiteX39" fmla="*/ 824400 w 834519"/>
            <a:gd name="connsiteY39" fmla="*/ 678221 h 1120181"/>
            <a:gd name="connsiteX40" fmla="*/ 824400 w 834519"/>
            <a:gd name="connsiteY40" fmla="*/ 563921 h 1120181"/>
            <a:gd name="connsiteX41" fmla="*/ 809160 w 834519"/>
            <a:gd name="connsiteY41" fmla="*/ 541061 h 1120181"/>
            <a:gd name="connsiteX42" fmla="*/ 786300 w 834519"/>
            <a:gd name="connsiteY42" fmla="*/ 548681 h 1120181"/>
            <a:gd name="connsiteX43" fmla="*/ 748200 w 834519"/>
            <a:gd name="connsiteY43" fmla="*/ 571541 h 1120181"/>
            <a:gd name="connsiteX44" fmla="*/ 694860 w 834519"/>
            <a:gd name="connsiteY44" fmla="*/ 579161 h 1120181"/>
            <a:gd name="connsiteX45" fmla="*/ 641520 w 834519"/>
            <a:gd name="connsiteY45" fmla="*/ 571541 h 1120181"/>
            <a:gd name="connsiteX46" fmla="*/ 626280 w 834519"/>
            <a:gd name="connsiteY46" fmla="*/ 541061 h 1120181"/>
            <a:gd name="connsiteX47" fmla="*/ 603420 w 834519"/>
            <a:gd name="connsiteY47" fmla="*/ 518201 h 1120181"/>
            <a:gd name="connsiteX48" fmla="*/ 572940 w 834519"/>
            <a:gd name="connsiteY48" fmla="*/ 464861 h 1120181"/>
            <a:gd name="connsiteX49" fmla="*/ 550080 w 834519"/>
            <a:gd name="connsiteY49" fmla="*/ 358181 h 1120181"/>
            <a:gd name="connsiteX50" fmla="*/ 550080 w 834519"/>
            <a:gd name="connsiteY50" fmla="*/ 304841 h 1120181"/>
            <a:gd name="connsiteX51" fmla="*/ 572940 w 834519"/>
            <a:gd name="connsiteY51" fmla="*/ 297221 h 1120181"/>
            <a:gd name="connsiteX52" fmla="*/ 595800 w 834519"/>
            <a:gd name="connsiteY52" fmla="*/ 281981 h 1120181"/>
            <a:gd name="connsiteX53" fmla="*/ 603420 w 834519"/>
            <a:gd name="connsiteY53" fmla="*/ 259121 h 1120181"/>
            <a:gd name="connsiteX54" fmla="*/ 595800 w 834519"/>
            <a:gd name="connsiteY54" fmla="*/ 213401 h 1120181"/>
            <a:gd name="connsiteX55" fmla="*/ 572940 w 834519"/>
            <a:gd name="connsiteY55" fmla="*/ 198161 h 1120181"/>
            <a:gd name="connsiteX56" fmla="*/ 542460 w 834519"/>
            <a:gd name="connsiteY56" fmla="*/ 175301 h 1120181"/>
            <a:gd name="connsiteX57" fmla="*/ 496740 w 834519"/>
            <a:gd name="connsiteY57" fmla="*/ 137201 h 1120181"/>
            <a:gd name="connsiteX58" fmla="*/ 489120 w 834519"/>
            <a:gd name="connsiteY58" fmla="*/ 114341 h 1120181"/>
            <a:gd name="connsiteX59" fmla="*/ 412920 w 834519"/>
            <a:gd name="connsiteY59" fmla="*/ 45761 h 1120181"/>
            <a:gd name="connsiteX60" fmla="*/ 382440 w 834519"/>
            <a:gd name="connsiteY60" fmla="*/ 41 h 11201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834519" h="1120181">
              <a:moveTo>
                <a:pt x="382440" y="41"/>
              </a:moveTo>
              <a:cubicBezTo>
                <a:pt x="372280" y="-1229"/>
                <a:pt x="363460" y="26641"/>
                <a:pt x="351960" y="38141"/>
              </a:cubicBezTo>
              <a:cubicBezTo>
                <a:pt x="345484" y="44617"/>
                <a:pt x="337985" y="55602"/>
                <a:pt x="329100" y="53381"/>
              </a:cubicBezTo>
              <a:cubicBezTo>
                <a:pt x="313322" y="49436"/>
                <a:pt x="305217" y="30799"/>
                <a:pt x="291000" y="22901"/>
              </a:cubicBezTo>
              <a:cubicBezTo>
                <a:pt x="281845" y="17815"/>
                <a:pt x="270680" y="17821"/>
                <a:pt x="260520" y="15281"/>
              </a:cubicBezTo>
              <a:cubicBezTo>
                <a:pt x="250360" y="20361"/>
                <a:pt x="238665" y="23129"/>
                <a:pt x="230040" y="30521"/>
              </a:cubicBezTo>
              <a:cubicBezTo>
                <a:pt x="191365" y="63671"/>
                <a:pt x="218150" y="51328"/>
                <a:pt x="199560" y="83861"/>
              </a:cubicBezTo>
              <a:cubicBezTo>
                <a:pt x="193259" y="94888"/>
                <a:pt x="183234" y="103451"/>
                <a:pt x="176700" y="114341"/>
              </a:cubicBezTo>
              <a:cubicBezTo>
                <a:pt x="167934" y="128952"/>
                <a:pt x="162606" y="145450"/>
                <a:pt x="153840" y="160061"/>
              </a:cubicBezTo>
              <a:cubicBezTo>
                <a:pt x="147306" y="170951"/>
                <a:pt x="138362" y="180207"/>
                <a:pt x="130980" y="190541"/>
              </a:cubicBezTo>
              <a:cubicBezTo>
                <a:pt x="113750" y="214663"/>
                <a:pt x="114226" y="218978"/>
                <a:pt x="92880" y="243881"/>
              </a:cubicBezTo>
              <a:cubicBezTo>
                <a:pt x="85867" y="252063"/>
                <a:pt x="76284" y="257972"/>
                <a:pt x="70020" y="266741"/>
              </a:cubicBezTo>
              <a:cubicBezTo>
                <a:pt x="58250" y="283219"/>
                <a:pt x="53378" y="301426"/>
                <a:pt x="47160" y="320081"/>
              </a:cubicBezTo>
              <a:cubicBezTo>
                <a:pt x="49700" y="340401"/>
                <a:pt x="51413" y="360841"/>
                <a:pt x="54780" y="381041"/>
              </a:cubicBezTo>
              <a:cubicBezTo>
                <a:pt x="56502" y="391371"/>
                <a:pt x="56394" y="402941"/>
                <a:pt x="62400" y="411521"/>
              </a:cubicBezTo>
              <a:cubicBezTo>
                <a:pt x="74760" y="429178"/>
                <a:pt x="92880" y="442001"/>
                <a:pt x="108120" y="457241"/>
              </a:cubicBezTo>
              <a:lnTo>
                <a:pt x="130980" y="480101"/>
              </a:lnTo>
              <a:cubicBezTo>
                <a:pt x="142003" y="535216"/>
                <a:pt x="141998" y="515166"/>
                <a:pt x="130980" y="586781"/>
              </a:cubicBezTo>
              <a:cubicBezTo>
                <a:pt x="129388" y="597132"/>
                <a:pt x="128556" y="608168"/>
                <a:pt x="123360" y="617261"/>
              </a:cubicBezTo>
              <a:cubicBezTo>
                <a:pt x="118013" y="626617"/>
                <a:pt x="107399" y="631842"/>
                <a:pt x="100500" y="640121"/>
              </a:cubicBezTo>
              <a:cubicBezTo>
                <a:pt x="94637" y="647156"/>
                <a:pt x="90340" y="655361"/>
                <a:pt x="85260" y="662981"/>
              </a:cubicBezTo>
              <a:cubicBezTo>
                <a:pt x="77548" y="693828"/>
                <a:pt x="70716" y="732825"/>
                <a:pt x="54780" y="762041"/>
              </a:cubicBezTo>
              <a:cubicBezTo>
                <a:pt x="-2321" y="866726"/>
                <a:pt x="45317" y="755220"/>
                <a:pt x="9060" y="845861"/>
              </a:cubicBezTo>
              <a:cubicBezTo>
                <a:pt x="9642" y="862739"/>
                <a:pt x="-33161" y="1080707"/>
                <a:pt x="62400" y="1112561"/>
              </a:cubicBezTo>
              <a:lnTo>
                <a:pt x="85260" y="1120181"/>
              </a:lnTo>
              <a:cubicBezTo>
                <a:pt x="164000" y="1117641"/>
                <a:pt x="243004" y="1119485"/>
                <a:pt x="321480" y="1112561"/>
              </a:cubicBezTo>
              <a:cubicBezTo>
                <a:pt x="330603" y="1111756"/>
                <a:pt x="339260" y="1104941"/>
                <a:pt x="344340" y="1097321"/>
              </a:cubicBezTo>
              <a:cubicBezTo>
                <a:pt x="350149" y="1088607"/>
                <a:pt x="349420" y="1077001"/>
                <a:pt x="351960" y="1066841"/>
              </a:cubicBezTo>
              <a:cubicBezTo>
                <a:pt x="359221" y="972454"/>
                <a:pt x="336796" y="982955"/>
                <a:pt x="390060" y="937301"/>
              </a:cubicBezTo>
              <a:cubicBezTo>
                <a:pt x="397013" y="931341"/>
                <a:pt x="404313" y="925191"/>
                <a:pt x="412920" y="922061"/>
              </a:cubicBezTo>
              <a:cubicBezTo>
                <a:pt x="432604" y="914903"/>
                <a:pt x="473880" y="906821"/>
                <a:pt x="473880" y="906821"/>
              </a:cubicBezTo>
              <a:lnTo>
                <a:pt x="534840" y="845861"/>
              </a:lnTo>
              <a:cubicBezTo>
                <a:pt x="545000" y="835701"/>
                <a:pt x="551231" y="818199"/>
                <a:pt x="565320" y="815381"/>
              </a:cubicBezTo>
              <a:lnTo>
                <a:pt x="603420" y="807761"/>
              </a:lnTo>
              <a:cubicBezTo>
                <a:pt x="613580" y="797601"/>
                <a:pt x="622405" y="785902"/>
                <a:pt x="633900" y="777281"/>
              </a:cubicBezTo>
              <a:cubicBezTo>
                <a:pt x="642987" y="770465"/>
                <a:pt x="654450" y="767558"/>
                <a:pt x="664380" y="762041"/>
              </a:cubicBezTo>
              <a:cubicBezTo>
                <a:pt x="718308" y="732081"/>
                <a:pt x="683269" y="743984"/>
                <a:pt x="732960" y="731561"/>
              </a:cubicBezTo>
              <a:cubicBezTo>
                <a:pt x="740580" y="723941"/>
                <a:pt x="746400" y="713934"/>
                <a:pt x="755820" y="708701"/>
              </a:cubicBezTo>
              <a:cubicBezTo>
                <a:pt x="769863" y="700899"/>
                <a:pt x="788174" y="702372"/>
                <a:pt x="801540" y="693461"/>
              </a:cubicBezTo>
              <a:lnTo>
                <a:pt x="824400" y="678221"/>
              </a:lnTo>
              <a:cubicBezTo>
                <a:pt x="836487" y="629873"/>
                <a:pt x="839229" y="633125"/>
                <a:pt x="824400" y="563921"/>
              </a:cubicBezTo>
              <a:cubicBezTo>
                <a:pt x="822481" y="554966"/>
                <a:pt x="814240" y="548681"/>
                <a:pt x="809160" y="541061"/>
              </a:cubicBezTo>
              <a:cubicBezTo>
                <a:pt x="801540" y="543601"/>
                <a:pt x="793484" y="545089"/>
                <a:pt x="786300" y="548681"/>
              </a:cubicBezTo>
              <a:cubicBezTo>
                <a:pt x="773053" y="555305"/>
                <a:pt x="762251" y="566857"/>
                <a:pt x="748200" y="571541"/>
              </a:cubicBezTo>
              <a:cubicBezTo>
                <a:pt x="731161" y="577221"/>
                <a:pt x="712640" y="576621"/>
                <a:pt x="694860" y="579161"/>
              </a:cubicBezTo>
              <a:cubicBezTo>
                <a:pt x="677080" y="576621"/>
                <a:pt x="657220" y="580263"/>
                <a:pt x="641520" y="571541"/>
              </a:cubicBezTo>
              <a:cubicBezTo>
                <a:pt x="631590" y="566024"/>
                <a:pt x="632882" y="550304"/>
                <a:pt x="626280" y="541061"/>
              </a:cubicBezTo>
              <a:cubicBezTo>
                <a:pt x="620016" y="532292"/>
                <a:pt x="610319" y="526480"/>
                <a:pt x="603420" y="518201"/>
              </a:cubicBezTo>
              <a:cubicBezTo>
                <a:pt x="589957" y="502045"/>
                <a:pt x="582256" y="483494"/>
                <a:pt x="572940" y="464861"/>
              </a:cubicBezTo>
              <a:cubicBezTo>
                <a:pt x="565320" y="429301"/>
                <a:pt x="558410" y="393582"/>
                <a:pt x="550080" y="358181"/>
              </a:cubicBezTo>
              <a:cubicBezTo>
                <a:pt x="545302" y="337874"/>
                <a:pt x="532488" y="326830"/>
                <a:pt x="550080" y="304841"/>
              </a:cubicBezTo>
              <a:cubicBezTo>
                <a:pt x="555098" y="298569"/>
                <a:pt x="565756" y="300813"/>
                <a:pt x="572940" y="297221"/>
              </a:cubicBezTo>
              <a:cubicBezTo>
                <a:pt x="581131" y="293125"/>
                <a:pt x="588180" y="287061"/>
                <a:pt x="595800" y="281981"/>
              </a:cubicBezTo>
              <a:cubicBezTo>
                <a:pt x="598340" y="274361"/>
                <a:pt x="603420" y="267153"/>
                <a:pt x="603420" y="259121"/>
              </a:cubicBezTo>
              <a:cubicBezTo>
                <a:pt x="603420" y="243671"/>
                <a:pt x="602710" y="227220"/>
                <a:pt x="595800" y="213401"/>
              </a:cubicBezTo>
              <a:cubicBezTo>
                <a:pt x="591704" y="205210"/>
                <a:pt x="580392" y="203484"/>
                <a:pt x="572940" y="198161"/>
              </a:cubicBezTo>
              <a:cubicBezTo>
                <a:pt x="562606" y="190779"/>
                <a:pt x="551440" y="184281"/>
                <a:pt x="542460" y="175301"/>
              </a:cubicBezTo>
              <a:cubicBezTo>
                <a:pt x="500941" y="133782"/>
                <a:pt x="540401" y="151755"/>
                <a:pt x="496740" y="137201"/>
              </a:cubicBezTo>
              <a:cubicBezTo>
                <a:pt x="494200" y="129581"/>
                <a:pt x="494138" y="120613"/>
                <a:pt x="489120" y="114341"/>
              </a:cubicBezTo>
              <a:cubicBezTo>
                <a:pt x="402399" y="5940"/>
                <a:pt x="466501" y="92644"/>
                <a:pt x="412920" y="45761"/>
              </a:cubicBezTo>
              <a:cubicBezTo>
                <a:pt x="399403" y="33934"/>
                <a:pt x="392600" y="1311"/>
                <a:pt x="382440" y="4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571500</xdr:colOff>
      <xdr:row>31</xdr:row>
      <xdr:rowOff>152400</xdr:rowOff>
    </xdr:from>
    <xdr:to>
      <xdr:col>4</xdr:col>
      <xdr:colOff>560973</xdr:colOff>
      <xdr:row>36</xdr:row>
      <xdr:rowOff>92045</xdr:rowOff>
    </xdr:to>
    <xdr:sp macro="" textlink="">
      <xdr:nvSpPr>
        <xdr:cNvPr id="53" name="Forma libre: forma 52">
          <a:hlinkClick xmlns:r="http://schemas.openxmlformats.org/officeDocument/2006/relationships" r:id="rId30"/>
          <a:extLst>
            <a:ext uri="{FF2B5EF4-FFF2-40B4-BE49-F238E27FC236}">
              <a16:creationId xmlns:a16="http://schemas.microsoft.com/office/drawing/2014/main" id="{D967AA74-BEEB-43BE-9E6D-18710675197B}"/>
            </a:ext>
          </a:extLst>
        </xdr:cNvPr>
        <xdr:cNvSpPr/>
      </xdr:nvSpPr>
      <xdr:spPr>
        <a:xfrm>
          <a:off x="10652760" y="5730240"/>
          <a:ext cx="0" cy="815945"/>
        </a:xfrm>
        <a:custGeom>
          <a:avLst/>
          <a:gdLst>
            <a:gd name="connsiteX0" fmla="*/ 281940 w 781953"/>
            <a:gd name="connsiteY0" fmla="*/ 739140 h 739745"/>
            <a:gd name="connsiteX1" fmla="*/ 259080 w 781953"/>
            <a:gd name="connsiteY1" fmla="*/ 670560 h 739745"/>
            <a:gd name="connsiteX2" fmla="*/ 251460 w 781953"/>
            <a:gd name="connsiteY2" fmla="*/ 647700 h 739745"/>
            <a:gd name="connsiteX3" fmla="*/ 213360 w 781953"/>
            <a:gd name="connsiteY3" fmla="*/ 624840 h 739745"/>
            <a:gd name="connsiteX4" fmla="*/ 259080 w 781953"/>
            <a:gd name="connsiteY4" fmla="*/ 579120 h 739745"/>
            <a:gd name="connsiteX5" fmla="*/ 289560 w 781953"/>
            <a:gd name="connsiteY5" fmla="*/ 548640 h 739745"/>
            <a:gd name="connsiteX6" fmla="*/ 327660 w 781953"/>
            <a:gd name="connsiteY6" fmla="*/ 533400 h 739745"/>
            <a:gd name="connsiteX7" fmla="*/ 297180 w 781953"/>
            <a:gd name="connsiteY7" fmla="*/ 464820 h 739745"/>
            <a:gd name="connsiteX8" fmla="*/ 251460 w 781953"/>
            <a:gd name="connsiteY8" fmla="*/ 457200 h 739745"/>
            <a:gd name="connsiteX9" fmla="*/ 228600 w 781953"/>
            <a:gd name="connsiteY9" fmla="*/ 449580 h 739745"/>
            <a:gd name="connsiteX10" fmla="*/ 205740 w 781953"/>
            <a:gd name="connsiteY10" fmla="*/ 426720 h 739745"/>
            <a:gd name="connsiteX11" fmla="*/ 190500 w 781953"/>
            <a:gd name="connsiteY11" fmla="*/ 403860 h 739745"/>
            <a:gd name="connsiteX12" fmla="*/ 144780 w 781953"/>
            <a:gd name="connsiteY12" fmla="*/ 381000 h 739745"/>
            <a:gd name="connsiteX13" fmla="*/ 91440 w 781953"/>
            <a:gd name="connsiteY13" fmla="*/ 342900 h 739745"/>
            <a:gd name="connsiteX14" fmla="*/ 68580 w 781953"/>
            <a:gd name="connsiteY14" fmla="*/ 312420 h 739745"/>
            <a:gd name="connsiteX15" fmla="*/ 45720 w 781953"/>
            <a:gd name="connsiteY15" fmla="*/ 289560 h 739745"/>
            <a:gd name="connsiteX16" fmla="*/ 0 w 781953"/>
            <a:gd name="connsiteY16" fmla="*/ 228600 h 739745"/>
            <a:gd name="connsiteX17" fmla="*/ 7620 w 781953"/>
            <a:gd name="connsiteY17" fmla="*/ 160020 h 739745"/>
            <a:gd name="connsiteX18" fmla="*/ 30480 w 781953"/>
            <a:gd name="connsiteY18" fmla="*/ 152400 h 739745"/>
            <a:gd name="connsiteX19" fmla="*/ 91440 w 781953"/>
            <a:gd name="connsiteY19" fmla="*/ 144780 h 739745"/>
            <a:gd name="connsiteX20" fmla="*/ 114300 w 781953"/>
            <a:gd name="connsiteY20" fmla="*/ 129540 h 739745"/>
            <a:gd name="connsiteX21" fmla="*/ 320040 w 781953"/>
            <a:gd name="connsiteY21" fmla="*/ 114300 h 739745"/>
            <a:gd name="connsiteX22" fmla="*/ 342900 w 781953"/>
            <a:gd name="connsiteY22" fmla="*/ 91440 h 739745"/>
            <a:gd name="connsiteX23" fmla="*/ 365760 w 781953"/>
            <a:gd name="connsiteY23" fmla="*/ 30480 h 739745"/>
            <a:gd name="connsiteX24" fmla="*/ 403860 w 781953"/>
            <a:gd name="connsiteY24" fmla="*/ 76200 h 739745"/>
            <a:gd name="connsiteX25" fmla="*/ 434340 w 781953"/>
            <a:gd name="connsiteY25" fmla="*/ 106680 h 739745"/>
            <a:gd name="connsiteX26" fmla="*/ 548640 w 781953"/>
            <a:gd name="connsiteY26" fmla="*/ 99060 h 739745"/>
            <a:gd name="connsiteX27" fmla="*/ 594360 w 781953"/>
            <a:gd name="connsiteY27" fmla="*/ 30480 h 739745"/>
            <a:gd name="connsiteX28" fmla="*/ 624840 w 781953"/>
            <a:gd name="connsiteY28" fmla="*/ 15240 h 739745"/>
            <a:gd name="connsiteX29" fmla="*/ 662940 w 781953"/>
            <a:gd name="connsiteY29" fmla="*/ 7620 h 739745"/>
            <a:gd name="connsiteX30" fmla="*/ 693420 w 781953"/>
            <a:gd name="connsiteY30" fmla="*/ 0 h 739745"/>
            <a:gd name="connsiteX31" fmla="*/ 777240 w 781953"/>
            <a:gd name="connsiteY31" fmla="*/ 15240 h 739745"/>
            <a:gd name="connsiteX32" fmla="*/ 762000 w 781953"/>
            <a:gd name="connsiteY32" fmla="*/ 83820 h 739745"/>
            <a:gd name="connsiteX33" fmla="*/ 731520 w 781953"/>
            <a:gd name="connsiteY33" fmla="*/ 114300 h 739745"/>
            <a:gd name="connsiteX34" fmla="*/ 594360 w 781953"/>
            <a:gd name="connsiteY34" fmla="*/ 152400 h 739745"/>
            <a:gd name="connsiteX35" fmla="*/ 541020 w 781953"/>
            <a:gd name="connsiteY35" fmla="*/ 198120 h 739745"/>
            <a:gd name="connsiteX36" fmla="*/ 525780 w 781953"/>
            <a:gd name="connsiteY36" fmla="*/ 220980 h 739745"/>
            <a:gd name="connsiteX37" fmla="*/ 472440 w 781953"/>
            <a:gd name="connsiteY37" fmla="*/ 243840 h 739745"/>
            <a:gd name="connsiteX38" fmla="*/ 426720 w 781953"/>
            <a:gd name="connsiteY38" fmla="*/ 304800 h 739745"/>
            <a:gd name="connsiteX39" fmla="*/ 411480 w 781953"/>
            <a:gd name="connsiteY39" fmla="*/ 373380 h 739745"/>
            <a:gd name="connsiteX40" fmla="*/ 403860 w 781953"/>
            <a:gd name="connsiteY40" fmla="*/ 396240 h 739745"/>
            <a:gd name="connsiteX41" fmla="*/ 396240 w 781953"/>
            <a:gd name="connsiteY41" fmla="*/ 426720 h 739745"/>
            <a:gd name="connsiteX42" fmla="*/ 388620 w 781953"/>
            <a:gd name="connsiteY42" fmla="*/ 556260 h 739745"/>
            <a:gd name="connsiteX43" fmla="*/ 365760 w 781953"/>
            <a:gd name="connsiteY43" fmla="*/ 579120 h 739745"/>
            <a:gd name="connsiteX44" fmla="*/ 350520 w 781953"/>
            <a:gd name="connsiteY44" fmla="*/ 601980 h 739745"/>
            <a:gd name="connsiteX45" fmla="*/ 327660 w 781953"/>
            <a:gd name="connsiteY45" fmla="*/ 632460 h 739745"/>
            <a:gd name="connsiteX46" fmla="*/ 312420 w 781953"/>
            <a:gd name="connsiteY46" fmla="*/ 701040 h 739745"/>
            <a:gd name="connsiteX47" fmla="*/ 281940 w 781953"/>
            <a:gd name="connsiteY47" fmla="*/ 739140 h 7397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781953" h="739745">
              <a:moveTo>
                <a:pt x="281940" y="739140"/>
              </a:moveTo>
              <a:cubicBezTo>
                <a:pt x="273050" y="734060"/>
                <a:pt x="282741" y="725769"/>
                <a:pt x="259080" y="670560"/>
              </a:cubicBezTo>
              <a:cubicBezTo>
                <a:pt x="255916" y="663177"/>
                <a:pt x="257140" y="653380"/>
                <a:pt x="251460" y="647700"/>
              </a:cubicBezTo>
              <a:cubicBezTo>
                <a:pt x="240987" y="637227"/>
                <a:pt x="226060" y="632460"/>
                <a:pt x="213360" y="624840"/>
              </a:cubicBezTo>
              <a:lnTo>
                <a:pt x="259080" y="579120"/>
              </a:lnTo>
              <a:cubicBezTo>
                <a:pt x="269240" y="568960"/>
                <a:pt x="276219" y="553976"/>
                <a:pt x="289560" y="548640"/>
              </a:cubicBezTo>
              <a:lnTo>
                <a:pt x="327660" y="533400"/>
              </a:lnTo>
              <a:cubicBezTo>
                <a:pt x="317500" y="510540"/>
                <a:pt x="314869" y="482509"/>
                <a:pt x="297180" y="464820"/>
              </a:cubicBezTo>
              <a:cubicBezTo>
                <a:pt x="286255" y="453895"/>
                <a:pt x="266542" y="460552"/>
                <a:pt x="251460" y="457200"/>
              </a:cubicBezTo>
              <a:cubicBezTo>
                <a:pt x="243619" y="455458"/>
                <a:pt x="236220" y="452120"/>
                <a:pt x="228600" y="449580"/>
              </a:cubicBezTo>
              <a:cubicBezTo>
                <a:pt x="220980" y="441960"/>
                <a:pt x="212639" y="434999"/>
                <a:pt x="205740" y="426720"/>
              </a:cubicBezTo>
              <a:cubicBezTo>
                <a:pt x="199877" y="419685"/>
                <a:pt x="196976" y="410336"/>
                <a:pt x="190500" y="403860"/>
              </a:cubicBezTo>
              <a:cubicBezTo>
                <a:pt x="168662" y="382022"/>
                <a:pt x="169570" y="393395"/>
                <a:pt x="144780" y="381000"/>
              </a:cubicBezTo>
              <a:cubicBezTo>
                <a:pt x="136127" y="376673"/>
                <a:pt x="94892" y="346352"/>
                <a:pt x="91440" y="342900"/>
              </a:cubicBezTo>
              <a:cubicBezTo>
                <a:pt x="82460" y="333920"/>
                <a:pt x="76845" y="322063"/>
                <a:pt x="68580" y="312420"/>
              </a:cubicBezTo>
              <a:cubicBezTo>
                <a:pt x="61567" y="304238"/>
                <a:pt x="52544" y="297900"/>
                <a:pt x="45720" y="289560"/>
              </a:cubicBezTo>
              <a:cubicBezTo>
                <a:pt x="29636" y="269901"/>
                <a:pt x="0" y="228600"/>
                <a:pt x="0" y="228600"/>
              </a:cubicBezTo>
              <a:cubicBezTo>
                <a:pt x="2540" y="205740"/>
                <a:pt x="-922" y="181376"/>
                <a:pt x="7620" y="160020"/>
              </a:cubicBezTo>
              <a:cubicBezTo>
                <a:pt x="10603" y="152562"/>
                <a:pt x="22577" y="153837"/>
                <a:pt x="30480" y="152400"/>
              </a:cubicBezTo>
              <a:cubicBezTo>
                <a:pt x="50628" y="148737"/>
                <a:pt x="71120" y="147320"/>
                <a:pt x="91440" y="144780"/>
              </a:cubicBezTo>
              <a:cubicBezTo>
                <a:pt x="99060" y="139700"/>
                <a:pt x="105198" y="130551"/>
                <a:pt x="114300" y="129540"/>
              </a:cubicBezTo>
              <a:cubicBezTo>
                <a:pt x="364863" y="101700"/>
                <a:pt x="231444" y="143832"/>
                <a:pt x="320040" y="114300"/>
              </a:cubicBezTo>
              <a:cubicBezTo>
                <a:pt x="327660" y="106680"/>
                <a:pt x="336636" y="100209"/>
                <a:pt x="342900" y="91440"/>
              </a:cubicBezTo>
              <a:cubicBezTo>
                <a:pt x="358226" y="69984"/>
                <a:pt x="359624" y="55024"/>
                <a:pt x="365760" y="30480"/>
              </a:cubicBezTo>
              <a:cubicBezTo>
                <a:pt x="445029" y="109749"/>
                <a:pt x="340207" y="1938"/>
                <a:pt x="403860" y="76200"/>
              </a:cubicBezTo>
              <a:cubicBezTo>
                <a:pt x="413211" y="87109"/>
                <a:pt x="424180" y="96520"/>
                <a:pt x="434340" y="106680"/>
              </a:cubicBezTo>
              <a:lnTo>
                <a:pt x="548640" y="99060"/>
              </a:lnTo>
              <a:cubicBezTo>
                <a:pt x="664464" y="56388"/>
                <a:pt x="528828" y="63246"/>
                <a:pt x="594360" y="30480"/>
              </a:cubicBezTo>
              <a:cubicBezTo>
                <a:pt x="604520" y="25400"/>
                <a:pt x="614064" y="18832"/>
                <a:pt x="624840" y="15240"/>
              </a:cubicBezTo>
              <a:cubicBezTo>
                <a:pt x="637127" y="11144"/>
                <a:pt x="650297" y="10430"/>
                <a:pt x="662940" y="7620"/>
              </a:cubicBezTo>
              <a:cubicBezTo>
                <a:pt x="673163" y="5348"/>
                <a:pt x="683260" y="2540"/>
                <a:pt x="693420" y="0"/>
              </a:cubicBezTo>
              <a:cubicBezTo>
                <a:pt x="721360" y="5080"/>
                <a:pt x="759257" y="-6739"/>
                <a:pt x="777240" y="15240"/>
              </a:cubicBezTo>
              <a:cubicBezTo>
                <a:pt x="792069" y="33364"/>
                <a:pt x="767680" y="61102"/>
                <a:pt x="762000" y="83820"/>
              </a:cubicBezTo>
              <a:cubicBezTo>
                <a:pt x="753291" y="118654"/>
                <a:pt x="760549" y="99786"/>
                <a:pt x="731520" y="114300"/>
              </a:cubicBezTo>
              <a:cubicBezTo>
                <a:pt x="645490" y="157315"/>
                <a:pt x="751554" y="128216"/>
                <a:pt x="594360" y="152400"/>
              </a:cubicBezTo>
              <a:cubicBezTo>
                <a:pt x="567396" y="170376"/>
                <a:pt x="565657" y="169377"/>
                <a:pt x="541020" y="198120"/>
              </a:cubicBezTo>
              <a:cubicBezTo>
                <a:pt x="535060" y="205073"/>
                <a:pt x="532256" y="214504"/>
                <a:pt x="525780" y="220980"/>
              </a:cubicBezTo>
              <a:cubicBezTo>
                <a:pt x="508239" y="238521"/>
                <a:pt x="495758" y="238011"/>
                <a:pt x="472440" y="243840"/>
              </a:cubicBezTo>
              <a:cubicBezTo>
                <a:pt x="457200" y="264160"/>
                <a:pt x="432230" y="280005"/>
                <a:pt x="426720" y="304800"/>
              </a:cubicBezTo>
              <a:cubicBezTo>
                <a:pt x="421640" y="327660"/>
                <a:pt x="417160" y="350662"/>
                <a:pt x="411480" y="373380"/>
              </a:cubicBezTo>
              <a:cubicBezTo>
                <a:pt x="409532" y="381172"/>
                <a:pt x="406067" y="388517"/>
                <a:pt x="403860" y="396240"/>
              </a:cubicBezTo>
              <a:cubicBezTo>
                <a:pt x="400983" y="406310"/>
                <a:pt x="398780" y="416560"/>
                <a:pt x="396240" y="426720"/>
              </a:cubicBezTo>
              <a:cubicBezTo>
                <a:pt x="393700" y="469900"/>
                <a:pt x="397103" y="513845"/>
                <a:pt x="388620" y="556260"/>
              </a:cubicBezTo>
              <a:cubicBezTo>
                <a:pt x="386507" y="566827"/>
                <a:pt x="372659" y="570841"/>
                <a:pt x="365760" y="579120"/>
              </a:cubicBezTo>
              <a:cubicBezTo>
                <a:pt x="359897" y="586155"/>
                <a:pt x="355843" y="594528"/>
                <a:pt x="350520" y="601980"/>
              </a:cubicBezTo>
              <a:cubicBezTo>
                <a:pt x="343138" y="612314"/>
                <a:pt x="335280" y="622300"/>
                <a:pt x="327660" y="632460"/>
              </a:cubicBezTo>
              <a:cubicBezTo>
                <a:pt x="326304" y="639241"/>
                <a:pt x="316455" y="691624"/>
                <a:pt x="312420" y="701040"/>
              </a:cubicBezTo>
              <a:cubicBezTo>
                <a:pt x="305958" y="716118"/>
                <a:pt x="290830" y="744220"/>
                <a:pt x="281940" y="73914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502920</xdr:colOff>
      <xdr:row>11</xdr:row>
      <xdr:rowOff>129540</xdr:rowOff>
    </xdr:from>
    <xdr:to>
      <xdr:col>5</xdr:col>
      <xdr:colOff>307739</xdr:colOff>
      <xdr:row>19</xdr:row>
      <xdr:rowOff>114300</xdr:rowOff>
    </xdr:to>
    <xdr:sp macro="" textlink="">
      <xdr:nvSpPr>
        <xdr:cNvPr id="54" name="Forma libre: forma 53">
          <a:hlinkClick xmlns:r="http://schemas.openxmlformats.org/officeDocument/2006/relationships" r:id="rId31"/>
          <a:extLst>
            <a:ext uri="{FF2B5EF4-FFF2-40B4-BE49-F238E27FC236}">
              <a16:creationId xmlns:a16="http://schemas.microsoft.com/office/drawing/2014/main" id="{F7029952-6339-4E15-9C27-DB3EF6A60D81}"/>
            </a:ext>
          </a:extLst>
        </xdr:cNvPr>
        <xdr:cNvSpPr/>
      </xdr:nvSpPr>
      <xdr:spPr>
        <a:xfrm>
          <a:off x="10652760" y="2202180"/>
          <a:ext cx="0" cy="1386840"/>
        </a:xfrm>
        <a:custGeom>
          <a:avLst/>
          <a:gdLst>
            <a:gd name="connsiteX0" fmla="*/ 99060 w 597299"/>
            <a:gd name="connsiteY0" fmla="*/ 198120 h 1264920"/>
            <a:gd name="connsiteX1" fmla="*/ 91440 w 597299"/>
            <a:gd name="connsiteY1" fmla="*/ 434340 h 1264920"/>
            <a:gd name="connsiteX2" fmla="*/ 83820 w 597299"/>
            <a:gd name="connsiteY2" fmla="*/ 457200 h 1264920"/>
            <a:gd name="connsiteX3" fmla="*/ 60960 w 597299"/>
            <a:gd name="connsiteY3" fmla="*/ 480060 h 1264920"/>
            <a:gd name="connsiteX4" fmla="*/ 30480 w 597299"/>
            <a:gd name="connsiteY4" fmla="*/ 525780 h 1264920"/>
            <a:gd name="connsiteX5" fmla="*/ 15240 w 597299"/>
            <a:gd name="connsiteY5" fmla="*/ 594360 h 1264920"/>
            <a:gd name="connsiteX6" fmla="*/ 0 w 597299"/>
            <a:gd name="connsiteY6" fmla="*/ 624840 h 1264920"/>
            <a:gd name="connsiteX7" fmla="*/ 7620 w 597299"/>
            <a:gd name="connsiteY7" fmla="*/ 647700 h 1264920"/>
            <a:gd name="connsiteX8" fmla="*/ 38100 w 597299"/>
            <a:gd name="connsiteY8" fmla="*/ 701040 h 1264920"/>
            <a:gd name="connsiteX9" fmla="*/ 45720 w 597299"/>
            <a:gd name="connsiteY9" fmla="*/ 731520 h 1264920"/>
            <a:gd name="connsiteX10" fmla="*/ 30480 w 597299"/>
            <a:gd name="connsiteY10" fmla="*/ 822960 h 1264920"/>
            <a:gd name="connsiteX11" fmla="*/ 38100 w 597299"/>
            <a:gd name="connsiteY11" fmla="*/ 868680 h 1264920"/>
            <a:gd name="connsiteX12" fmla="*/ 45720 w 597299"/>
            <a:gd name="connsiteY12" fmla="*/ 922020 h 1264920"/>
            <a:gd name="connsiteX13" fmla="*/ 53340 w 597299"/>
            <a:gd name="connsiteY13" fmla="*/ 944880 h 1264920"/>
            <a:gd name="connsiteX14" fmla="*/ 68580 w 597299"/>
            <a:gd name="connsiteY14" fmla="*/ 1005840 h 1264920"/>
            <a:gd name="connsiteX15" fmla="*/ 91440 w 597299"/>
            <a:gd name="connsiteY15" fmla="*/ 1021080 h 1264920"/>
            <a:gd name="connsiteX16" fmla="*/ 114300 w 597299"/>
            <a:gd name="connsiteY16" fmla="*/ 1043940 h 1264920"/>
            <a:gd name="connsiteX17" fmla="*/ 121920 w 597299"/>
            <a:gd name="connsiteY17" fmla="*/ 1082040 h 1264920"/>
            <a:gd name="connsiteX18" fmla="*/ 144780 w 597299"/>
            <a:gd name="connsiteY18" fmla="*/ 1097280 h 1264920"/>
            <a:gd name="connsiteX19" fmla="*/ 205740 w 597299"/>
            <a:gd name="connsiteY19" fmla="*/ 1120140 h 1264920"/>
            <a:gd name="connsiteX20" fmla="*/ 266700 w 597299"/>
            <a:gd name="connsiteY20" fmla="*/ 1165860 h 1264920"/>
            <a:gd name="connsiteX21" fmla="*/ 320040 w 597299"/>
            <a:gd name="connsiteY21" fmla="*/ 1188720 h 1264920"/>
            <a:gd name="connsiteX22" fmla="*/ 342900 w 597299"/>
            <a:gd name="connsiteY22" fmla="*/ 1219200 h 1264920"/>
            <a:gd name="connsiteX23" fmla="*/ 388620 w 597299"/>
            <a:gd name="connsiteY23" fmla="*/ 1257300 h 1264920"/>
            <a:gd name="connsiteX24" fmla="*/ 449580 w 597299"/>
            <a:gd name="connsiteY24" fmla="*/ 1264920 h 1264920"/>
            <a:gd name="connsiteX25" fmla="*/ 441960 w 597299"/>
            <a:gd name="connsiteY25" fmla="*/ 1242060 h 1264920"/>
            <a:gd name="connsiteX26" fmla="*/ 426720 w 597299"/>
            <a:gd name="connsiteY26" fmla="*/ 1211580 h 1264920"/>
            <a:gd name="connsiteX27" fmla="*/ 434340 w 597299"/>
            <a:gd name="connsiteY27" fmla="*/ 1188720 h 1264920"/>
            <a:gd name="connsiteX28" fmla="*/ 403860 w 597299"/>
            <a:gd name="connsiteY28" fmla="*/ 1112520 h 1264920"/>
            <a:gd name="connsiteX29" fmla="*/ 373380 w 597299"/>
            <a:gd name="connsiteY29" fmla="*/ 1089660 h 1264920"/>
            <a:gd name="connsiteX30" fmla="*/ 350520 w 597299"/>
            <a:gd name="connsiteY30" fmla="*/ 1066800 h 1264920"/>
            <a:gd name="connsiteX31" fmla="*/ 327660 w 597299"/>
            <a:gd name="connsiteY31" fmla="*/ 1013460 h 1264920"/>
            <a:gd name="connsiteX32" fmla="*/ 480060 w 597299"/>
            <a:gd name="connsiteY32" fmla="*/ 944880 h 1264920"/>
            <a:gd name="connsiteX33" fmla="*/ 464820 w 597299"/>
            <a:gd name="connsiteY33" fmla="*/ 845820 h 1264920"/>
            <a:gd name="connsiteX34" fmla="*/ 411480 w 597299"/>
            <a:gd name="connsiteY34" fmla="*/ 792480 h 1264920"/>
            <a:gd name="connsiteX35" fmla="*/ 388620 w 597299"/>
            <a:gd name="connsiteY35" fmla="*/ 762000 h 1264920"/>
            <a:gd name="connsiteX36" fmla="*/ 381000 w 597299"/>
            <a:gd name="connsiteY36" fmla="*/ 723900 h 1264920"/>
            <a:gd name="connsiteX37" fmla="*/ 373380 w 597299"/>
            <a:gd name="connsiteY37" fmla="*/ 693420 h 1264920"/>
            <a:gd name="connsiteX38" fmla="*/ 381000 w 597299"/>
            <a:gd name="connsiteY38" fmla="*/ 586740 h 1264920"/>
            <a:gd name="connsiteX39" fmla="*/ 396240 w 597299"/>
            <a:gd name="connsiteY39" fmla="*/ 548640 h 1264920"/>
            <a:gd name="connsiteX40" fmla="*/ 426720 w 597299"/>
            <a:gd name="connsiteY40" fmla="*/ 541020 h 1264920"/>
            <a:gd name="connsiteX41" fmla="*/ 472440 w 597299"/>
            <a:gd name="connsiteY41" fmla="*/ 502920 h 1264920"/>
            <a:gd name="connsiteX42" fmla="*/ 495300 w 597299"/>
            <a:gd name="connsiteY42" fmla="*/ 472440 h 1264920"/>
            <a:gd name="connsiteX43" fmla="*/ 548640 w 597299"/>
            <a:gd name="connsiteY43" fmla="*/ 449580 h 1264920"/>
            <a:gd name="connsiteX44" fmla="*/ 594360 w 597299"/>
            <a:gd name="connsiteY44" fmla="*/ 396240 h 1264920"/>
            <a:gd name="connsiteX45" fmla="*/ 579120 w 597299"/>
            <a:gd name="connsiteY45" fmla="*/ 228600 h 1264920"/>
            <a:gd name="connsiteX46" fmla="*/ 556260 w 597299"/>
            <a:gd name="connsiteY46" fmla="*/ 76200 h 1264920"/>
            <a:gd name="connsiteX47" fmla="*/ 525780 w 597299"/>
            <a:gd name="connsiteY47" fmla="*/ 45720 h 1264920"/>
            <a:gd name="connsiteX48" fmla="*/ 457200 w 597299"/>
            <a:gd name="connsiteY48" fmla="*/ 22860 h 1264920"/>
            <a:gd name="connsiteX49" fmla="*/ 403860 w 597299"/>
            <a:gd name="connsiteY49" fmla="*/ 0 h 1264920"/>
            <a:gd name="connsiteX50" fmla="*/ 350520 w 597299"/>
            <a:gd name="connsiteY50" fmla="*/ 7620 h 1264920"/>
            <a:gd name="connsiteX51" fmla="*/ 327660 w 597299"/>
            <a:gd name="connsiteY51" fmla="*/ 45720 h 1264920"/>
            <a:gd name="connsiteX52" fmla="*/ 320040 w 597299"/>
            <a:gd name="connsiteY52" fmla="*/ 198120 h 1264920"/>
            <a:gd name="connsiteX53" fmla="*/ 167640 w 597299"/>
            <a:gd name="connsiteY53" fmla="*/ 205740 h 1264920"/>
            <a:gd name="connsiteX54" fmla="*/ 99060 w 597299"/>
            <a:gd name="connsiteY54" fmla="*/ 198120 h 1264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597299" h="1264920">
              <a:moveTo>
                <a:pt x="99060" y="198120"/>
              </a:moveTo>
              <a:cubicBezTo>
                <a:pt x="86360" y="236220"/>
                <a:pt x="96066" y="355695"/>
                <a:pt x="91440" y="434340"/>
              </a:cubicBezTo>
              <a:cubicBezTo>
                <a:pt x="90968" y="442358"/>
                <a:pt x="88275" y="450517"/>
                <a:pt x="83820" y="457200"/>
              </a:cubicBezTo>
              <a:cubicBezTo>
                <a:pt x="77842" y="466166"/>
                <a:pt x="68580" y="472440"/>
                <a:pt x="60960" y="480060"/>
              </a:cubicBezTo>
              <a:cubicBezTo>
                <a:pt x="39083" y="567566"/>
                <a:pt x="72578" y="462632"/>
                <a:pt x="30480" y="525780"/>
              </a:cubicBezTo>
              <a:cubicBezTo>
                <a:pt x="27224" y="530664"/>
                <a:pt x="15632" y="593185"/>
                <a:pt x="15240" y="594360"/>
              </a:cubicBezTo>
              <a:cubicBezTo>
                <a:pt x="11648" y="605136"/>
                <a:pt x="5080" y="614680"/>
                <a:pt x="0" y="624840"/>
              </a:cubicBezTo>
              <a:cubicBezTo>
                <a:pt x="2540" y="632460"/>
                <a:pt x="4456" y="640317"/>
                <a:pt x="7620" y="647700"/>
              </a:cubicBezTo>
              <a:cubicBezTo>
                <a:pt x="19221" y="674770"/>
                <a:pt x="22795" y="678082"/>
                <a:pt x="38100" y="701040"/>
              </a:cubicBezTo>
              <a:cubicBezTo>
                <a:pt x="40640" y="711200"/>
                <a:pt x="45720" y="721047"/>
                <a:pt x="45720" y="731520"/>
              </a:cubicBezTo>
              <a:cubicBezTo>
                <a:pt x="45720" y="767196"/>
                <a:pt x="38505" y="790858"/>
                <a:pt x="30480" y="822960"/>
              </a:cubicBezTo>
              <a:cubicBezTo>
                <a:pt x="33020" y="838200"/>
                <a:pt x="35751" y="853409"/>
                <a:pt x="38100" y="868680"/>
              </a:cubicBezTo>
              <a:cubicBezTo>
                <a:pt x="40831" y="886432"/>
                <a:pt x="42198" y="904408"/>
                <a:pt x="45720" y="922020"/>
              </a:cubicBezTo>
              <a:cubicBezTo>
                <a:pt x="47295" y="929896"/>
                <a:pt x="51392" y="937088"/>
                <a:pt x="53340" y="944880"/>
              </a:cubicBezTo>
              <a:cubicBezTo>
                <a:pt x="53857" y="946950"/>
                <a:pt x="62246" y="997923"/>
                <a:pt x="68580" y="1005840"/>
              </a:cubicBezTo>
              <a:cubicBezTo>
                <a:pt x="74301" y="1012991"/>
                <a:pt x="84405" y="1015217"/>
                <a:pt x="91440" y="1021080"/>
              </a:cubicBezTo>
              <a:cubicBezTo>
                <a:pt x="99719" y="1027979"/>
                <a:pt x="106680" y="1036320"/>
                <a:pt x="114300" y="1043940"/>
              </a:cubicBezTo>
              <a:cubicBezTo>
                <a:pt x="116840" y="1056640"/>
                <a:pt x="115494" y="1070795"/>
                <a:pt x="121920" y="1082040"/>
              </a:cubicBezTo>
              <a:cubicBezTo>
                <a:pt x="126464" y="1089991"/>
                <a:pt x="136829" y="1092736"/>
                <a:pt x="144780" y="1097280"/>
              </a:cubicBezTo>
              <a:cubicBezTo>
                <a:pt x="175772" y="1114990"/>
                <a:pt x="172404" y="1111806"/>
                <a:pt x="205740" y="1120140"/>
              </a:cubicBezTo>
              <a:cubicBezTo>
                <a:pt x="215086" y="1127617"/>
                <a:pt x="250526" y="1157773"/>
                <a:pt x="266700" y="1165860"/>
              </a:cubicBezTo>
              <a:cubicBezTo>
                <a:pt x="284002" y="1174511"/>
                <a:pt x="302260" y="1181100"/>
                <a:pt x="320040" y="1188720"/>
              </a:cubicBezTo>
              <a:cubicBezTo>
                <a:pt x="327660" y="1198880"/>
                <a:pt x="335518" y="1208866"/>
                <a:pt x="342900" y="1219200"/>
              </a:cubicBezTo>
              <a:cubicBezTo>
                <a:pt x="359536" y="1242491"/>
                <a:pt x="356032" y="1249153"/>
                <a:pt x="388620" y="1257300"/>
              </a:cubicBezTo>
              <a:cubicBezTo>
                <a:pt x="408487" y="1262267"/>
                <a:pt x="429260" y="1262380"/>
                <a:pt x="449580" y="1264920"/>
              </a:cubicBezTo>
              <a:cubicBezTo>
                <a:pt x="447040" y="1257300"/>
                <a:pt x="445124" y="1249443"/>
                <a:pt x="441960" y="1242060"/>
              </a:cubicBezTo>
              <a:cubicBezTo>
                <a:pt x="437485" y="1231619"/>
                <a:pt x="428326" y="1222825"/>
                <a:pt x="426720" y="1211580"/>
              </a:cubicBezTo>
              <a:cubicBezTo>
                <a:pt x="425584" y="1203629"/>
                <a:pt x="431800" y="1196340"/>
                <a:pt x="434340" y="1188720"/>
              </a:cubicBezTo>
              <a:cubicBezTo>
                <a:pt x="427321" y="1153627"/>
                <a:pt x="429374" y="1141679"/>
                <a:pt x="403860" y="1112520"/>
              </a:cubicBezTo>
              <a:cubicBezTo>
                <a:pt x="395497" y="1102962"/>
                <a:pt x="383023" y="1097925"/>
                <a:pt x="373380" y="1089660"/>
              </a:cubicBezTo>
              <a:cubicBezTo>
                <a:pt x="365198" y="1082647"/>
                <a:pt x="358140" y="1074420"/>
                <a:pt x="350520" y="1066800"/>
              </a:cubicBezTo>
              <a:cubicBezTo>
                <a:pt x="342900" y="1049020"/>
                <a:pt x="327660" y="1032804"/>
                <a:pt x="327660" y="1013460"/>
              </a:cubicBezTo>
              <a:cubicBezTo>
                <a:pt x="327660" y="914238"/>
                <a:pt x="404690" y="949314"/>
                <a:pt x="480060" y="944880"/>
              </a:cubicBezTo>
              <a:cubicBezTo>
                <a:pt x="474980" y="911860"/>
                <a:pt x="478530" y="876286"/>
                <a:pt x="464820" y="845820"/>
              </a:cubicBezTo>
              <a:cubicBezTo>
                <a:pt x="454501" y="822890"/>
                <a:pt x="426567" y="812596"/>
                <a:pt x="411480" y="792480"/>
              </a:cubicBezTo>
              <a:lnTo>
                <a:pt x="388620" y="762000"/>
              </a:lnTo>
              <a:cubicBezTo>
                <a:pt x="386080" y="749300"/>
                <a:pt x="383810" y="736543"/>
                <a:pt x="381000" y="723900"/>
              </a:cubicBezTo>
              <a:cubicBezTo>
                <a:pt x="378728" y="713677"/>
                <a:pt x="373380" y="703893"/>
                <a:pt x="373380" y="693420"/>
              </a:cubicBezTo>
              <a:cubicBezTo>
                <a:pt x="373380" y="657769"/>
                <a:pt x="375440" y="621954"/>
                <a:pt x="381000" y="586740"/>
              </a:cubicBezTo>
              <a:cubicBezTo>
                <a:pt x="383133" y="573229"/>
                <a:pt x="386568" y="558312"/>
                <a:pt x="396240" y="548640"/>
              </a:cubicBezTo>
              <a:cubicBezTo>
                <a:pt x="403645" y="541235"/>
                <a:pt x="416560" y="543560"/>
                <a:pt x="426720" y="541020"/>
              </a:cubicBezTo>
              <a:cubicBezTo>
                <a:pt x="450236" y="525343"/>
                <a:pt x="452883" y="525737"/>
                <a:pt x="472440" y="502920"/>
              </a:cubicBezTo>
              <a:cubicBezTo>
                <a:pt x="480705" y="493277"/>
                <a:pt x="486320" y="481420"/>
                <a:pt x="495300" y="472440"/>
              </a:cubicBezTo>
              <a:cubicBezTo>
                <a:pt x="512841" y="454899"/>
                <a:pt x="525322" y="455409"/>
                <a:pt x="548640" y="449580"/>
              </a:cubicBezTo>
              <a:cubicBezTo>
                <a:pt x="550048" y="448172"/>
                <a:pt x="593807" y="408398"/>
                <a:pt x="594360" y="396240"/>
              </a:cubicBezTo>
              <a:cubicBezTo>
                <a:pt x="599507" y="283006"/>
                <a:pt x="599830" y="290730"/>
                <a:pt x="579120" y="228600"/>
              </a:cubicBezTo>
              <a:cubicBezTo>
                <a:pt x="571500" y="177800"/>
                <a:pt x="570643" y="125514"/>
                <a:pt x="556260" y="76200"/>
              </a:cubicBezTo>
              <a:cubicBezTo>
                <a:pt x="552237" y="62406"/>
                <a:pt x="538431" y="52532"/>
                <a:pt x="525780" y="45720"/>
              </a:cubicBezTo>
              <a:cubicBezTo>
                <a:pt x="504564" y="34296"/>
                <a:pt x="479348" y="32352"/>
                <a:pt x="457200" y="22860"/>
              </a:cubicBezTo>
              <a:lnTo>
                <a:pt x="403860" y="0"/>
              </a:lnTo>
              <a:cubicBezTo>
                <a:pt x="386080" y="2540"/>
                <a:pt x="365921" y="-1621"/>
                <a:pt x="350520" y="7620"/>
              </a:cubicBezTo>
              <a:cubicBezTo>
                <a:pt x="337820" y="15240"/>
                <a:pt x="330000" y="31095"/>
                <a:pt x="327660" y="45720"/>
              </a:cubicBezTo>
              <a:cubicBezTo>
                <a:pt x="319624" y="95945"/>
                <a:pt x="356006" y="162154"/>
                <a:pt x="320040" y="198120"/>
              </a:cubicBezTo>
              <a:cubicBezTo>
                <a:pt x="284074" y="234086"/>
                <a:pt x="218440" y="203200"/>
                <a:pt x="167640" y="205740"/>
              </a:cubicBezTo>
              <a:cubicBezTo>
                <a:pt x="142370" y="214163"/>
                <a:pt x="111760" y="160020"/>
                <a:pt x="99060" y="19812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177223</xdr:colOff>
      <xdr:row>23</xdr:row>
      <xdr:rowOff>68580</xdr:rowOff>
    </xdr:from>
    <xdr:to>
      <xdr:col>5</xdr:col>
      <xdr:colOff>474023</xdr:colOff>
      <xdr:row>26</xdr:row>
      <xdr:rowOff>45720</xdr:rowOff>
    </xdr:to>
    <xdr:sp macro="" textlink="">
      <xdr:nvSpPr>
        <xdr:cNvPr id="55" name="Forma libre: forma 54">
          <a:hlinkClick xmlns:r="http://schemas.openxmlformats.org/officeDocument/2006/relationships" r:id="rId32"/>
          <a:extLst>
            <a:ext uri="{FF2B5EF4-FFF2-40B4-BE49-F238E27FC236}">
              <a16:creationId xmlns:a16="http://schemas.microsoft.com/office/drawing/2014/main" id="{86440D68-0861-458F-BF46-3363F6E1BCF1}"/>
            </a:ext>
          </a:extLst>
        </xdr:cNvPr>
        <xdr:cNvSpPr/>
      </xdr:nvSpPr>
      <xdr:spPr>
        <a:xfrm>
          <a:off x="10652760" y="4244340"/>
          <a:ext cx="0" cy="502920"/>
        </a:xfrm>
        <a:custGeom>
          <a:avLst/>
          <a:gdLst>
            <a:gd name="connsiteX0" fmla="*/ 51377 w 296800"/>
            <a:gd name="connsiteY0" fmla="*/ 0 h 457200"/>
            <a:gd name="connsiteX1" fmla="*/ 58997 w 296800"/>
            <a:gd name="connsiteY1" fmla="*/ 160020 h 457200"/>
            <a:gd name="connsiteX2" fmla="*/ 74237 w 296800"/>
            <a:gd name="connsiteY2" fmla="*/ 198120 h 457200"/>
            <a:gd name="connsiteX3" fmla="*/ 51377 w 296800"/>
            <a:gd name="connsiteY3" fmla="*/ 228600 h 457200"/>
            <a:gd name="connsiteX4" fmla="*/ 13277 w 296800"/>
            <a:gd name="connsiteY4" fmla="*/ 274320 h 457200"/>
            <a:gd name="connsiteX5" fmla="*/ 13277 w 296800"/>
            <a:gd name="connsiteY5" fmla="*/ 419100 h 457200"/>
            <a:gd name="connsiteX6" fmla="*/ 28517 w 296800"/>
            <a:gd name="connsiteY6" fmla="*/ 441960 h 457200"/>
            <a:gd name="connsiteX7" fmla="*/ 51377 w 296800"/>
            <a:gd name="connsiteY7" fmla="*/ 457200 h 457200"/>
            <a:gd name="connsiteX8" fmla="*/ 173297 w 296800"/>
            <a:gd name="connsiteY8" fmla="*/ 441960 h 457200"/>
            <a:gd name="connsiteX9" fmla="*/ 241877 w 296800"/>
            <a:gd name="connsiteY9" fmla="*/ 411480 h 457200"/>
            <a:gd name="connsiteX10" fmla="*/ 295217 w 296800"/>
            <a:gd name="connsiteY10" fmla="*/ 396240 h 457200"/>
            <a:gd name="connsiteX11" fmla="*/ 264737 w 296800"/>
            <a:gd name="connsiteY11" fmla="*/ 228600 h 457200"/>
            <a:gd name="connsiteX12" fmla="*/ 234257 w 296800"/>
            <a:gd name="connsiteY12" fmla="*/ 205740 h 457200"/>
            <a:gd name="connsiteX13" fmla="*/ 203777 w 296800"/>
            <a:gd name="connsiteY13" fmla="*/ 190500 h 457200"/>
            <a:gd name="connsiteX14" fmla="*/ 180917 w 296800"/>
            <a:gd name="connsiteY14" fmla="*/ 167640 h 457200"/>
            <a:gd name="connsiteX15" fmla="*/ 135197 w 296800"/>
            <a:gd name="connsiteY15" fmla="*/ 106680 h 457200"/>
            <a:gd name="connsiteX16" fmla="*/ 119957 w 296800"/>
            <a:gd name="connsiteY16" fmla="*/ 45720 h 457200"/>
            <a:gd name="connsiteX17" fmla="*/ 112337 w 296800"/>
            <a:gd name="connsiteY17" fmla="*/ 15240 h 457200"/>
            <a:gd name="connsiteX18" fmla="*/ 51377 w 296800"/>
            <a:gd name="connsiteY18" fmla="*/ 0 h 457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96800" h="457200">
              <a:moveTo>
                <a:pt x="51377" y="0"/>
              </a:moveTo>
              <a:cubicBezTo>
                <a:pt x="53917" y="53340"/>
                <a:pt x="52876" y="106972"/>
                <a:pt x="58997" y="160020"/>
              </a:cubicBezTo>
              <a:cubicBezTo>
                <a:pt x="60565" y="173608"/>
                <a:pt x="75748" y="184525"/>
                <a:pt x="74237" y="198120"/>
              </a:cubicBezTo>
              <a:cubicBezTo>
                <a:pt x="72835" y="210742"/>
                <a:pt x="58759" y="218266"/>
                <a:pt x="51377" y="228600"/>
              </a:cubicBezTo>
              <a:cubicBezTo>
                <a:pt x="24855" y="265731"/>
                <a:pt x="48854" y="238743"/>
                <a:pt x="13277" y="274320"/>
              </a:cubicBezTo>
              <a:cubicBezTo>
                <a:pt x="-5560" y="330832"/>
                <a:pt x="-3255" y="314397"/>
                <a:pt x="13277" y="419100"/>
              </a:cubicBezTo>
              <a:cubicBezTo>
                <a:pt x="14705" y="428146"/>
                <a:pt x="22041" y="435484"/>
                <a:pt x="28517" y="441960"/>
              </a:cubicBezTo>
              <a:cubicBezTo>
                <a:pt x="34993" y="448436"/>
                <a:pt x="43757" y="452120"/>
                <a:pt x="51377" y="457200"/>
              </a:cubicBezTo>
              <a:cubicBezTo>
                <a:pt x="92017" y="452120"/>
                <a:pt x="133001" y="449286"/>
                <a:pt x="173297" y="441960"/>
              </a:cubicBezTo>
              <a:cubicBezTo>
                <a:pt x="267588" y="424816"/>
                <a:pt x="182914" y="435065"/>
                <a:pt x="241877" y="411480"/>
              </a:cubicBezTo>
              <a:cubicBezTo>
                <a:pt x="259046" y="404612"/>
                <a:pt x="277437" y="401320"/>
                <a:pt x="295217" y="396240"/>
              </a:cubicBezTo>
              <a:cubicBezTo>
                <a:pt x="290451" y="310452"/>
                <a:pt x="314084" y="277947"/>
                <a:pt x="264737" y="228600"/>
              </a:cubicBezTo>
              <a:cubicBezTo>
                <a:pt x="255757" y="219620"/>
                <a:pt x="245027" y="212471"/>
                <a:pt x="234257" y="205740"/>
              </a:cubicBezTo>
              <a:cubicBezTo>
                <a:pt x="224624" y="199720"/>
                <a:pt x="213020" y="197102"/>
                <a:pt x="203777" y="190500"/>
              </a:cubicBezTo>
              <a:cubicBezTo>
                <a:pt x="195008" y="184236"/>
                <a:pt x="187741" y="175980"/>
                <a:pt x="180917" y="167640"/>
              </a:cubicBezTo>
              <a:cubicBezTo>
                <a:pt x="164833" y="147981"/>
                <a:pt x="135197" y="106680"/>
                <a:pt x="135197" y="106680"/>
              </a:cubicBezTo>
              <a:lnTo>
                <a:pt x="119957" y="45720"/>
              </a:lnTo>
              <a:cubicBezTo>
                <a:pt x="117417" y="35560"/>
                <a:pt x="117533" y="24333"/>
                <a:pt x="112337" y="15240"/>
              </a:cubicBezTo>
              <a:lnTo>
                <a:pt x="51377" y="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567266</xdr:colOff>
      <xdr:row>29</xdr:row>
      <xdr:rowOff>84667</xdr:rowOff>
    </xdr:from>
    <xdr:to>
      <xdr:col>9</xdr:col>
      <xdr:colOff>695306</xdr:colOff>
      <xdr:row>66</xdr:row>
      <xdr:rowOff>50883</xdr:rowOff>
    </xdr:to>
    <xdr:sp macro="" textlink="">
      <xdr:nvSpPr>
        <xdr:cNvPr id="56" name="Forma libre: forma 55">
          <a:hlinkClick xmlns:r="http://schemas.openxmlformats.org/officeDocument/2006/relationships" r:id="rId33"/>
          <a:extLst>
            <a:ext uri="{FF2B5EF4-FFF2-40B4-BE49-F238E27FC236}">
              <a16:creationId xmlns:a16="http://schemas.microsoft.com/office/drawing/2014/main" id="{7F288DB0-9A81-446B-A6A3-AF391C211E67}"/>
            </a:ext>
          </a:extLst>
        </xdr:cNvPr>
        <xdr:cNvSpPr/>
      </xdr:nvSpPr>
      <xdr:spPr>
        <a:xfrm>
          <a:off x="10652760" y="5311987"/>
          <a:ext cx="0" cy="5180753"/>
        </a:xfrm>
        <a:custGeom>
          <a:avLst/>
          <a:gdLst>
            <a:gd name="connsiteX0" fmla="*/ 1253067 w 4107373"/>
            <a:gd name="connsiteY0" fmla="*/ 127000 h 5918283"/>
            <a:gd name="connsiteX1" fmla="*/ 1286934 w 4107373"/>
            <a:gd name="connsiteY1" fmla="*/ 279400 h 5918283"/>
            <a:gd name="connsiteX2" fmla="*/ 1312334 w 4107373"/>
            <a:gd name="connsiteY2" fmla="*/ 287867 h 5918283"/>
            <a:gd name="connsiteX3" fmla="*/ 1312334 w 4107373"/>
            <a:gd name="connsiteY3" fmla="*/ 406400 h 5918283"/>
            <a:gd name="connsiteX4" fmla="*/ 1286934 w 4107373"/>
            <a:gd name="connsiteY4" fmla="*/ 431800 h 5918283"/>
            <a:gd name="connsiteX5" fmla="*/ 1261534 w 4107373"/>
            <a:gd name="connsiteY5" fmla="*/ 491067 h 5918283"/>
            <a:gd name="connsiteX6" fmla="*/ 1176867 w 4107373"/>
            <a:gd name="connsiteY6" fmla="*/ 491067 h 5918283"/>
            <a:gd name="connsiteX7" fmla="*/ 1143000 w 4107373"/>
            <a:gd name="connsiteY7" fmla="*/ 516467 h 5918283"/>
            <a:gd name="connsiteX8" fmla="*/ 1134534 w 4107373"/>
            <a:gd name="connsiteY8" fmla="*/ 541867 h 5918283"/>
            <a:gd name="connsiteX9" fmla="*/ 1075267 w 4107373"/>
            <a:gd name="connsiteY9" fmla="*/ 609600 h 5918283"/>
            <a:gd name="connsiteX10" fmla="*/ 1041400 w 4107373"/>
            <a:gd name="connsiteY10" fmla="*/ 635000 h 5918283"/>
            <a:gd name="connsiteX11" fmla="*/ 1007534 w 4107373"/>
            <a:gd name="connsiteY11" fmla="*/ 643467 h 5918283"/>
            <a:gd name="connsiteX12" fmla="*/ 965200 w 4107373"/>
            <a:gd name="connsiteY12" fmla="*/ 609600 h 5918283"/>
            <a:gd name="connsiteX13" fmla="*/ 956734 w 4107373"/>
            <a:gd name="connsiteY13" fmla="*/ 635000 h 5918283"/>
            <a:gd name="connsiteX14" fmla="*/ 948267 w 4107373"/>
            <a:gd name="connsiteY14" fmla="*/ 728133 h 5918283"/>
            <a:gd name="connsiteX15" fmla="*/ 905934 w 4107373"/>
            <a:gd name="connsiteY15" fmla="*/ 770467 h 5918283"/>
            <a:gd name="connsiteX16" fmla="*/ 880534 w 4107373"/>
            <a:gd name="connsiteY16" fmla="*/ 880533 h 5918283"/>
            <a:gd name="connsiteX17" fmla="*/ 846667 w 4107373"/>
            <a:gd name="connsiteY17" fmla="*/ 1227667 h 5918283"/>
            <a:gd name="connsiteX18" fmla="*/ 770467 w 4107373"/>
            <a:gd name="connsiteY18" fmla="*/ 1219200 h 5918283"/>
            <a:gd name="connsiteX19" fmla="*/ 711200 w 4107373"/>
            <a:gd name="connsiteY19" fmla="*/ 1176867 h 5918283"/>
            <a:gd name="connsiteX20" fmla="*/ 635000 w 4107373"/>
            <a:gd name="connsiteY20" fmla="*/ 1159933 h 5918283"/>
            <a:gd name="connsiteX21" fmla="*/ 584200 w 4107373"/>
            <a:gd name="connsiteY21" fmla="*/ 1126067 h 5918283"/>
            <a:gd name="connsiteX22" fmla="*/ 541867 w 4107373"/>
            <a:gd name="connsiteY22" fmla="*/ 1049867 h 5918283"/>
            <a:gd name="connsiteX23" fmla="*/ 516467 w 4107373"/>
            <a:gd name="connsiteY23" fmla="*/ 1143000 h 5918283"/>
            <a:gd name="connsiteX24" fmla="*/ 524934 w 4107373"/>
            <a:gd name="connsiteY24" fmla="*/ 1176867 h 5918283"/>
            <a:gd name="connsiteX25" fmla="*/ 457200 w 4107373"/>
            <a:gd name="connsiteY25" fmla="*/ 1244600 h 5918283"/>
            <a:gd name="connsiteX26" fmla="*/ 414867 w 4107373"/>
            <a:gd name="connsiteY26" fmla="*/ 1278467 h 5918283"/>
            <a:gd name="connsiteX27" fmla="*/ 389467 w 4107373"/>
            <a:gd name="connsiteY27" fmla="*/ 1329267 h 5918283"/>
            <a:gd name="connsiteX28" fmla="*/ 381000 w 4107373"/>
            <a:gd name="connsiteY28" fmla="*/ 1354667 h 5918283"/>
            <a:gd name="connsiteX29" fmla="*/ 330200 w 4107373"/>
            <a:gd name="connsiteY29" fmla="*/ 1405467 h 5918283"/>
            <a:gd name="connsiteX30" fmla="*/ 304800 w 4107373"/>
            <a:gd name="connsiteY30" fmla="*/ 1447800 h 5918283"/>
            <a:gd name="connsiteX31" fmla="*/ 220134 w 4107373"/>
            <a:gd name="connsiteY31" fmla="*/ 1524000 h 5918283"/>
            <a:gd name="connsiteX32" fmla="*/ 186267 w 4107373"/>
            <a:gd name="connsiteY32" fmla="*/ 1540933 h 5918283"/>
            <a:gd name="connsiteX33" fmla="*/ 160867 w 4107373"/>
            <a:gd name="connsiteY33" fmla="*/ 1591733 h 5918283"/>
            <a:gd name="connsiteX34" fmla="*/ 143934 w 4107373"/>
            <a:gd name="connsiteY34" fmla="*/ 1625600 h 5918283"/>
            <a:gd name="connsiteX35" fmla="*/ 127000 w 4107373"/>
            <a:gd name="connsiteY35" fmla="*/ 1676400 h 5918283"/>
            <a:gd name="connsiteX36" fmla="*/ 101600 w 4107373"/>
            <a:gd name="connsiteY36" fmla="*/ 1710267 h 5918283"/>
            <a:gd name="connsiteX37" fmla="*/ 93134 w 4107373"/>
            <a:gd name="connsiteY37" fmla="*/ 1744133 h 5918283"/>
            <a:gd name="connsiteX38" fmla="*/ 50800 w 4107373"/>
            <a:gd name="connsiteY38" fmla="*/ 1828800 h 5918283"/>
            <a:gd name="connsiteX39" fmla="*/ 25400 w 4107373"/>
            <a:gd name="connsiteY39" fmla="*/ 1854200 h 5918283"/>
            <a:gd name="connsiteX40" fmla="*/ 0 w 4107373"/>
            <a:gd name="connsiteY40" fmla="*/ 1888067 h 5918283"/>
            <a:gd name="connsiteX41" fmla="*/ 84667 w 4107373"/>
            <a:gd name="connsiteY41" fmla="*/ 1964267 h 5918283"/>
            <a:gd name="connsiteX42" fmla="*/ 93134 w 4107373"/>
            <a:gd name="connsiteY42" fmla="*/ 2150533 h 5918283"/>
            <a:gd name="connsiteX43" fmla="*/ 110067 w 4107373"/>
            <a:gd name="connsiteY43" fmla="*/ 2209800 h 5918283"/>
            <a:gd name="connsiteX44" fmla="*/ 93134 w 4107373"/>
            <a:gd name="connsiteY44" fmla="*/ 2336800 h 5918283"/>
            <a:gd name="connsiteX45" fmla="*/ 110067 w 4107373"/>
            <a:gd name="connsiteY45" fmla="*/ 2446867 h 5918283"/>
            <a:gd name="connsiteX46" fmla="*/ 186267 w 4107373"/>
            <a:gd name="connsiteY46" fmla="*/ 2506133 h 5918283"/>
            <a:gd name="connsiteX47" fmla="*/ 279400 w 4107373"/>
            <a:gd name="connsiteY47" fmla="*/ 2590800 h 5918283"/>
            <a:gd name="connsiteX48" fmla="*/ 338667 w 4107373"/>
            <a:gd name="connsiteY48" fmla="*/ 2633133 h 5918283"/>
            <a:gd name="connsiteX49" fmla="*/ 575734 w 4107373"/>
            <a:gd name="connsiteY49" fmla="*/ 2658533 h 5918283"/>
            <a:gd name="connsiteX50" fmla="*/ 592667 w 4107373"/>
            <a:gd name="connsiteY50" fmla="*/ 2692400 h 5918283"/>
            <a:gd name="connsiteX51" fmla="*/ 609600 w 4107373"/>
            <a:gd name="connsiteY51" fmla="*/ 2751667 h 5918283"/>
            <a:gd name="connsiteX52" fmla="*/ 618067 w 4107373"/>
            <a:gd name="connsiteY52" fmla="*/ 2785533 h 5918283"/>
            <a:gd name="connsiteX53" fmla="*/ 685800 w 4107373"/>
            <a:gd name="connsiteY53" fmla="*/ 2895600 h 5918283"/>
            <a:gd name="connsiteX54" fmla="*/ 702734 w 4107373"/>
            <a:gd name="connsiteY54" fmla="*/ 2921000 h 5918283"/>
            <a:gd name="connsiteX55" fmla="*/ 770467 w 4107373"/>
            <a:gd name="connsiteY55" fmla="*/ 2963333 h 5918283"/>
            <a:gd name="connsiteX56" fmla="*/ 846667 w 4107373"/>
            <a:gd name="connsiteY56" fmla="*/ 3022600 h 5918283"/>
            <a:gd name="connsiteX57" fmla="*/ 905934 w 4107373"/>
            <a:gd name="connsiteY57" fmla="*/ 2988733 h 5918283"/>
            <a:gd name="connsiteX58" fmla="*/ 922867 w 4107373"/>
            <a:gd name="connsiteY58" fmla="*/ 2963333 h 5918283"/>
            <a:gd name="connsiteX59" fmla="*/ 948267 w 4107373"/>
            <a:gd name="connsiteY59" fmla="*/ 2929467 h 5918283"/>
            <a:gd name="connsiteX60" fmla="*/ 956734 w 4107373"/>
            <a:gd name="connsiteY60" fmla="*/ 2904067 h 5918283"/>
            <a:gd name="connsiteX61" fmla="*/ 1049867 w 4107373"/>
            <a:gd name="connsiteY61" fmla="*/ 2904067 h 5918283"/>
            <a:gd name="connsiteX62" fmla="*/ 1109134 w 4107373"/>
            <a:gd name="connsiteY62" fmla="*/ 2937933 h 5918283"/>
            <a:gd name="connsiteX63" fmla="*/ 1126067 w 4107373"/>
            <a:gd name="connsiteY63" fmla="*/ 2954867 h 5918283"/>
            <a:gd name="connsiteX64" fmla="*/ 1193800 w 4107373"/>
            <a:gd name="connsiteY64" fmla="*/ 2997200 h 5918283"/>
            <a:gd name="connsiteX65" fmla="*/ 1227667 w 4107373"/>
            <a:gd name="connsiteY65" fmla="*/ 3031067 h 5918283"/>
            <a:gd name="connsiteX66" fmla="*/ 1286934 w 4107373"/>
            <a:gd name="connsiteY66" fmla="*/ 3073400 h 5918283"/>
            <a:gd name="connsiteX67" fmla="*/ 1312334 w 4107373"/>
            <a:gd name="connsiteY67" fmla="*/ 3081867 h 5918283"/>
            <a:gd name="connsiteX68" fmla="*/ 1380067 w 4107373"/>
            <a:gd name="connsiteY68" fmla="*/ 3141133 h 5918283"/>
            <a:gd name="connsiteX69" fmla="*/ 1430867 w 4107373"/>
            <a:gd name="connsiteY69" fmla="*/ 3217333 h 5918283"/>
            <a:gd name="connsiteX70" fmla="*/ 1447800 w 4107373"/>
            <a:gd name="connsiteY70" fmla="*/ 3234267 h 5918283"/>
            <a:gd name="connsiteX71" fmla="*/ 1473200 w 4107373"/>
            <a:gd name="connsiteY71" fmla="*/ 3268133 h 5918283"/>
            <a:gd name="connsiteX72" fmla="*/ 1507067 w 4107373"/>
            <a:gd name="connsiteY72" fmla="*/ 3327400 h 5918283"/>
            <a:gd name="connsiteX73" fmla="*/ 1566334 w 4107373"/>
            <a:gd name="connsiteY73" fmla="*/ 3369733 h 5918283"/>
            <a:gd name="connsiteX74" fmla="*/ 1600200 w 4107373"/>
            <a:gd name="connsiteY74" fmla="*/ 3412067 h 5918283"/>
            <a:gd name="connsiteX75" fmla="*/ 1625600 w 4107373"/>
            <a:gd name="connsiteY75" fmla="*/ 3429000 h 5918283"/>
            <a:gd name="connsiteX76" fmla="*/ 1667934 w 4107373"/>
            <a:gd name="connsiteY76" fmla="*/ 3471333 h 5918283"/>
            <a:gd name="connsiteX77" fmla="*/ 1778000 w 4107373"/>
            <a:gd name="connsiteY77" fmla="*/ 3505200 h 5918283"/>
            <a:gd name="connsiteX78" fmla="*/ 1820334 w 4107373"/>
            <a:gd name="connsiteY78" fmla="*/ 3539067 h 5918283"/>
            <a:gd name="connsiteX79" fmla="*/ 1803400 w 4107373"/>
            <a:gd name="connsiteY79" fmla="*/ 3581400 h 5918283"/>
            <a:gd name="connsiteX80" fmla="*/ 1744134 w 4107373"/>
            <a:gd name="connsiteY80" fmla="*/ 3606800 h 5918283"/>
            <a:gd name="connsiteX81" fmla="*/ 1718734 w 4107373"/>
            <a:gd name="connsiteY81" fmla="*/ 3623733 h 5918283"/>
            <a:gd name="connsiteX82" fmla="*/ 1693334 w 4107373"/>
            <a:gd name="connsiteY82" fmla="*/ 3632200 h 5918283"/>
            <a:gd name="connsiteX83" fmla="*/ 1634067 w 4107373"/>
            <a:gd name="connsiteY83" fmla="*/ 3674533 h 5918283"/>
            <a:gd name="connsiteX84" fmla="*/ 1600200 w 4107373"/>
            <a:gd name="connsiteY84" fmla="*/ 3725333 h 5918283"/>
            <a:gd name="connsiteX85" fmla="*/ 1583267 w 4107373"/>
            <a:gd name="connsiteY85" fmla="*/ 3759200 h 5918283"/>
            <a:gd name="connsiteX86" fmla="*/ 1540934 w 4107373"/>
            <a:gd name="connsiteY86" fmla="*/ 3776133 h 5918283"/>
            <a:gd name="connsiteX87" fmla="*/ 1413934 w 4107373"/>
            <a:gd name="connsiteY87" fmla="*/ 3801533 h 5918283"/>
            <a:gd name="connsiteX88" fmla="*/ 1380067 w 4107373"/>
            <a:gd name="connsiteY88" fmla="*/ 3843867 h 5918283"/>
            <a:gd name="connsiteX89" fmla="*/ 1371600 w 4107373"/>
            <a:gd name="connsiteY89" fmla="*/ 3877733 h 5918283"/>
            <a:gd name="connsiteX90" fmla="*/ 1337734 w 4107373"/>
            <a:gd name="connsiteY90" fmla="*/ 3911600 h 5918283"/>
            <a:gd name="connsiteX91" fmla="*/ 1320800 w 4107373"/>
            <a:gd name="connsiteY91" fmla="*/ 3945467 h 5918283"/>
            <a:gd name="connsiteX92" fmla="*/ 1286934 w 4107373"/>
            <a:gd name="connsiteY92" fmla="*/ 3970867 h 5918283"/>
            <a:gd name="connsiteX93" fmla="*/ 1270000 w 4107373"/>
            <a:gd name="connsiteY93" fmla="*/ 3987800 h 5918283"/>
            <a:gd name="connsiteX94" fmla="*/ 1185334 w 4107373"/>
            <a:gd name="connsiteY94" fmla="*/ 4004733 h 5918283"/>
            <a:gd name="connsiteX95" fmla="*/ 1032934 w 4107373"/>
            <a:gd name="connsiteY95" fmla="*/ 3979333 h 5918283"/>
            <a:gd name="connsiteX96" fmla="*/ 1007534 w 4107373"/>
            <a:gd name="connsiteY96" fmla="*/ 3970867 h 5918283"/>
            <a:gd name="connsiteX97" fmla="*/ 982134 w 4107373"/>
            <a:gd name="connsiteY97" fmla="*/ 3953933 h 5918283"/>
            <a:gd name="connsiteX98" fmla="*/ 880534 w 4107373"/>
            <a:gd name="connsiteY98" fmla="*/ 3962400 h 5918283"/>
            <a:gd name="connsiteX99" fmla="*/ 855134 w 4107373"/>
            <a:gd name="connsiteY99" fmla="*/ 3970867 h 5918283"/>
            <a:gd name="connsiteX100" fmla="*/ 812800 w 4107373"/>
            <a:gd name="connsiteY100" fmla="*/ 3979333 h 5918283"/>
            <a:gd name="connsiteX101" fmla="*/ 677334 w 4107373"/>
            <a:gd name="connsiteY101" fmla="*/ 3953933 h 5918283"/>
            <a:gd name="connsiteX102" fmla="*/ 635000 w 4107373"/>
            <a:gd name="connsiteY102" fmla="*/ 3937000 h 5918283"/>
            <a:gd name="connsiteX103" fmla="*/ 609600 w 4107373"/>
            <a:gd name="connsiteY103" fmla="*/ 3928533 h 5918283"/>
            <a:gd name="connsiteX104" fmla="*/ 584200 w 4107373"/>
            <a:gd name="connsiteY104" fmla="*/ 3911600 h 5918283"/>
            <a:gd name="connsiteX105" fmla="*/ 524934 w 4107373"/>
            <a:gd name="connsiteY105" fmla="*/ 3886200 h 5918283"/>
            <a:gd name="connsiteX106" fmla="*/ 465667 w 4107373"/>
            <a:gd name="connsiteY106" fmla="*/ 3852333 h 5918283"/>
            <a:gd name="connsiteX107" fmla="*/ 364067 w 4107373"/>
            <a:gd name="connsiteY107" fmla="*/ 3869267 h 5918283"/>
            <a:gd name="connsiteX108" fmla="*/ 330200 w 4107373"/>
            <a:gd name="connsiteY108" fmla="*/ 3877733 h 5918283"/>
            <a:gd name="connsiteX109" fmla="*/ 287867 w 4107373"/>
            <a:gd name="connsiteY109" fmla="*/ 3886200 h 5918283"/>
            <a:gd name="connsiteX110" fmla="*/ 237067 w 4107373"/>
            <a:gd name="connsiteY110" fmla="*/ 3911600 h 5918283"/>
            <a:gd name="connsiteX111" fmla="*/ 211667 w 4107373"/>
            <a:gd name="connsiteY111" fmla="*/ 3928533 h 5918283"/>
            <a:gd name="connsiteX112" fmla="*/ 203200 w 4107373"/>
            <a:gd name="connsiteY112" fmla="*/ 3962400 h 5918283"/>
            <a:gd name="connsiteX113" fmla="*/ 211667 w 4107373"/>
            <a:gd name="connsiteY113" fmla="*/ 4013200 h 5918283"/>
            <a:gd name="connsiteX114" fmla="*/ 220134 w 4107373"/>
            <a:gd name="connsiteY114" fmla="*/ 4072467 h 5918283"/>
            <a:gd name="connsiteX115" fmla="*/ 254000 w 4107373"/>
            <a:gd name="connsiteY115" fmla="*/ 4097867 h 5918283"/>
            <a:gd name="connsiteX116" fmla="*/ 270934 w 4107373"/>
            <a:gd name="connsiteY116" fmla="*/ 4114800 h 5918283"/>
            <a:gd name="connsiteX117" fmla="*/ 287867 w 4107373"/>
            <a:gd name="connsiteY117" fmla="*/ 4182533 h 5918283"/>
            <a:gd name="connsiteX118" fmla="*/ 330200 w 4107373"/>
            <a:gd name="connsiteY118" fmla="*/ 4199467 h 5918283"/>
            <a:gd name="connsiteX119" fmla="*/ 364067 w 4107373"/>
            <a:gd name="connsiteY119" fmla="*/ 4216400 h 5918283"/>
            <a:gd name="connsiteX120" fmla="*/ 397934 w 4107373"/>
            <a:gd name="connsiteY120" fmla="*/ 4224867 h 5918283"/>
            <a:gd name="connsiteX121" fmla="*/ 431800 w 4107373"/>
            <a:gd name="connsiteY121" fmla="*/ 4241800 h 5918283"/>
            <a:gd name="connsiteX122" fmla="*/ 499534 w 4107373"/>
            <a:gd name="connsiteY122" fmla="*/ 4258733 h 5918283"/>
            <a:gd name="connsiteX123" fmla="*/ 533400 w 4107373"/>
            <a:gd name="connsiteY123" fmla="*/ 4275667 h 5918283"/>
            <a:gd name="connsiteX124" fmla="*/ 567267 w 4107373"/>
            <a:gd name="connsiteY124" fmla="*/ 4326467 h 5918283"/>
            <a:gd name="connsiteX125" fmla="*/ 575734 w 4107373"/>
            <a:gd name="connsiteY125" fmla="*/ 4360333 h 5918283"/>
            <a:gd name="connsiteX126" fmla="*/ 592667 w 4107373"/>
            <a:gd name="connsiteY126" fmla="*/ 4377267 h 5918283"/>
            <a:gd name="connsiteX127" fmla="*/ 618067 w 4107373"/>
            <a:gd name="connsiteY127" fmla="*/ 4411133 h 5918283"/>
            <a:gd name="connsiteX128" fmla="*/ 635000 w 4107373"/>
            <a:gd name="connsiteY128" fmla="*/ 4436533 h 5918283"/>
            <a:gd name="connsiteX129" fmla="*/ 651934 w 4107373"/>
            <a:gd name="connsiteY129" fmla="*/ 4453467 h 5918283"/>
            <a:gd name="connsiteX130" fmla="*/ 660400 w 4107373"/>
            <a:gd name="connsiteY130" fmla="*/ 4495800 h 5918283"/>
            <a:gd name="connsiteX131" fmla="*/ 677334 w 4107373"/>
            <a:gd name="connsiteY131" fmla="*/ 4529667 h 5918283"/>
            <a:gd name="connsiteX132" fmla="*/ 702734 w 4107373"/>
            <a:gd name="connsiteY132" fmla="*/ 4614333 h 5918283"/>
            <a:gd name="connsiteX133" fmla="*/ 736600 w 4107373"/>
            <a:gd name="connsiteY133" fmla="*/ 4622800 h 5918283"/>
            <a:gd name="connsiteX134" fmla="*/ 829734 w 4107373"/>
            <a:gd name="connsiteY134" fmla="*/ 4639733 h 5918283"/>
            <a:gd name="connsiteX135" fmla="*/ 846667 w 4107373"/>
            <a:gd name="connsiteY135" fmla="*/ 4775200 h 5918283"/>
            <a:gd name="connsiteX136" fmla="*/ 863600 w 4107373"/>
            <a:gd name="connsiteY136" fmla="*/ 4800600 h 5918283"/>
            <a:gd name="connsiteX137" fmla="*/ 880534 w 4107373"/>
            <a:gd name="connsiteY137" fmla="*/ 4919133 h 5918283"/>
            <a:gd name="connsiteX138" fmla="*/ 922867 w 4107373"/>
            <a:gd name="connsiteY138" fmla="*/ 4936067 h 5918283"/>
            <a:gd name="connsiteX139" fmla="*/ 948267 w 4107373"/>
            <a:gd name="connsiteY139" fmla="*/ 4953000 h 5918283"/>
            <a:gd name="connsiteX140" fmla="*/ 1024467 w 4107373"/>
            <a:gd name="connsiteY140" fmla="*/ 4969933 h 5918283"/>
            <a:gd name="connsiteX141" fmla="*/ 1100667 w 4107373"/>
            <a:gd name="connsiteY141" fmla="*/ 4986867 h 5918283"/>
            <a:gd name="connsiteX142" fmla="*/ 1329267 w 4107373"/>
            <a:gd name="connsiteY142" fmla="*/ 4978400 h 5918283"/>
            <a:gd name="connsiteX143" fmla="*/ 1363134 w 4107373"/>
            <a:gd name="connsiteY143" fmla="*/ 4961467 h 5918283"/>
            <a:gd name="connsiteX144" fmla="*/ 1456267 w 4107373"/>
            <a:gd name="connsiteY144" fmla="*/ 4944533 h 5918283"/>
            <a:gd name="connsiteX145" fmla="*/ 1490134 w 4107373"/>
            <a:gd name="connsiteY145" fmla="*/ 4910667 h 5918283"/>
            <a:gd name="connsiteX146" fmla="*/ 1515534 w 4107373"/>
            <a:gd name="connsiteY146" fmla="*/ 4842933 h 5918283"/>
            <a:gd name="connsiteX147" fmla="*/ 1549400 w 4107373"/>
            <a:gd name="connsiteY147" fmla="*/ 4826000 h 5918283"/>
            <a:gd name="connsiteX148" fmla="*/ 1617134 w 4107373"/>
            <a:gd name="connsiteY148" fmla="*/ 4842933 h 5918283"/>
            <a:gd name="connsiteX149" fmla="*/ 1659467 w 4107373"/>
            <a:gd name="connsiteY149" fmla="*/ 4876800 h 5918283"/>
            <a:gd name="connsiteX150" fmla="*/ 1701800 w 4107373"/>
            <a:gd name="connsiteY150" fmla="*/ 4885267 h 5918283"/>
            <a:gd name="connsiteX151" fmla="*/ 1778000 w 4107373"/>
            <a:gd name="connsiteY151" fmla="*/ 4902200 h 5918283"/>
            <a:gd name="connsiteX152" fmla="*/ 1811867 w 4107373"/>
            <a:gd name="connsiteY152" fmla="*/ 4927600 h 5918283"/>
            <a:gd name="connsiteX153" fmla="*/ 1905000 w 4107373"/>
            <a:gd name="connsiteY153" fmla="*/ 4910667 h 5918283"/>
            <a:gd name="connsiteX154" fmla="*/ 1955800 w 4107373"/>
            <a:gd name="connsiteY154" fmla="*/ 4876800 h 5918283"/>
            <a:gd name="connsiteX155" fmla="*/ 2057400 w 4107373"/>
            <a:gd name="connsiteY155" fmla="*/ 4902200 h 5918283"/>
            <a:gd name="connsiteX156" fmla="*/ 2125134 w 4107373"/>
            <a:gd name="connsiteY156" fmla="*/ 4927600 h 5918283"/>
            <a:gd name="connsiteX157" fmla="*/ 2167467 w 4107373"/>
            <a:gd name="connsiteY157" fmla="*/ 4944533 h 5918283"/>
            <a:gd name="connsiteX158" fmla="*/ 2192867 w 4107373"/>
            <a:gd name="connsiteY158" fmla="*/ 4953000 h 5918283"/>
            <a:gd name="connsiteX159" fmla="*/ 2226734 w 4107373"/>
            <a:gd name="connsiteY159" fmla="*/ 4969933 h 5918283"/>
            <a:gd name="connsiteX160" fmla="*/ 2252134 w 4107373"/>
            <a:gd name="connsiteY160" fmla="*/ 5003800 h 5918283"/>
            <a:gd name="connsiteX161" fmla="*/ 2353734 w 4107373"/>
            <a:gd name="connsiteY161" fmla="*/ 5046133 h 5918283"/>
            <a:gd name="connsiteX162" fmla="*/ 2396067 w 4107373"/>
            <a:gd name="connsiteY162" fmla="*/ 5063067 h 5918283"/>
            <a:gd name="connsiteX163" fmla="*/ 2413000 w 4107373"/>
            <a:gd name="connsiteY163" fmla="*/ 5088467 h 5918283"/>
            <a:gd name="connsiteX164" fmla="*/ 2446867 w 4107373"/>
            <a:gd name="connsiteY164" fmla="*/ 5147733 h 5918283"/>
            <a:gd name="connsiteX165" fmla="*/ 2463800 w 4107373"/>
            <a:gd name="connsiteY165" fmla="*/ 5164667 h 5918283"/>
            <a:gd name="connsiteX166" fmla="*/ 2438400 w 4107373"/>
            <a:gd name="connsiteY166" fmla="*/ 5232400 h 5918283"/>
            <a:gd name="connsiteX167" fmla="*/ 2413000 w 4107373"/>
            <a:gd name="connsiteY167" fmla="*/ 5317067 h 5918283"/>
            <a:gd name="connsiteX168" fmla="*/ 2362200 w 4107373"/>
            <a:gd name="connsiteY168" fmla="*/ 5384800 h 5918283"/>
            <a:gd name="connsiteX169" fmla="*/ 2353734 w 4107373"/>
            <a:gd name="connsiteY169" fmla="*/ 5410200 h 5918283"/>
            <a:gd name="connsiteX170" fmla="*/ 2336800 w 4107373"/>
            <a:gd name="connsiteY170" fmla="*/ 5427133 h 5918283"/>
            <a:gd name="connsiteX171" fmla="*/ 2311400 w 4107373"/>
            <a:gd name="connsiteY171" fmla="*/ 5461000 h 5918283"/>
            <a:gd name="connsiteX172" fmla="*/ 2260600 w 4107373"/>
            <a:gd name="connsiteY172" fmla="*/ 5511800 h 5918283"/>
            <a:gd name="connsiteX173" fmla="*/ 2209800 w 4107373"/>
            <a:gd name="connsiteY173" fmla="*/ 5596467 h 5918283"/>
            <a:gd name="connsiteX174" fmla="*/ 2184400 w 4107373"/>
            <a:gd name="connsiteY174" fmla="*/ 5672667 h 5918283"/>
            <a:gd name="connsiteX175" fmla="*/ 2150534 w 4107373"/>
            <a:gd name="connsiteY175" fmla="*/ 5698067 h 5918283"/>
            <a:gd name="connsiteX176" fmla="*/ 2116667 w 4107373"/>
            <a:gd name="connsiteY176" fmla="*/ 5740400 h 5918283"/>
            <a:gd name="connsiteX177" fmla="*/ 2125134 w 4107373"/>
            <a:gd name="connsiteY177" fmla="*/ 5774267 h 5918283"/>
            <a:gd name="connsiteX178" fmla="*/ 2277534 w 4107373"/>
            <a:gd name="connsiteY178" fmla="*/ 5782733 h 5918283"/>
            <a:gd name="connsiteX179" fmla="*/ 2396067 w 4107373"/>
            <a:gd name="connsiteY179" fmla="*/ 5765800 h 5918283"/>
            <a:gd name="connsiteX180" fmla="*/ 2413000 w 4107373"/>
            <a:gd name="connsiteY180" fmla="*/ 5816600 h 5918283"/>
            <a:gd name="connsiteX181" fmla="*/ 2446867 w 4107373"/>
            <a:gd name="connsiteY181" fmla="*/ 5858933 h 5918283"/>
            <a:gd name="connsiteX182" fmla="*/ 2455334 w 4107373"/>
            <a:gd name="connsiteY182" fmla="*/ 5892800 h 5918283"/>
            <a:gd name="connsiteX183" fmla="*/ 2463800 w 4107373"/>
            <a:gd name="connsiteY183" fmla="*/ 5918200 h 5918283"/>
            <a:gd name="connsiteX184" fmla="*/ 2506134 w 4107373"/>
            <a:gd name="connsiteY184" fmla="*/ 5884333 h 5918283"/>
            <a:gd name="connsiteX185" fmla="*/ 2514600 w 4107373"/>
            <a:gd name="connsiteY185" fmla="*/ 5774267 h 5918283"/>
            <a:gd name="connsiteX186" fmla="*/ 2523067 w 4107373"/>
            <a:gd name="connsiteY186" fmla="*/ 5731933 h 5918283"/>
            <a:gd name="connsiteX187" fmla="*/ 2540000 w 4107373"/>
            <a:gd name="connsiteY187" fmla="*/ 5630333 h 5918283"/>
            <a:gd name="connsiteX188" fmla="*/ 2565400 w 4107373"/>
            <a:gd name="connsiteY188" fmla="*/ 5511800 h 5918283"/>
            <a:gd name="connsiteX189" fmla="*/ 2573867 w 4107373"/>
            <a:gd name="connsiteY189" fmla="*/ 5469467 h 5918283"/>
            <a:gd name="connsiteX190" fmla="*/ 2582334 w 4107373"/>
            <a:gd name="connsiteY190" fmla="*/ 5435600 h 5918283"/>
            <a:gd name="connsiteX191" fmla="*/ 2599267 w 4107373"/>
            <a:gd name="connsiteY191" fmla="*/ 5325533 h 5918283"/>
            <a:gd name="connsiteX192" fmla="*/ 2607734 w 4107373"/>
            <a:gd name="connsiteY192" fmla="*/ 5283200 h 5918283"/>
            <a:gd name="connsiteX193" fmla="*/ 2641600 w 4107373"/>
            <a:gd name="connsiteY193" fmla="*/ 5181600 h 5918283"/>
            <a:gd name="connsiteX194" fmla="*/ 2658534 w 4107373"/>
            <a:gd name="connsiteY194" fmla="*/ 5029200 h 5918283"/>
            <a:gd name="connsiteX195" fmla="*/ 2667000 w 4107373"/>
            <a:gd name="connsiteY195" fmla="*/ 4995333 h 5918283"/>
            <a:gd name="connsiteX196" fmla="*/ 2683934 w 4107373"/>
            <a:gd name="connsiteY196" fmla="*/ 4851400 h 5918283"/>
            <a:gd name="connsiteX197" fmla="*/ 2717800 w 4107373"/>
            <a:gd name="connsiteY197" fmla="*/ 4605867 h 5918283"/>
            <a:gd name="connsiteX198" fmla="*/ 2734734 w 4107373"/>
            <a:gd name="connsiteY198" fmla="*/ 4461933 h 5918283"/>
            <a:gd name="connsiteX199" fmla="*/ 2743200 w 4107373"/>
            <a:gd name="connsiteY199" fmla="*/ 4428067 h 5918283"/>
            <a:gd name="connsiteX200" fmla="*/ 2760134 w 4107373"/>
            <a:gd name="connsiteY200" fmla="*/ 4318000 h 5918283"/>
            <a:gd name="connsiteX201" fmla="*/ 2768600 w 4107373"/>
            <a:gd name="connsiteY201" fmla="*/ 4250267 h 5918283"/>
            <a:gd name="connsiteX202" fmla="*/ 2743200 w 4107373"/>
            <a:gd name="connsiteY202" fmla="*/ 4165600 h 5918283"/>
            <a:gd name="connsiteX203" fmla="*/ 2734734 w 4107373"/>
            <a:gd name="connsiteY203" fmla="*/ 4123267 h 5918283"/>
            <a:gd name="connsiteX204" fmla="*/ 2675467 w 4107373"/>
            <a:gd name="connsiteY204" fmla="*/ 4021667 h 5918283"/>
            <a:gd name="connsiteX205" fmla="*/ 2650067 w 4107373"/>
            <a:gd name="connsiteY205" fmla="*/ 3970867 h 5918283"/>
            <a:gd name="connsiteX206" fmla="*/ 2641600 w 4107373"/>
            <a:gd name="connsiteY206" fmla="*/ 3869267 h 5918283"/>
            <a:gd name="connsiteX207" fmla="*/ 2599267 w 4107373"/>
            <a:gd name="connsiteY207" fmla="*/ 3826933 h 5918283"/>
            <a:gd name="connsiteX208" fmla="*/ 2523067 w 4107373"/>
            <a:gd name="connsiteY208" fmla="*/ 3767667 h 5918283"/>
            <a:gd name="connsiteX209" fmla="*/ 2506134 w 4107373"/>
            <a:gd name="connsiteY209" fmla="*/ 3750733 h 5918283"/>
            <a:gd name="connsiteX210" fmla="*/ 2421467 w 4107373"/>
            <a:gd name="connsiteY210" fmla="*/ 3674533 h 5918283"/>
            <a:gd name="connsiteX211" fmla="*/ 2429934 w 4107373"/>
            <a:gd name="connsiteY211" fmla="*/ 3352800 h 5918283"/>
            <a:gd name="connsiteX212" fmla="*/ 2446867 w 4107373"/>
            <a:gd name="connsiteY212" fmla="*/ 3318933 h 5918283"/>
            <a:gd name="connsiteX213" fmla="*/ 2472267 w 4107373"/>
            <a:gd name="connsiteY213" fmla="*/ 3259667 h 5918283"/>
            <a:gd name="connsiteX214" fmla="*/ 2540000 w 4107373"/>
            <a:gd name="connsiteY214" fmla="*/ 3208867 h 5918283"/>
            <a:gd name="connsiteX215" fmla="*/ 2582334 w 4107373"/>
            <a:gd name="connsiteY215" fmla="*/ 3200400 h 5918283"/>
            <a:gd name="connsiteX216" fmla="*/ 2607734 w 4107373"/>
            <a:gd name="connsiteY216" fmla="*/ 3191933 h 5918283"/>
            <a:gd name="connsiteX217" fmla="*/ 2760134 w 4107373"/>
            <a:gd name="connsiteY217" fmla="*/ 3183467 h 5918283"/>
            <a:gd name="connsiteX218" fmla="*/ 2802467 w 4107373"/>
            <a:gd name="connsiteY218" fmla="*/ 3175000 h 5918283"/>
            <a:gd name="connsiteX219" fmla="*/ 2836334 w 4107373"/>
            <a:gd name="connsiteY219" fmla="*/ 3191933 h 5918283"/>
            <a:gd name="connsiteX220" fmla="*/ 2861734 w 4107373"/>
            <a:gd name="connsiteY220" fmla="*/ 3200400 h 5918283"/>
            <a:gd name="connsiteX221" fmla="*/ 2870200 w 4107373"/>
            <a:gd name="connsiteY221" fmla="*/ 3166533 h 5918283"/>
            <a:gd name="connsiteX222" fmla="*/ 2878667 w 4107373"/>
            <a:gd name="connsiteY222" fmla="*/ 3124200 h 5918283"/>
            <a:gd name="connsiteX223" fmla="*/ 2895600 w 4107373"/>
            <a:gd name="connsiteY223" fmla="*/ 3090333 h 5918283"/>
            <a:gd name="connsiteX224" fmla="*/ 2878667 w 4107373"/>
            <a:gd name="connsiteY224" fmla="*/ 3022600 h 5918283"/>
            <a:gd name="connsiteX225" fmla="*/ 2624667 w 4107373"/>
            <a:gd name="connsiteY225" fmla="*/ 2971800 h 5918283"/>
            <a:gd name="connsiteX226" fmla="*/ 2590800 w 4107373"/>
            <a:gd name="connsiteY226" fmla="*/ 2963333 h 5918283"/>
            <a:gd name="connsiteX227" fmla="*/ 2548467 w 4107373"/>
            <a:gd name="connsiteY227" fmla="*/ 2912533 h 5918283"/>
            <a:gd name="connsiteX228" fmla="*/ 2506134 w 4107373"/>
            <a:gd name="connsiteY228" fmla="*/ 2853267 h 5918283"/>
            <a:gd name="connsiteX229" fmla="*/ 2514600 w 4107373"/>
            <a:gd name="connsiteY229" fmla="*/ 2768600 h 5918283"/>
            <a:gd name="connsiteX230" fmla="*/ 2531534 w 4107373"/>
            <a:gd name="connsiteY230" fmla="*/ 2667000 h 5918283"/>
            <a:gd name="connsiteX231" fmla="*/ 2540000 w 4107373"/>
            <a:gd name="connsiteY231" fmla="*/ 2616200 h 5918283"/>
            <a:gd name="connsiteX232" fmla="*/ 2548467 w 4107373"/>
            <a:gd name="connsiteY232" fmla="*/ 2590800 h 5918283"/>
            <a:gd name="connsiteX233" fmla="*/ 2573867 w 4107373"/>
            <a:gd name="connsiteY233" fmla="*/ 2582333 h 5918283"/>
            <a:gd name="connsiteX234" fmla="*/ 3335867 w 4107373"/>
            <a:gd name="connsiteY234" fmla="*/ 2582333 h 5918283"/>
            <a:gd name="connsiteX235" fmla="*/ 3344334 w 4107373"/>
            <a:gd name="connsiteY235" fmla="*/ 2548467 h 5918283"/>
            <a:gd name="connsiteX236" fmla="*/ 3369734 w 4107373"/>
            <a:gd name="connsiteY236" fmla="*/ 2523067 h 5918283"/>
            <a:gd name="connsiteX237" fmla="*/ 3429000 w 4107373"/>
            <a:gd name="connsiteY237" fmla="*/ 2463800 h 5918283"/>
            <a:gd name="connsiteX238" fmla="*/ 3462867 w 4107373"/>
            <a:gd name="connsiteY238" fmla="*/ 2472267 h 5918283"/>
            <a:gd name="connsiteX239" fmla="*/ 3488267 w 4107373"/>
            <a:gd name="connsiteY239" fmla="*/ 2497667 h 5918283"/>
            <a:gd name="connsiteX240" fmla="*/ 3522134 w 4107373"/>
            <a:gd name="connsiteY240" fmla="*/ 2523067 h 5918283"/>
            <a:gd name="connsiteX241" fmla="*/ 3572934 w 4107373"/>
            <a:gd name="connsiteY241" fmla="*/ 2556933 h 5918283"/>
            <a:gd name="connsiteX242" fmla="*/ 3691467 w 4107373"/>
            <a:gd name="connsiteY242" fmla="*/ 2506133 h 5918283"/>
            <a:gd name="connsiteX243" fmla="*/ 3742267 w 4107373"/>
            <a:gd name="connsiteY243" fmla="*/ 2455333 h 5918283"/>
            <a:gd name="connsiteX244" fmla="*/ 3776134 w 4107373"/>
            <a:gd name="connsiteY244" fmla="*/ 2413000 h 5918283"/>
            <a:gd name="connsiteX245" fmla="*/ 3818467 w 4107373"/>
            <a:gd name="connsiteY245" fmla="*/ 2353733 h 5918283"/>
            <a:gd name="connsiteX246" fmla="*/ 3826934 w 4107373"/>
            <a:gd name="connsiteY246" fmla="*/ 2379133 h 5918283"/>
            <a:gd name="connsiteX247" fmla="*/ 3860800 w 4107373"/>
            <a:gd name="connsiteY247" fmla="*/ 2446867 h 5918283"/>
            <a:gd name="connsiteX248" fmla="*/ 3877734 w 4107373"/>
            <a:gd name="connsiteY248" fmla="*/ 2480733 h 5918283"/>
            <a:gd name="connsiteX249" fmla="*/ 3903134 w 4107373"/>
            <a:gd name="connsiteY249" fmla="*/ 2540000 h 5918283"/>
            <a:gd name="connsiteX250" fmla="*/ 3937000 w 4107373"/>
            <a:gd name="connsiteY250" fmla="*/ 2624667 h 5918283"/>
            <a:gd name="connsiteX251" fmla="*/ 3953934 w 4107373"/>
            <a:gd name="connsiteY251" fmla="*/ 2641600 h 5918283"/>
            <a:gd name="connsiteX252" fmla="*/ 3970867 w 4107373"/>
            <a:gd name="connsiteY252" fmla="*/ 2675467 h 5918283"/>
            <a:gd name="connsiteX253" fmla="*/ 3987800 w 4107373"/>
            <a:gd name="connsiteY253" fmla="*/ 2700867 h 5918283"/>
            <a:gd name="connsiteX254" fmla="*/ 4004734 w 4107373"/>
            <a:gd name="connsiteY254" fmla="*/ 2768600 h 5918283"/>
            <a:gd name="connsiteX255" fmla="*/ 4030134 w 4107373"/>
            <a:gd name="connsiteY255" fmla="*/ 2921000 h 5918283"/>
            <a:gd name="connsiteX256" fmla="*/ 4064000 w 4107373"/>
            <a:gd name="connsiteY256" fmla="*/ 2929467 h 5918283"/>
            <a:gd name="connsiteX257" fmla="*/ 4080934 w 4107373"/>
            <a:gd name="connsiteY257" fmla="*/ 2726267 h 5918283"/>
            <a:gd name="connsiteX258" fmla="*/ 4047067 w 4107373"/>
            <a:gd name="connsiteY258" fmla="*/ 2667000 h 5918283"/>
            <a:gd name="connsiteX259" fmla="*/ 4021667 w 4107373"/>
            <a:gd name="connsiteY259" fmla="*/ 2599267 h 5918283"/>
            <a:gd name="connsiteX260" fmla="*/ 4004734 w 4107373"/>
            <a:gd name="connsiteY260" fmla="*/ 2565400 h 5918283"/>
            <a:gd name="connsiteX261" fmla="*/ 3996267 w 4107373"/>
            <a:gd name="connsiteY261" fmla="*/ 2540000 h 5918283"/>
            <a:gd name="connsiteX262" fmla="*/ 3979334 w 4107373"/>
            <a:gd name="connsiteY262" fmla="*/ 2514600 h 5918283"/>
            <a:gd name="connsiteX263" fmla="*/ 3970867 w 4107373"/>
            <a:gd name="connsiteY263" fmla="*/ 2489200 h 5918283"/>
            <a:gd name="connsiteX264" fmla="*/ 3953934 w 4107373"/>
            <a:gd name="connsiteY264" fmla="*/ 2404533 h 5918283"/>
            <a:gd name="connsiteX265" fmla="*/ 3928534 w 4107373"/>
            <a:gd name="connsiteY265" fmla="*/ 2336800 h 5918283"/>
            <a:gd name="connsiteX266" fmla="*/ 3911600 w 4107373"/>
            <a:gd name="connsiteY266" fmla="*/ 2243667 h 5918283"/>
            <a:gd name="connsiteX267" fmla="*/ 3894667 w 4107373"/>
            <a:gd name="connsiteY267" fmla="*/ 2192867 h 5918283"/>
            <a:gd name="connsiteX268" fmla="*/ 3835400 w 4107373"/>
            <a:gd name="connsiteY268" fmla="*/ 2133600 h 5918283"/>
            <a:gd name="connsiteX269" fmla="*/ 3810000 w 4107373"/>
            <a:gd name="connsiteY269" fmla="*/ 2108200 h 5918283"/>
            <a:gd name="connsiteX270" fmla="*/ 3784600 w 4107373"/>
            <a:gd name="connsiteY270" fmla="*/ 2091267 h 5918283"/>
            <a:gd name="connsiteX271" fmla="*/ 3767667 w 4107373"/>
            <a:gd name="connsiteY271" fmla="*/ 2074333 h 5918283"/>
            <a:gd name="connsiteX272" fmla="*/ 3640667 w 4107373"/>
            <a:gd name="connsiteY272" fmla="*/ 2040467 h 5918283"/>
            <a:gd name="connsiteX273" fmla="*/ 3572934 w 4107373"/>
            <a:gd name="connsiteY273" fmla="*/ 1989667 h 5918283"/>
            <a:gd name="connsiteX274" fmla="*/ 3564467 w 4107373"/>
            <a:gd name="connsiteY274" fmla="*/ 1955800 h 5918283"/>
            <a:gd name="connsiteX275" fmla="*/ 3581400 w 4107373"/>
            <a:gd name="connsiteY275" fmla="*/ 1930400 h 5918283"/>
            <a:gd name="connsiteX276" fmla="*/ 3649134 w 4107373"/>
            <a:gd name="connsiteY276" fmla="*/ 1896533 h 5918283"/>
            <a:gd name="connsiteX277" fmla="*/ 3674534 w 4107373"/>
            <a:gd name="connsiteY277" fmla="*/ 1888067 h 5918283"/>
            <a:gd name="connsiteX278" fmla="*/ 3742267 w 4107373"/>
            <a:gd name="connsiteY278" fmla="*/ 1845733 h 5918283"/>
            <a:gd name="connsiteX279" fmla="*/ 3810000 w 4107373"/>
            <a:gd name="connsiteY279" fmla="*/ 1761067 h 5918283"/>
            <a:gd name="connsiteX280" fmla="*/ 3826934 w 4107373"/>
            <a:gd name="connsiteY280" fmla="*/ 1727200 h 5918283"/>
            <a:gd name="connsiteX281" fmla="*/ 3835400 w 4107373"/>
            <a:gd name="connsiteY281" fmla="*/ 1701800 h 5918283"/>
            <a:gd name="connsiteX282" fmla="*/ 3852334 w 4107373"/>
            <a:gd name="connsiteY282" fmla="*/ 1676400 h 5918283"/>
            <a:gd name="connsiteX283" fmla="*/ 3826934 w 4107373"/>
            <a:gd name="connsiteY283" fmla="*/ 1600200 h 5918283"/>
            <a:gd name="connsiteX284" fmla="*/ 3793067 w 4107373"/>
            <a:gd name="connsiteY284" fmla="*/ 1566333 h 5918283"/>
            <a:gd name="connsiteX285" fmla="*/ 3750734 w 4107373"/>
            <a:gd name="connsiteY285" fmla="*/ 1515533 h 5918283"/>
            <a:gd name="connsiteX286" fmla="*/ 3699934 w 4107373"/>
            <a:gd name="connsiteY286" fmla="*/ 1540933 h 5918283"/>
            <a:gd name="connsiteX287" fmla="*/ 3657600 w 4107373"/>
            <a:gd name="connsiteY287" fmla="*/ 1532467 h 5918283"/>
            <a:gd name="connsiteX288" fmla="*/ 3666067 w 4107373"/>
            <a:gd name="connsiteY288" fmla="*/ 1507067 h 5918283"/>
            <a:gd name="connsiteX289" fmla="*/ 3691467 w 4107373"/>
            <a:gd name="connsiteY289" fmla="*/ 1490133 h 5918283"/>
            <a:gd name="connsiteX290" fmla="*/ 3666067 w 4107373"/>
            <a:gd name="connsiteY290" fmla="*/ 1422400 h 5918283"/>
            <a:gd name="connsiteX291" fmla="*/ 3657600 w 4107373"/>
            <a:gd name="connsiteY291" fmla="*/ 1388533 h 5918283"/>
            <a:gd name="connsiteX292" fmla="*/ 3649134 w 4107373"/>
            <a:gd name="connsiteY292" fmla="*/ 1253067 h 5918283"/>
            <a:gd name="connsiteX293" fmla="*/ 3632200 w 4107373"/>
            <a:gd name="connsiteY293" fmla="*/ 1219200 h 5918283"/>
            <a:gd name="connsiteX294" fmla="*/ 3615267 w 4107373"/>
            <a:gd name="connsiteY294" fmla="*/ 1058333 h 5918283"/>
            <a:gd name="connsiteX295" fmla="*/ 3598334 w 4107373"/>
            <a:gd name="connsiteY295" fmla="*/ 990600 h 5918283"/>
            <a:gd name="connsiteX296" fmla="*/ 3581400 w 4107373"/>
            <a:gd name="connsiteY296" fmla="*/ 914400 h 5918283"/>
            <a:gd name="connsiteX297" fmla="*/ 3589867 w 4107373"/>
            <a:gd name="connsiteY297" fmla="*/ 753533 h 5918283"/>
            <a:gd name="connsiteX298" fmla="*/ 3598334 w 4107373"/>
            <a:gd name="connsiteY298" fmla="*/ 728133 h 5918283"/>
            <a:gd name="connsiteX299" fmla="*/ 3657600 w 4107373"/>
            <a:gd name="connsiteY299" fmla="*/ 474133 h 5918283"/>
            <a:gd name="connsiteX300" fmla="*/ 3683000 w 4107373"/>
            <a:gd name="connsiteY300" fmla="*/ 457200 h 5918283"/>
            <a:gd name="connsiteX301" fmla="*/ 3699934 w 4107373"/>
            <a:gd name="connsiteY301" fmla="*/ 431800 h 5918283"/>
            <a:gd name="connsiteX302" fmla="*/ 3708400 w 4107373"/>
            <a:gd name="connsiteY302" fmla="*/ 406400 h 5918283"/>
            <a:gd name="connsiteX303" fmla="*/ 3691467 w 4107373"/>
            <a:gd name="connsiteY303" fmla="*/ 262467 h 5918283"/>
            <a:gd name="connsiteX304" fmla="*/ 3708400 w 4107373"/>
            <a:gd name="connsiteY304" fmla="*/ 186267 h 5918283"/>
            <a:gd name="connsiteX305" fmla="*/ 3725334 w 4107373"/>
            <a:gd name="connsiteY305" fmla="*/ 169333 h 5918283"/>
            <a:gd name="connsiteX306" fmla="*/ 3776134 w 4107373"/>
            <a:gd name="connsiteY306" fmla="*/ 127000 h 5918283"/>
            <a:gd name="connsiteX307" fmla="*/ 3733800 w 4107373"/>
            <a:gd name="connsiteY307" fmla="*/ 33867 h 5918283"/>
            <a:gd name="connsiteX308" fmla="*/ 3691467 w 4107373"/>
            <a:gd name="connsiteY308" fmla="*/ 8467 h 5918283"/>
            <a:gd name="connsiteX309" fmla="*/ 3666067 w 4107373"/>
            <a:gd name="connsiteY309" fmla="*/ 0 h 5918283"/>
            <a:gd name="connsiteX310" fmla="*/ 3429000 w 4107373"/>
            <a:gd name="connsiteY310" fmla="*/ 8467 h 5918283"/>
            <a:gd name="connsiteX311" fmla="*/ 3242734 w 4107373"/>
            <a:gd name="connsiteY311" fmla="*/ 50800 h 5918283"/>
            <a:gd name="connsiteX312" fmla="*/ 3031067 w 4107373"/>
            <a:gd name="connsiteY312" fmla="*/ 59267 h 5918283"/>
            <a:gd name="connsiteX313" fmla="*/ 2929467 w 4107373"/>
            <a:gd name="connsiteY313" fmla="*/ 76200 h 5918283"/>
            <a:gd name="connsiteX314" fmla="*/ 2895600 w 4107373"/>
            <a:gd name="connsiteY314" fmla="*/ 84667 h 5918283"/>
            <a:gd name="connsiteX315" fmla="*/ 2844800 w 4107373"/>
            <a:gd name="connsiteY315" fmla="*/ 101600 h 5918283"/>
            <a:gd name="connsiteX316" fmla="*/ 2667000 w 4107373"/>
            <a:gd name="connsiteY316" fmla="*/ 110067 h 5918283"/>
            <a:gd name="connsiteX317" fmla="*/ 2429934 w 4107373"/>
            <a:gd name="connsiteY317" fmla="*/ 110067 h 5918283"/>
            <a:gd name="connsiteX318" fmla="*/ 2396067 w 4107373"/>
            <a:gd name="connsiteY318" fmla="*/ 84667 h 5918283"/>
            <a:gd name="connsiteX319" fmla="*/ 2319867 w 4107373"/>
            <a:gd name="connsiteY319" fmla="*/ 33867 h 5918283"/>
            <a:gd name="connsiteX320" fmla="*/ 2184400 w 4107373"/>
            <a:gd name="connsiteY320" fmla="*/ 42333 h 5918283"/>
            <a:gd name="connsiteX321" fmla="*/ 2006600 w 4107373"/>
            <a:gd name="connsiteY321" fmla="*/ 67733 h 5918283"/>
            <a:gd name="connsiteX322" fmla="*/ 1498600 w 4107373"/>
            <a:gd name="connsiteY322" fmla="*/ 84667 h 5918283"/>
            <a:gd name="connsiteX323" fmla="*/ 1363134 w 4107373"/>
            <a:gd name="connsiteY323" fmla="*/ 135467 h 5918283"/>
            <a:gd name="connsiteX324" fmla="*/ 1253067 w 4107373"/>
            <a:gd name="connsiteY324" fmla="*/ 127000 h 5918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Lst>
          <a:rect l="l" t="t" r="r" b="b"/>
          <a:pathLst>
            <a:path w="4107373" h="5918283">
              <a:moveTo>
                <a:pt x="1253067" y="127000"/>
              </a:moveTo>
              <a:cubicBezTo>
                <a:pt x="1240367" y="150989"/>
                <a:pt x="1240475" y="251525"/>
                <a:pt x="1286934" y="279400"/>
              </a:cubicBezTo>
              <a:cubicBezTo>
                <a:pt x="1294587" y="283992"/>
                <a:pt x="1303867" y="285045"/>
                <a:pt x="1312334" y="287867"/>
              </a:cubicBezTo>
              <a:cubicBezTo>
                <a:pt x="1327593" y="333648"/>
                <a:pt x="1332309" y="336485"/>
                <a:pt x="1312334" y="406400"/>
              </a:cubicBezTo>
              <a:cubicBezTo>
                <a:pt x="1309045" y="417913"/>
                <a:pt x="1293894" y="422057"/>
                <a:pt x="1286934" y="431800"/>
              </a:cubicBezTo>
              <a:cubicBezTo>
                <a:pt x="1273854" y="450112"/>
                <a:pt x="1268444" y="470336"/>
                <a:pt x="1261534" y="491067"/>
              </a:cubicBezTo>
              <a:cubicBezTo>
                <a:pt x="1227205" y="485345"/>
                <a:pt x="1208444" y="475279"/>
                <a:pt x="1176867" y="491067"/>
              </a:cubicBezTo>
              <a:cubicBezTo>
                <a:pt x="1164246" y="497378"/>
                <a:pt x="1154289" y="508000"/>
                <a:pt x="1143000" y="516467"/>
              </a:cubicBezTo>
              <a:cubicBezTo>
                <a:pt x="1140178" y="524934"/>
                <a:pt x="1139264" y="534299"/>
                <a:pt x="1134534" y="541867"/>
              </a:cubicBezTo>
              <a:cubicBezTo>
                <a:pt x="1123750" y="559121"/>
                <a:pt x="1093194" y="594234"/>
                <a:pt x="1075267" y="609600"/>
              </a:cubicBezTo>
              <a:cubicBezTo>
                <a:pt x="1064553" y="618783"/>
                <a:pt x="1054021" y="628689"/>
                <a:pt x="1041400" y="635000"/>
              </a:cubicBezTo>
              <a:cubicBezTo>
                <a:pt x="1030992" y="640204"/>
                <a:pt x="1018823" y="640645"/>
                <a:pt x="1007534" y="643467"/>
              </a:cubicBezTo>
              <a:cubicBezTo>
                <a:pt x="987382" y="583014"/>
                <a:pt x="1005452" y="582766"/>
                <a:pt x="965200" y="609600"/>
              </a:cubicBezTo>
              <a:cubicBezTo>
                <a:pt x="962378" y="618067"/>
                <a:pt x="957996" y="626165"/>
                <a:pt x="956734" y="635000"/>
              </a:cubicBezTo>
              <a:cubicBezTo>
                <a:pt x="952326" y="665859"/>
                <a:pt x="954799" y="697653"/>
                <a:pt x="948267" y="728133"/>
              </a:cubicBezTo>
              <a:cubicBezTo>
                <a:pt x="943563" y="750084"/>
                <a:pt x="921926" y="759805"/>
                <a:pt x="905934" y="770467"/>
              </a:cubicBezTo>
              <a:cubicBezTo>
                <a:pt x="893311" y="808335"/>
                <a:pt x="883268" y="834960"/>
                <a:pt x="880534" y="880533"/>
              </a:cubicBezTo>
              <a:cubicBezTo>
                <a:pt x="859430" y="1232260"/>
                <a:pt x="980177" y="1183162"/>
                <a:pt x="846667" y="1227667"/>
              </a:cubicBezTo>
              <a:cubicBezTo>
                <a:pt x="821267" y="1224845"/>
                <a:pt x="795369" y="1224947"/>
                <a:pt x="770467" y="1219200"/>
              </a:cubicBezTo>
              <a:cubicBezTo>
                <a:pt x="715601" y="1206539"/>
                <a:pt x="755286" y="1202059"/>
                <a:pt x="711200" y="1176867"/>
              </a:cubicBezTo>
              <a:cubicBezTo>
                <a:pt x="704761" y="1173187"/>
                <a:pt x="637559" y="1160445"/>
                <a:pt x="635000" y="1159933"/>
              </a:cubicBezTo>
              <a:cubicBezTo>
                <a:pt x="618067" y="1148644"/>
                <a:pt x="594454" y="1143646"/>
                <a:pt x="584200" y="1126067"/>
              </a:cubicBezTo>
              <a:cubicBezTo>
                <a:pt x="531750" y="1036152"/>
                <a:pt x="619564" y="1069290"/>
                <a:pt x="541867" y="1049867"/>
              </a:cubicBezTo>
              <a:cubicBezTo>
                <a:pt x="520383" y="1114319"/>
                <a:pt x="528435" y="1083164"/>
                <a:pt x="516467" y="1143000"/>
              </a:cubicBezTo>
              <a:cubicBezTo>
                <a:pt x="519289" y="1154289"/>
                <a:pt x="528278" y="1165721"/>
                <a:pt x="524934" y="1176867"/>
              </a:cubicBezTo>
              <a:cubicBezTo>
                <a:pt x="506915" y="1236930"/>
                <a:pt x="495099" y="1219334"/>
                <a:pt x="457200" y="1244600"/>
              </a:cubicBezTo>
              <a:cubicBezTo>
                <a:pt x="442164" y="1254624"/>
                <a:pt x="428978" y="1267178"/>
                <a:pt x="414867" y="1278467"/>
              </a:cubicBezTo>
              <a:cubicBezTo>
                <a:pt x="393984" y="1361994"/>
                <a:pt x="421817" y="1275350"/>
                <a:pt x="389467" y="1329267"/>
              </a:cubicBezTo>
              <a:cubicBezTo>
                <a:pt x="384875" y="1336920"/>
                <a:pt x="386479" y="1347622"/>
                <a:pt x="381000" y="1354667"/>
              </a:cubicBezTo>
              <a:cubicBezTo>
                <a:pt x="366298" y="1373570"/>
                <a:pt x="342521" y="1384932"/>
                <a:pt x="330200" y="1405467"/>
              </a:cubicBezTo>
              <a:cubicBezTo>
                <a:pt x="321733" y="1419578"/>
                <a:pt x="315221" y="1435064"/>
                <a:pt x="304800" y="1447800"/>
              </a:cubicBezTo>
              <a:cubicBezTo>
                <a:pt x="285473" y="1471421"/>
                <a:pt x="248733" y="1506126"/>
                <a:pt x="220134" y="1524000"/>
              </a:cubicBezTo>
              <a:cubicBezTo>
                <a:pt x="209431" y="1530689"/>
                <a:pt x="197556" y="1535289"/>
                <a:pt x="186267" y="1540933"/>
              </a:cubicBezTo>
              <a:cubicBezTo>
                <a:pt x="153727" y="1589744"/>
                <a:pt x="181898" y="1542660"/>
                <a:pt x="160867" y="1591733"/>
              </a:cubicBezTo>
              <a:cubicBezTo>
                <a:pt x="155895" y="1603334"/>
                <a:pt x="148621" y="1613881"/>
                <a:pt x="143934" y="1625600"/>
              </a:cubicBezTo>
              <a:cubicBezTo>
                <a:pt x="137305" y="1642173"/>
                <a:pt x="137710" y="1662120"/>
                <a:pt x="127000" y="1676400"/>
              </a:cubicBezTo>
              <a:lnTo>
                <a:pt x="101600" y="1710267"/>
              </a:lnTo>
              <a:cubicBezTo>
                <a:pt x="98778" y="1721556"/>
                <a:pt x="96814" y="1733094"/>
                <a:pt x="93134" y="1744133"/>
              </a:cubicBezTo>
              <a:cubicBezTo>
                <a:pt x="83139" y="1774119"/>
                <a:pt x="69889" y="1803348"/>
                <a:pt x="50800" y="1828800"/>
              </a:cubicBezTo>
              <a:cubicBezTo>
                <a:pt x="43616" y="1838379"/>
                <a:pt x="33192" y="1845109"/>
                <a:pt x="25400" y="1854200"/>
              </a:cubicBezTo>
              <a:cubicBezTo>
                <a:pt x="16217" y="1864914"/>
                <a:pt x="8467" y="1876778"/>
                <a:pt x="0" y="1888067"/>
              </a:cubicBezTo>
              <a:cubicBezTo>
                <a:pt x="78437" y="1937089"/>
                <a:pt x="55827" y="1906586"/>
                <a:pt x="84667" y="1964267"/>
              </a:cubicBezTo>
              <a:cubicBezTo>
                <a:pt x="87489" y="2026356"/>
                <a:pt x="86739" y="2088710"/>
                <a:pt x="93134" y="2150533"/>
              </a:cubicBezTo>
              <a:cubicBezTo>
                <a:pt x="95248" y="2170970"/>
                <a:pt x="110067" y="2189254"/>
                <a:pt x="110067" y="2209800"/>
              </a:cubicBezTo>
              <a:cubicBezTo>
                <a:pt x="110067" y="2252508"/>
                <a:pt x="98778" y="2294467"/>
                <a:pt x="93134" y="2336800"/>
              </a:cubicBezTo>
              <a:cubicBezTo>
                <a:pt x="93248" y="2337598"/>
                <a:pt x="107592" y="2441298"/>
                <a:pt x="110067" y="2446867"/>
              </a:cubicBezTo>
              <a:cubicBezTo>
                <a:pt x="118843" y="2466613"/>
                <a:pt x="178218" y="2499694"/>
                <a:pt x="186267" y="2506133"/>
              </a:cubicBezTo>
              <a:cubicBezTo>
                <a:pt x="247300" y="2554960"/>
                <a:pt x="215822" y="2527222"/>
                <a:pt x="279400" y="2590800"/>
              </a:cubicBezTo>
              <a:cubicBezTo>
                <a:pt x="299087" y="2610487"/>
                <a:pt x="309520" y="2626275"/>
                <a:pt x="338667" y="2633133"/>
              </a:cubicBezTo>
              <a:cubicBezTo>
                <a:pt x="417257" y="2651625"/>
                <a:pt x="495600" y="2653191"/>
                <a:pt x="575734" y="2658533"/>
              </a:cubicBezTo>
              <a:cubicBezTo>
                <a:pt x="581378" y="2669822"/>
                <a:pt x="588354" y="2680538"/>
                <a:pt x="592667" y="2692400"/>
              </a:cubicBezTo>
              <a:cubicBezTo>
                <a:pt x="599688" y="2711709"/>
                <a:pt x="604194" y="2731845"/>
                <a:pt x="609600" y="2751667"/>
              </a:cubicBezTo>
              <a:cubicBezTo>
                <a:pt x="612662" y="2762893"/>
                <a:pt x="613592" y="2774792"/>
                <a:pt x="618067" y="2785533"/>
              </a:cubicBezTo>
              <a:cubicBezTo>
                <a:pt x="649701" y="2861454"/>
                <a:pt x="643549" y="2839265"/>
                <a:pt x="685800" y="2895600"/>
              </a:cubicBezTo>
              <a:cubicBezTo>
                <a:pt x="691905" y="2903741"/>
                <a:pt x="695539" y="2913805"/>
                <a:pt x="702734" y="2921000"/>
              </a:cubicBezTo>
              <a:cubicBezTo>
                <a:pt x="737247" y="2955513"/>
                <a:pt x="735227" y="2951587"/>
                <a:pt x="770467" y="2963333"/>
              </a:cubicBezTo>
              <a:cubicBezTo>
                <a:pt x="827578" y="3020444"/>
                <a:pt x="798549" y="3006560"/>
                <a:pt x="846667" y="3022600"/>
              </a:cubicBezTo>
              <a:cubicBezTo>
                <a:pt x="866423" y="3011311"/>
                <a:pt x="887973" y="3002702"/>
                <a:pt x="905934" y="2988733"/>
              </a:cubicBezTo>
              <a:cubicBezTo>
                <a:pt x="913966" y="2982486"/>
                <a:pt x="916953" y="2971613"/>
                <a:pt x="922867" y="2963333"/>
              </a:cubicBezTo>
              <a:cubicBezTo>
                <a:pt x="931069" y="2951850"/>
                <a:pt x="939800" y="2940756"/>
                <a:pt x="948267" y="2929467"/>
              </a:cubicBezTo>
              <a:cubicBezTo>
                <a:pt x="951089" y="2921000"/>
                <a:pt x="949765" y="2909642"/>
                <a:pt x="956734" y="2904067"/>
              </a:cubicBezTo>
              <a:cubicBezTo>
                <a:pt x="978912" y="2886324"/>
                <a:pt x="1032329" y="2901561"/>
                <a:pt x="1049867" y="2904067"/>
              </a:cubicBezTo>
              <a:cubicBezTo>
                <a:pt x="1084331" y="2915554"/>
                <a:pt x="1074963" y="2909457"/>
                <a:pt x="1109134" y="2937933"/>
              </a:cubicBezTo>
              <a:cubicBezTo>
                <a:pt x="1115266" y="2943043"/>
                <a:pt x="1119425" y="2950439"/>
                <a:pt x="1126067" y="2954867"/>
              </a:cubicBezTo>
              <a:cubicBezTo>
                <a:pt x="1186158" y="2994928"/>
                <a:pt x="1134629" y="2945425"/>
                <a:pt x="1193800" y="2997200"/>
              </a:cubicBezTo>
              <a:cubicBezTo>
                <a:pt x="1205815" y="3007713"/>
                <a:pt x="1214895" y="3021488"/>
                <a:pt x="1227667" y="3031067"/>
              </a:cubicBezTo>
              <a:cubicBezTo>
                <a:pt x="1235339" y="3036821"/>
                <a:pt x="1274552" y="3067209"/>
                <a:pt x="1286934" y="3073400"/>
              </a:cubicBezTo>
              <a:cubicBezTo>
                <a:pt x="1294916" y="3077391"/>
                <a:pt x="1303867" y="3079045"/>
                <a:pt x="1312334" y="3081867"/>
              </a:cubicBezTo>
              <a:cubicBezTo>
                <a:pt x="1338301" y="3101342"/>
                <a:pt x="1359609" y="3114830"/>
                <a:pt x="1380067" y="3141133"/>
              </a:cubicBezTo>
              <a:cubicBezTo>
                <a:pt x="1493937" y="3287536"/>
                <a:pt x="1325958" y="3091441"/>
                <a:pt x="1430867" y="3217333"/>
              </a:cubicBezTo>
              <a:cubicBezTo>
                <a:pt x="1435977" y="3223465"/>
                <a:pt x="1442690" y="3228135"/>
                <a:pt x="1447800" y="3234267"/>
              </a:cubicBezTo>
              <a:cubicBezTo>
                <a:pt x="1456834" y="3245107"/>
                <a:pt x="1464733" y="3256844"/>
                <a:pt x="1473200" y="3268133"/>
              </a:cubicBezTo>
              <a:cubicBezTo>
                <a:pt x="1482887" y="3297194"/>
                <a:pt x="1481439" y="3301772"/>
                <a:pt x="1507067" y="3327400"/>
              </a:cubicBezTo>
              <a:cubicBezTo>
                <a:pt x="1530907" y="3351240"/>
                <a:pt x="1542293" y="3350500"/>
                <a:pt x="1566334" y="3369733"/>
              </a:cubicBezTo>
              <a:cubicBezTo>
                <a:pt x="1608225" y="3403246"/>
                <a:pt x="1556196" y="3368063"/>
                <a:pt x="1600200" y="3412067"/>
              </a:cubicBezTo>
              <a:cubicBezTo>
                <a:pt x="1607395" y="3419262"/>
                <a:pt x="1617942" y="3422299"/>
                <a:pt x="1625600" y="3429000"/>
              </a:cubicBezTo>
              <a:cubicBezTo>
                <a:pt x="1640619" y="3442141"/>
                <a:pt x="1649002" y="3465022"/>
                <a:pt x="1667934" y="3471333"/>
              </a:cubicBezTo>
              <a:cubicBezTo>
                <a:pt x="1721287" y="3489118"/>
                <a:pt x="1684786" y="3477235"/>
                <a:pt x="1778000" y="3505200"/>
              </a:cubicBezTo>
              <a:cubicBezTo>
                <a:pt x="1779285" y="3506056"/>
                <a:pt x="1820334" y="3531024"/>
                <a:pt x="1820334" y="3539067"/>
              </a:cubicBezTo>
              <a:cubicBezTo>
                <a:pt x="1820334" y="3554265"/>
                <a:pt x="1813291" y="3569861"/>
                <a:pt x="1803400" y="3581400"/>
              </a:cubicBezTo>
              <a:cubicBezTo>
                <a:pt x="1790188" y="3596814"/>
                <a:pt x="1761258" y="3598238"/>
                <a:pt x="1744134" y="3606800"/>
              </a:cubicBezTo>
              <a:cubicBezTo>
                <a:pt x="1735033" y="3611351"/>
                <a:pt x="1727835" y="3619182"/>
                <a:pt x="1718734" y="3623733"/>
              </a:cubicBezTo>
              <a:cubicBezTo>
                <a:pt x="1710752" y="3627724"/>
                <a:pt x="1701316" y="3628209"/>
                <a:pt x="1693334" y="3632200"/>
              </a:cubicBezTo>
              <a:cubicBezTo>
                <a:pt x="1680952" y="3638391"/>
                <a:pt x="1641739" y="3668779"/>
                <a:pt x="1634067" y="3674533"/>
              </a:cubicBezTo>
              <a:cubicBezTo>
                <a:pt x="1622778" y="3691466"/>
                <a:pt x="1609301" y="3707130"/>
                <a:pt x="1600200" y="3725333"/>
              </a:cubicBezTo>
              <a:cubicBezTo>
                <a:pt x="1594556" y="3736622"/>
                <a:pt x="1592850" y="3750986"/>
                <a:pt x="1583267" y="3759200"/>
              </a:cubicBezTo>
              <a:cubicBezTo>
                <a:pt x="1571728" y="3769091"/>
                <a:pt x="1555678" y="3772447"/>
                <a:pt x="1540934" y="3776133"/>
              </a:cubicBezTo>
              <a:cubicBezTo>
                <a:pt x="1499051" y="3786604"/>
                <a:pt x="1456267" y="3793066"/>
                <a:pt x="1413934" y="3801533"/>
              </a:cubicBezTo>
              <a:cubicBezTo>
                <a:pt x="1400278" y="3815189"/>
                <a:pt x="1388078" y="3825175"/>
                <a:pt x="1380067" y="3843867"/>
              </a:cubicBezTo>
              <a:cubicBezTo>
                <a:pt x="1375483" y="3854562"/>
                <a:pt x="1377767" y="3867866"/>
                <a:pt x="1371600" y="3877733"/>
              </a:cubicBezTo>
              <a:cubicBezTo>
                <a:pt x="1363139" y="3891271"/>
                <a:pt x="1347313" y="3898828"/>
                <a:pt x="1337734" y="3911600"/>
              </a:cubicBezTo>
              <a:cubicBezTo>
                <a:pt x="1330161" y="3921697"/>
                <a:pt x="1329014" y="3935884"/>
                <a:pt x="1320800" y="3945467"/>
              </a:cubicBezTo>
              <a:cubicBezTo>
                <a:pt x="1311617" y="3956181"/>
                <a:pt x="1297774" y="3961833"/>
                <a:pt x="1286934" y="3970867"/>
              </a:cubicBezTo>
              <a:cubicBezTo>
                <a:pt x="1280802" y="3975977"/>
                <a:pt x="1277573" y="3985276"/>
                <a:pt x="1270000" y="3987800"/>
              </a:cubicBezTo>
              <a:cubicBezTo>
                <a:pt x="1242696" y="3996901"/>
                <a:pt x="1185334" y="4004733"/>
                <a:pt x="1185334" y="4004733"/>
              </a:cubicBezTo>
              <a:cubicBezTo>
                <a:pt x="1134534" y="3996266"/>
                <a:pt x="1083525" y="3988969"/>
                <a:pt x="1032934" y="3979333"/>
              </a:cubicBezTo>
              <a:cubicBezTo>
                <a:pt x="1024167" y="3977663"/>
                <a:pt x="1015516" y="3974858"/>
                <a:pt x="1007534" y="3970867"/>
              </a:cubicBezTo>
              <a:cubicBezTo>
                <a:pt x="998432" y="3966316"/>
                <a:pt x="990601" y="3959578"/>
                <a:pt x="982134" y="3953933"/>
              </a:cubicBezTo>
              <a:cubicBezTo>
                <a:pt x="948267" y="3956755"/>
                <a:pt x="914220" y="3957908"/>
                <a:pt x="880534" y="3962400"/>
              </a:cubicBezTo>
              <a:cubicBezTo>
                <a:pt x="871688" y="3963580"/>
                <a:pt x="863792" y="3968703"/>
                <a:pt x="855134" y="3970867"/>
              </a:cubicBezTo>
              <a:cubicBezTo>
                <a:pt x="841173" y="3974357"/>
                <a:pt x="826911" y="3976511"/>
                <a:pt x="812800" y="3979333"/>
              </a:cubicBezTo>
              <a:cubicBezTo>
                <a:pt x="767645" y="3970866"/>
                <a:pt x="722027" y="3964574"/>
                <a:pt x="677334" y="3953933"/>
              </a:cubicBezTo>
              <a:cubicBezTo>
                <a:pt x="662549" y="3950413"/>
                <a:pt x="649231" y="3942336"/>
                <a:pt x="635000" y="3937000"/>
              </a:cubicBezTo>
              <a:cubicBezTo>
                <a:pt x="626644" y="3933866"/>
                <a:pt x="617582" y="3932524"/>
                <a:pt x="609600" y="3928533"/>
              </a:cubicBezTo>
              <a:cubicBezTo>
                <a:pt x="600499" y="3923982"/>
                <a:pt x="593301" y="3916151"/>
                <a:pt x="584200" y="3911600"/>
              </a:cubicBezTo>
              <a:cubicBezTo>
                <a:pt x="489215" y="3864108"/>
                <a:pt x="648256" y="3956669"/>
                <a:pt x="524934" y="3886200"/>
              </a:cubicBezTo>
              <a:cubicBezTo>
                <a:pt x="441154" y="3838326"/>
                <a:pt x="568022" y="3903512"/>
                <a:pt x="465667" y="3852333"/>
              </a:cubicBezTo>
              <a:cubicBezTo>
                <a:pt x="431800" y="3857978"/>
                <a:pt x="397813" y="3862940"/>
                <a:pt x="364067" y="3869267"/>
              </a:cubicBezTo>
              <a:cubicBezTo>
                <a:pt x="352630" y="3871411"/>
                <a:pt x="341559" y="3875209"/>
                <a:pt x="330200" y="3877733"/>
              </a:cubicBezTo>
              <a:cubicBezTo>
                <a:pt x="316152" y="3880855"/>
                <a:pt x="301978" y="3883378"/>
                <a:pt x="287867" y="3886200"/>
              </a:cubicBezTo>
              <a:cubicBezTo>
                <a:pt x="270934" y="3894667"/>
                <a:pt x="253617" y="3902406"/>
                <a:pt x="237067" y="3911600"/>
              </a:cubicBezTo>
              <a:cubicBezTo>
                <a:pt x="228172" y="3916542"/>
                <a:pt x="217311" y="3920066"/>
                <a:pt x="211667" y="3928533"/>
              </a:cubicBezTo>
              <a:cubicBezTo>
                <a:pt x="205212" y="3938215"/>
                <a:pt x="206022" y="3951111"/>
                <a:pt x="203200" y="3962400"/>
              </a:cubicBezTo>
              <a:cubicBezTo>
                <a:pt x="206022" y="3979333"/>
                <a:pt x="209057" y="3996233"/>
                <a:pt x="211667" y="4013200"/>
              </a:cubicBezTo>
              <a:cubicBezTo>
                <a:pt x="214702" y="4032924"/>
                <a:pt x="211209" y="4054618"/>
                <a:pt x="220134" y="4072467"/>
              </a:cubicBezTo>
              <a:cubicBezTo>
                <a:pt x="226445" y="4085088"/>
                <a:pt x="243160" y="4088833"/>
                <a:pt x="254000" y="4097867"/>
              </a:cubicBezTo>
              <a:cubicBezTo>
                <a:pt x="260132" y="4102977"/>
                <a:pt x="265289" y="4109156"/>
                <a:pt x="270934" y="4114800"/>
              </a:cubicBezTo>
              <a:cubicBezTo>
                <a:pt x="276578" y="4137378"/>
                <a:pt x="274521" y="4163467"/>
                <a:pt x="287867" y="4182533"/>
              </a:cubicBezTo>
              <a:cubicBezTo>
                <a:pt x="296582" y="4194984"/>
                <a:pt x="316312" y="4193294"/>
                <a:pt x="330200" y="4199467"/>
              </a:cubicBezTo>
              <a:cubicBezTo>
                <a:pt x="341734" y="4204593"/>
                <a:pt x="352249" y="4211968"/>
                <a:pt x="364067" y="4216400"/>
              </a:cubicBezTo>
              <a:cubicBezTo>
                <a:pt x="374963" y="4220486"/>
                <a:pt x="387038" y="4220781"/>
                <a:pt x="397934" y="4224867"/>
              </a:cubicBezTo>
              <a:cubicBezTo>
                <a:pt x="409752" y="4229299"/>
                <a:pt x="420199" y="4236828"/>
                <a:pt x="431800" y="4241800"/>
              </a:cubicBezTo>
              <a:cubicBezTo>
                <a:pt x="454584" y="4251564"/>
                <a:pt x="474681" y="4253763"/>
                <a:pt x="499534" y="4258733"/>
              </a:cubicBezTo>
              <a:cubicBezTo>
                <a:pt x="510823" y="4264378"/>
                <a:pt x="522899" y="4268666"/>
                <a:pt x="533400" y="4275667"/>
              </a:cubicBezTo>
              <a:cubicBezTo>
                <a:pt x="550628" y="4287152"/>
                <a:pt x="560411" y="4308184"/>
                <a:pt x="567267" y="4326467"/>
              </a:cubicBezTo>
              <a:cubicBezTo>
                <a:pt x="571353" y="4337362"/>
                <a:pt x="570530" y="4349925"/>
                <a:pt x="575734" y="4360333"/>
              </a:cubicBezTo>
              <a:cubicBezTo>
                <a:pt x="579304" y="4367473"/>
                <a:pt x="587557" y="4371135"/>
                <a:pt x="592667" y="4377267"/>
              </a:cubicBezTo>
              <a:cubicBezTo>
                <a:pt x="601701" y="4388107"/>
                <a:pt x="609865" y="4399650"/>
                <a:pt x="618067" y="4411133"/>
              </a:cubicBezTo>
              <a:cubicBezTo>
                <a:pt x="623981" y="4419413"/>
                <a:pt x="628643" y="4428587"/>
                <a:pt x="635000" y="4436533"/>
              </a:cubicBezTo>
              <a:cubicBezTo>
                <a:pt x="639987" y="4442767"/>
                <a:pt x="646289" y="4447822"/>
                <a:pt x="651934" y="4453467"/>
              </a:cubicBezTo>
              <a:cubicBezTo>
                <a:pt x="654756" y="4467578"/>
                <a:pt x="655849" y="4482148"/>
                <a:pt x="660400" y="4495800"/>
              </a:cubicBezTo>
              <a:cubicBezTo>
                <a:pt x="664391" y="4507774"/>
                <a:pt x="674273" y="4517422"/>
                <a:pt x="677334" y="4529667"/>
              </a:cubicBezTo>
              <a:cubicBezTo>
                <a:pt x="684153" y="4556943"/>
                <a:pt x="670636" y="4598284"/>
                <a:pt x="702734" y="4614333"/>
              </a:cubicBezTo>
              <a:cubicBezTo>
                <a:pt x="713142" y="4619537"/>
                <a:pt x="725190" y="4620518"/>
                <a:pt x="736600" y="4622800"/>
              </a:cubicBezTo>
              <a:cubicBezTo>
                <a:pt x="767541" y="4628988"/>
                <a:pt x="798689" y="4634089"/>
                <a:pt x="829734" y="4639733"/>
              </a:cubicBezTo>
              <a:cubicBezTo>
                <a:pt x="857129" y="4721923"/>
                <a:pt x="807445" y="4566017"/>
                <a:pt x="846667" y="4775200"/>
              </a:cubicBezTo>
              <a:cubicBezTo>
                <a:pt x="848542" y="4785201"/>
                <a:pt x="857956" y="4792133"/>
                <a:pt x="863600" y="4800600"/>
              </a:cubicBezTo>
              <a:cubicBezTo>
                <a:pt x="869245" y="4840111"/>
                <a:pt x="864536" y="4882567"/>
                <a:pt x="880534" y="4919133"/>
              </a:cubicBezTo>
              <a:cubicBezTo>
                <a:pt x="886626" y="4933057"/>
                <a:pt x="909273" y="4929270"/>
                <a:pt x="922867" y="4936067"/>
              </a:cubicBezTo>
              <a:cubicBezTo>
                <a:pt x="931968" y="4940618"/>
                <a:pt x="938614" y="4949782"/>
                <a:pt x="948267" y="4953000"/>
              </a:cubicBezTo>
              <a:cubicBezTo>
                <a:pt x="972951" y="4961228"/>
                <a:pt x="999224" y="4963622"/>
                <a:pt x="1024467" y="4969933"/>
              </a:cubicBezTo>
              <a:cubicBezTo>
                <a:pt x="1107849" y="4990778"/>
                <a:pt x="960861" y="4963565"/>
                <a:pt x="1100667" y="4986867"/>
              </a:cubicBezTo>
              <a:cubicBezTo>
                <a:pt x="1176867" y="4984045"/>
                <a:pt x="1253369" y="4985745"/>
                <a:pt x="1329267" y="4978400"/>
              </a:cubicBezTo>
              <a:cubicBezTo>
                <a:pt x="1341830" y="4977184"/>
                <a:pt x="1351160" y="4965458"/>
                <a:pt x="1363134" y="4961467"/>
              </a:cubicBezTo>
              <a:cubicBezTo>
                <a:pt x="1374969" y="4957522"/>
                <a:pt x="1447736" y="4945955"/>
                <a:pt x="1456267" y="4944533"/>
              </a:cubicBezTo>
              <a:cubicBezTo>
                <a:pt x="1467556" y="4933244"/>
                <a:pt x="1481673" y="4924205"/>
                <a:pt x="1490134" y="4910667"/>
              </a:cubicBezTo>
              <a:cubicBezTo>
                <a:pt x="1513760" y="4872865"/>
                <a:pt x="1480272" y="4878195"/>
                <a:pt x="1515534" y="4842933"/>
              </a:cubicBezTo>
              <a:cubicBezTo>
                <a:pt x="1524458" y="4834009"/>
                <a:pt x="1538111" y="4831644"/>
                <a:pt x="1549400" y="4826000"/>
              </a:cubicBezTo>
              <a:cubicBezTo>
                <a:pt x="1558499" y="4827820"/>
                <a:pt x="1604120" y="4835124"/>
                <a:pt x="1617134" y="4842933"/>
              </a:cubicBezTo>
              <a:cubicBezTo>
                <a:pt x="1651580" y="4863601"/>
                <a:pt x="1614273" y="4859852"/>
                <a:pt x="1659467" y="4876800"/>
              </a:cubicBezTo>
              <a:cubicBezTo>
                <a:pt x="1672941" y="4881853"/>
                <a:pt x="1687752" y="4882145"/>
                <a:pt x="1701800" y="4885267"/>
              </a:cubicBezTo>
              <a:cubicBezTo>
                <a:pt x="1809412" y="4909180"/>
                <a:pt x="1650323" y="4876663"/>
                <a:pt x="1778000" y="4902200"/>
              </a:cubicBezTo>
              <a:cubicBezTo>
                <a:pt x="1789289" y="4910667"/>
                <a:pt x="1799246" y="4921289"/>
                <a:pt x="1811867" y="4927600"/>
              </a:cubicBezTo>
              <a:cubicBezTo>
                <a:pt x="1849405" y="4946369"/>
                <a:pt x="1866772" y="4931251"/>
                <a:pt x="1905000" y="4910667"/>
              </a:cubicBezTo>
              <a:cubicBezTo>
                <a:pt x="1922919" y="4901018"/>
                <a:pt x="1955800" y="4876800"/>
                <a:pt x="1955800" y="4876800"/>
              </a:cubicBezTo>
              <a:cubicBezTo>
                <a:pt x="1989667" y="4885267"/>
                <a:pt x="2032715" y="4877516"/>
                <a:pt x="2057400" y="4902200"/>
              </a:cubicBezTo>
              <a:cubicBezTo>
                <a:pt x="2086473" y="4931271"/>
                <a:pt x="2066460" y="4917821"/>
                <a:pt x="2125134" y="4927600"/>
              </a:cubicBezTo>
              <a:cubicBezTo>
                <a:pt x="2139245" y="4933244"/>
                <a:pt x="2153237" y="4939197"/>
                <a:pt x="2167467" y="4944533"/>
              </a:cubicBezTo>
              <a:cubicBezTo>
                <a:pt x="2175823" y="4947667"/>
                <a:pt x="2184664" y="4949484"/>
                <a:pt x="2192867" y="4953000"/>
              </a:cubicBezTo>
              <a:cubicBezTo>
                <a:pt x="2204468" y="4957972"/>
                <a:pt x="2215445" y="4964289"/>
                <a:pt x="2226734" y="4969933"/>
              </a:cubicBezTo>
              <a:cubicBezTo>
                <a:pt x="2235201" y="4981222"/>
                <a:pt x="2240722" y="4995500"/>
                <a:pt x="2252134" y="5003800"/>
              </a:cubicBezTo>
              <a:cubicBezTo>
                <a:pt x="2311980" y="5047325"/>
                <a:pt x="2303812" y="5029492"/>
                <a:pt x="2353734" y="5046133"/>
              </a:cubicBezTo>
              <a:cubicBezTo>
                <a:pt x="2368152" y="5050939"/>
                <a:pt x="2381956" y="5057422"/>
                <a:pt x="2396067" y="5063067"/>
              </a:cubicBezTo>
              <a:cubicBezTo>
                <a:pt x="2401711" y="5071534"/>
                <a:pt x="2407951" y="5079632"/>
                <a:pt x="2413000" y="5088467"/>
              </a:cubicBezTo>
              <a:cubicBezTo>
                <a:pt x="2430381" y="5118883"/>
                <a:pt x="2426242" y="5121951"/>
                <a:pt x="2446867" y="5147733"/>
              </a:cubicBezTo>
              <a:cubicBezTo>
                <a:pt x="2451854" y="5153966"/>
                <a:pt x="2458156" y="5159022"/>
                <a:pt x="2463800" y="5164667"/>
              </a:cubicBezTo>
              <a:cubicBezTo>
                <a:pt x="2448191" y="5227108"/>
                <a:pt x="2464966" y="5170413"/>
                <a:pt x="2438400" y="5232400"/>
              </a:cubicBezTo>
              <a:cubicBezTo>
                <a:pt x="2426793" y="5259483"/>
                <a:pt x="2424333" y="5289869"/>
                <a:pt x="2413000" y="5317067"/>
              </a:cubicBezTo>
              <a:cubicBezTo>
                <a:pt x="2397971" y="5353136"/>
                <a:pt x="2387208" y="5359792"/>
                <a:pt x="2362200" y="5384800"/>
              </a:cubicBezTo>
              <a:cubicBezTo>
                <a:pt x="2359378" y="5393267"/>
                <a:pt x="2358326" y="5402547"/>
                <a:pt x="2353734" y="5410200"/>
              </a:cubicBezTo>
              <a:cubicBezTo>
                <a:pt x="2349627" y="5417045"/>
                <a:pt x="2341910" y="5421001"/>
                <a:pt x="2336800" y="5427133"/>
              </a:cubicBezTo>
              <a:cubicBezTo>
                <a:pt x="2327766" y="5437973"/>
                <a:pt x="2320840" y="5450511"/>
                <a:pt x="2311400" y="5461000"/>
              </a:cubicBezTo>
              <a:cubicBezTo>
                <a:pt x="2295380" y="5478800"/>
                <a:pt x="2275560" y="5493100"/>
                <a:pt x="2260600" y="5511800"/>
              </a:cubicBezTo>
              <a:cubicBezTo>
                <a:pt x="2217240" y="5566001"/>
                <a:pt x="2233445" y="5537355"/>
                <a:pt x="2209800" y="5596467"/>
              </a:cubicBezTo>
              <a:cubicBezTo>
                <a:pt x="2204650" y="5622217"/>
                <a:pt x="2202690" y="5651328"/>
                <a:pt x="2184400" y="5672667"/>
              </a:cubicBezTo>
              <a:cubicBezTo>
                <a:pt x="2175217" y="5683381"/>
                <a:pt x="2160512" y="5688089"/>
                <a:pt x="2150534" y="5698067"/>
              </a:cubicBezTo>
              <a:cubicBezTo>
                <a:pt x="2137756" y="5710845"/>
                <a:pt x="2127956" y="5726289"/>
                <a:pt x="2116667" y="5740400"/>
              </a:cubicBezTo>
              <a:cubicBezTo>
                <a:pt x="2119489" y="5751689"/>
                <a:pt x="2117685" y="5765328"/>
                <a:pt x="2125134" y="5774267"/>
              </a:cubicBezTo>
              <a:cubicBezTo>
                <a:pt x="2156278" y="5811640"/>
                <a:pt x="2266153" y="5783546"/>
                <a:pt x="2277534" y="5782733"/>
              </a:cubicBezTo>
              <a:cubicBezTo>
                <a:pt x="2313237" y="5747030"/>
                <a:pt x="2321572" y="5725687"/>
                <a:pt x="2396067" y="5765800"/>
              </a:cubicBezTo>
              <a:cubicBezTo>
                <a:pt x="2411783" y="5774262"/>
                <a:pt x="2400378" y="5803979"/>
                <a:pt x="2413000" y="5816600"/>
              </a:cubicBezTo>
              <a:cubicBezTo>
                <a:pt x="2437129" y="5840728"/>
                <a:pt x="2425506" y="5826891"/>
                <a:pt x="2446867" y="5858933"/>
              </a:cubicBezTo>
              <a:cubicBezTo>
                <a:pt x="2449689" y="5870222"/>
                <a:pt x="2452137" y="5881611"/>
                <a:pt x="2455334" y="5892800"/>
              </a:cubicBezTo>
              <a:cubicBezTo>
                <a:pt x="2457786" y="5901381"/>
                <a:pt x="2454997" y="5919667"/>
                <a:pt x="2463800" y="5918200"/>
              </a:cubicBezTo>
              <a:cubicBezTo>
                <a:pt x="2481625" y="5915229"/>
                <a:pt x="2492023" y="5895622"/>
                <a:pt x="2506134" y="5884333"/>
              </a:cubicBezTo>
              <a:cubicBezTo>
                <a:pt x="2508956" y="5847644"/>
                <a:pt x="2510537" y="5810839"/>
                <a:pt x="2514600" y="5774267"/>
              </a:cubicBezTo>
              <a:cubicBezTo>
                <a:pt x="2516189" y="5759964"/>
                <a:pt x="2520566" y="5746105"/>
                <a:pt x="2523067" y="5731933"/>
              </a:cubicBezTo>
              <a:cubicBezTo>
                <a:pt x="2529034" y="5698122"/>
                <a:pt x="2536583" y="5664496"/>
                <a:pt x="2540000" y="5630333"/>
              </a:cubicBezTo>
              <a:cubicBezTo>
                <a:pt x="2549723" y="5533108"/>
                <a:pt x="2535783" y="5571036"/>
                <a:pt x="2565400" y="5511800"/>
              </a:cubicBezTo>
              <a:cubicBezTo>
                <a:pt x="2568222" y="5497689"/>
                <a:pt x="2570745" y="5483515"/>
                <a:pt x="2573867" y="5469467"/>
              </a:cubicBezTo>
              <a:cubicBezTo>
                <a:pt x="2576391" y="5458108"/>
                <a:pt x="2580312" y="5447059"/>
                <a:pt x="2582334" y="5435600"/>
              </a:cubicBezTo>
              <a:cubicBezTo>
                <a:pt x="2588785" y="5399044"/>
                <a:pt x="2593164" y="5362149"/>
                <a:pt x="2599267" y="5325533"/>
              </a:cubicBezTo>
              <a:cubicBezTo>
                <a:pt x="2601633" y="5311338"/>
                <a:pt x="2603674" y="5297006"/>
                <a:pt x="2607734" y="5283200"/>
              </a:cubicBezTo>
              <a:cubicBezTo>
                <a:pt x="2617807" y="5248952"/>
                <a:pt x="2641600" y="5181600"/>
                <a:pt x="2641600" y="5181600"/>
              </a:cubicBezTo>
              <a:cubicBezTo>
                <a:pt x="2647245" y="5130800"/>
                <a:pt x="2651628" y="5079844"/>
                <a:pt x="2658534" y="5029200"/>
              </a:cubicBezTo>
              <a:cubicBezTo>
                <a:pt x="2660106" y="5017670"/>
                <a:pt x="2665087" y="5006811"/>
                <a:pt x="2667000" y="4995333"/>
              </a:cubicBezTo>
              <a:cubicBezTo>
                <a:pt x="2670375" y="4975083"/>
                <a:pt x="2682234" y="4868399"/>
                <a:pt x="2683934" y="4851400"/>
              </a:cubicBezTo>
              <a:cubicBezTo>
                <a:pt x="2704669" y="4644050"/>
                <a:pt x="2685804" y="4733852"/>
                <a:pt x="2717800" y="4605867"/>
              </a:cubicBezTo>
              <a:cubicBezTo>
                <a:pt x="2723445" y="4557889"/>
                <a:pt x="2727902" y="4509756"/>
                <a:pt x="2734734" y="4461933"/>
              </a:cubicBezTo>
              <a:cubicBezTo>
                <a:pt x="2736380" y="4450414"/>
                <a:pt x="2741431" y="4439568"/>
                <a:pt x="2743200" y="4428067"/>
              </a:cubicBezTo>
              <a:cubicBezTo>
                <a:pt x="2762702" y="4301305"/>
                <a:pt x="2741029" y="4394417"/>
                <a:pt x="2760134" y="4318000"/>
              </a:cubicBezTo>
              <a:cubicBezTo>
                <a:pt x="2762956" y="4295422"/>
                <a:pt x="2771113" y="4272881"/>
                <a:pt x="2768600" y="4250267"/>
              </a:cubicBezTo>
              <a:cubicBezTo>
                <a:pt x="2765346" y="4220982"/>
                <a:pt x="2750792" y="4194070"/>
                <a:pt x="2743200" y="4165600"/>
              </a:cubicBezTo>
              <a:cubicBezTo>
                <a:pt x="2739492" y="4151695"/>
                <a:pt x="2740861" y="4136288"/>
                <a:pt x="2734734" y="4123267"/>
              </a:cubicBezTo>
              <a:cubicBezTo>
                <a:pt x="2718040" y="4087791"/>
                <a:pt x="2693001" y="4056735"/>
                <a:pt x="2675467" y="4021667"/>
              </a:cubicBezTo>
              <a:lnTo>
                <a:pt x="2650067" y="3970867"/>
              </a:lnTo>
              <a:cubicBezTo>
                <a:pt x="2647245" y="3937000"/>
                <a:pt x="2652911" y="3901314"/>
                <a:pt x="2641600" y="3869267"/>
              </a:cubicBezTo>
              <a:cubicBezTo>
                <a:pt x="2634958" y="3850448"/>
                <a:pt x="2614419" y="3839920"/>
                <a:pt x="2599267" y="3826933"/>
              </a:cubicBezTo>
              <a:cubicBezTo>
                <a:pt x="2574836" y="3805992"/>
                <a:pt x="2545820" y="3790421"/>
                <a:pt x="2523067" y="3767667"/>
              </a:cubicBezTo>
              <a:cubicBezTo>
                <a:pt x="2517423" y="3762022"/>
                <a:pt x="2512435" y="3755634"/>
                <a:pt x="2506134" y="3750733"/>
              </a:cubicBezTo>
              <a:cubicBezTo>
                <a:pt x="2427297" y="3689415"/>
                <a:pt x="2466134" y="3734090"/>
                <a:pt x="2421467" y="3674533"/>
              </a:cubicBezTo>
              <a:cubicBezTo>
                <a:pt x="2424289" y="3567289"/>
                <a:pt x="2422291" y="3459809"/>
                <a:pt x="2429934" y="3352800"/>
              </a:cubicBezTo>
              <a:cubicBezTo>
                <a:pt x="2430833" y="3340211"/>
                <a:pt x="2441895" y="3330534"/>
                <a:pt x="2446867" y="3318933"/>
              </a:cubicBezTo>
              <a:cubicBezTo>
                <a:pt x="2454456" y="3301225"/>
                <a:pt x="2458228" y="3273706"/>
                <a:pt x="2472267" y="3259667"/>
              </a:cubicBezTo>
              <a:cubicBezTo>
                <a:pt x="2492223" y="3239711"/>
                <a:pt x="2512326" y="3214402"/>
                <a:pt x="2540000" y="3208867"/>
              </a:cubicBezTo>
              <a:cubicBezTo>
                <a:pt x="2554111" y="3206045"/>
                <a:pt x="2568373" y="3203890"/>
                <a:pt x="2582334" y="3200400"/>
              </a:cubicBezTo>
              <a:cubicBezTo>
                <a:pt x="2590992" y="3198235"/>
                <a:pt x="2598850" y="3192779"/>
                <a:pt x="2607734" y="3191933"/>
              </a:cubicBezTo>
              <a:cubicBezTo>
                <a:pt x="2658383" y="3187109"/>
                <a:pt x="2709334" y="3186289"/>
                <a:pt x="2760134" y="3183467"/>
              </a:cubicBezTo>
              <a:cubicBezTo>
                <a:pt x="2774245" y="3180645"/>
                <a:pt x="2788165" y="3173411"/>
                <a:pt x="2802467" y="3175000"/>
              </a:cubicBezTo>
              <a:cubicBezTo>
                <a:pt x="2815011" y="3176394"/>
                <a:pt x="2824733" y="3186961"/>
                <a:pt x="2836334" y="3191933"/>
              </a:cubicBezTo>
              <a:cubicBezTo>
                <a:pt x="2844537" y="3195449"/>
                <a:pt x="2853267" y="3197578"/>
                <a:pt x="2861734" y="3200400"/>
              </a:cubicBezTo>
              <a:cubicBezTo>
                <a:pt x="2864556" y="3189111"/>
                <a:pt x="2867676" y="3177892"/>
                <a:pt x="2870200" y="3166533"/>
              </a:cubicBezTo>
              <a:cubicBezTo>
                <a:pt x="2873322" y="3152485"/>
                <a:pt x="2874116" y="3137852"/>
                <a:pt x="2878667" y="3124200"/>
              </a:cubicBezTo>
              <a:cubicBezTo>
                <a:pt x="2882658" y="3112226"/>
                <a:pt x="2889956" y="3101622"/>
                <a:pt x="2895600" y="3090333"/>
              </a:cubicBezTo>
              <a:cubicBezTo>
                <a:pt x="2889956" y="3067755"/>
                <a:pt x="2887618" y="3044082"/>
                <a:pt x="2878667" y="3022600"/>
              </a:cubicBezTo>
              <a:cubicBezTo>
                <a:pt x="2840095" y="2930026"/>
                <a:pt x="2690425" y="2976671"/>
                <a:pt x="2624667" y="2971800"/>
              </a:cubicBezTo>
              <a:cubicBezTo>
                <a:pt x="2613378" y="2968978"/>
                <a:pt x="2599985" y="2970477"/>
                <a:pt x="2590800" y="2963333"/>
              </a:cubicBezTo>
              <a:cubicBezTo>
                <a:pt x="2573401" y="2949800"/>
                <a:pt x="2562237" y="2929745"/>
                <a:pt x="2548467" y="2912533"/>
              </a:cubicBezTo>
              <a:cubicBezTo>
                <a:pt x="2527459" y="2886273"/>
                <a:pt x="2523324" y="2879053"/>
                <a:pt x="2506134" y="2853267"/>
              </a:cubicBezTo>
              <a:cubicBezTo>
                <a:pt x="2508956" y="2825045"/>
                <a:pt x="2511631" y="2796807"/>
                <a:pt x="2514600" y="2768600"/>
              </a:cubicBezTo>
              <a:cubicBezTo>
                <a:pt x="2523325" y="2685714"/>
                <a:pt x="2515239" y="2715882"/>
                <a:pt x="2531534" y="2667000"/>
              </a:cubicBezTo>
              <a:cubicBezTo>
                <a:pt x="2534356" y="2650067"/>
                <a:pt x="2536276" y="2632958"/>
                <a:pt x="2540000" y="2616200"/>
              </a:cubicBezTo>
              <a:cubicBezTo>
                <a:pt x="2541936" y="2607488"/>
                <a:pt x="2542156" y="2597111"/>
                <a:pt x="2548467" y="2590800"/>
              </a:cubicBezTo>
              <a:cubicBezTo>
                <a:pt x="2554778" y="2584489"/>
                <a:pt x="2565400" y="2585155"/>
                <a:pt x="2573867" y="2582333"/>
              </a:cubicBezTo>
              <a:cubicBezTo>
                <a:pt x="2808626" y="2589041"/>
                <a:pt x="3111937" y="2602327"/>
                <a:pt x="3335867" y="2582333"/>
              </a:cubicBezTo>
              <a:cubicBezTo>
                <a:pt x="3347457" y="2581298"/>
                <a:pt x="3338561" y="2558570"/>
                <a:pt x="3344334" y="2548467"/>
              </a:cubicBezTo>
              <a:cubicBezTo>
                <a:pt x="3350275" y="2538071"/>
                <a:pt x="3362383" y="2532518"/>
                <a:pt x="3369734" y="2523067"/>
              </a:cubicBezTo>
              <a:cubicBezTo>
                <a:pt x="3417285" y="2461930"/>
                <a:pt x="3380463" y="2479980"/>
                <a:pt x="3429000" y="2463800"/>
              </a:cubicBezTo>
              <a:cubicBezTo>
                <a:pt x="3440289" y="2466622"/>
                <a:pt x="3452764" y="2466494"/>
                <a:pt x="3462867" y="2472267"/>
              </a:cubicBezTo>
              <a:cubicBezTo>
                <a:pt x="3473263" y="2478208"/>
                <a:pt x="3479176" y="2489875"/>
                <a:pt x="3488267" y="2497667"/>
              </a:cubicBezTo>
              <a:cubicBezTo>
                <a:pt x="3498981" y="2506850"/>
                <a:pt x="3510574" y="2514975"/>
                <a:pt x="3522134" y="2523067"/>
              </a:cubicBezTo>
              <a:cubicBezTo>
                <a:pt x="3538806" y="2534738"/>
                <a:pt x="3572934" y="2556933"/>
                <a:pt x="3572934" y="2556933"/>
              </a:cubicBezTo>
              <a:cubicBezTo>
                <a:pt x="3614039" y="2546657"/>
                <a:pt x="3659773" y="2537827"/>
                <a:pt x="3691467" y="2506133"/>
              </a:cubicBezTo>
              <a:cubicBezTo>
                <a:pt x="3708400" y="2489200"/>
                <a:pt x="3728984" y="2475259"/>
                <a:pt x="3742267" y="2455333"/>
              </a:cubicBezTo>
              <a:cubicBezTo>
                <a:pt x="3763628" y="2423291"/>
                <a:pt x="3752005" y="2437128"/>
                <a:pt x="3776134" y="2413000"/>
              </a:cubicBezTo>
              <a:cubicBezTo>
                <a:pt x="3777905" y="2408572"/>
                <a:pt x="3793103" y="2347393"/>
                <a:pt x="3818467" y="2353733"/>
              </a:cubicBezTo>
              <a:cubicBezTo>
                <a:pt x="3827125" y="2355897"/>
                <a:pt x="3823241" y="2371008"/>
                <a:pt x="3826934" y="2379133"/>
              </a:cubicBezTo>
              <a:cubicBezTo>
                <a:pt x="3837379" y="2402113"/>
                <a:pt x="3849511" y="2424289"/>
                <a:pt x="3860800" y="2446867"/>
              </a:cubicBezTo>
              <a:cubicBezTo>
                <a:pt x="3866444" y="2458156"/>
                <a:pt x="3873743" y="2468759"/>
                <a:pt x="3877734" y="2480733"/>
              </a:cubicBezTo>
              <a:cubicBezTo>
                <a:pt x="3890191" y="2518107"/>
                <a:pt x="3882209" y="2498151"/>
                <a:pt x="3903134" y="2540000"/>
              </a:cubicBezTo>
              <a:cubicBezTo>
                <a:pt x="3913056" y="2579693"/>
                <a:pt x="3911496" y="2583862"/>
                <a:pt x="3937000" y="2624667"/>
              </a:cubicBezTo>
              <a:cubicBezTo>
                <a:pt x="3941231" y="2631436"/>
                <a:pt x="3948289" y="2635956"/>
                <a:pt x="3953934" y="2641600"/>
              </a:cubicBezTo>
              <a:cubicBezTo>
                <a:pt x="3959578" y="2652889"/>
                <a:pt x="3964605" y="2664508"/>
                <a:pt x="3970867" y="2675467"/>
              </a:cubicBezTo>
              <a:cubicBezTo>
                <a:pt x="3975915" y="2684302"/>
                <a:pt x="3983249" y="2691766"/>
                <a:pt x="3987800" y="2700867"/>
              </a:cubicBezTo>
              <a:cubicBezTo>
                <a:pt x="3996479" y="2718224"/>
                <a:pt x="4001513" y="2752497"/>
                <a:pt x="4004734" y="2768600"/>
              </a:cubicBezTo>
              <a:cubicBezTo>
                <a:pt x="4005106" y="2773434"/>
                <a:pt x="4003358" y="2894224"/>
                <a:pt x="4030134" y="2921000"/>
              </a:cubicBezTo>
              <a:cubicBezTo>
                <a:pt x="4038362" y="2929228"/>
                <a:pt x="4052711" y="2926645"/>
                <a:pt x="4064000" y="2929467"/>
              </a:cubicBezTo>
              <a:cubicBezTo>
                <a:pt x="4128169" y="2849255"/>
                <a:pt x="4109844" y="2892498"/>
                <a:pt x="4080934" y="2726267"/>
              </a:cubicBezTo>
              <a:cubicBezTo>
                <a:pt x="4076291" y="2699570"/>
                <a:pt x="4057423" y="2689783"/>
                <a:pt x="4047067" y="2667000"/>
              </a:cubicBezTo>
              <a:cubicBezTo>
                <a:pt x="4037089" y="2645048"/>
                <a:pt x="4030941" y="2621525"/>
                <a:pt x="4021667" y="2599267"/>
              </a:cubicBezTo>
              <a:cubicBezTo>
                <a:pt x="4016813" y="2587616"/>
                <a:pt x="4009706" y="2577001"/>
                <a:pt x="4004734" y="2565400"/>
              </a:cubicBezTo>
              <a:cubicBezTo>
                <a:pt x="4001218" y="2557197"/>
                <a:pt x="4000258" y="2547982"/>
                <a:pt x="3996267" y="2540000"/>
              </a:cubicBezTo>
              <a:cubicBezTo>
                <a:pt x="3991716" y="2530899"/>
                <a:pt x="3983885" y="2523701"/>
                <a:pt x="3979334" y="2514600"/>
              </a:cubicBezTo>
              <a:cubicBezTo>
                <a:pt x="3975343" y="2506618"/>
                <a:pt x="3972874" y="2497896"/>
                <a:pt x="3970867" y="2489200"/>
              </a:cubicBezTo>
              <a:cubicBezTo>
                <a:pt x="3964395" y="2461156"/>
                <a:pt x="3960406" y="2432577"/>
                <a:pt x="3953934" y="2404533"/>
              </a:cubicBezTo>
              <a:cubicBezTo>
                <a:pt x="3950315" y="2388851"/>
                <a:pt x="3932341" y="2346318"/>
                <a:pt x="3928534" y="2336800"/>
              </a:cubicBezTo>
              <a:cubicBezTo>
                <a:pt x="3925767" y="2320201"/>
                <a:pt x="3916672" y="2262265"/>
                <a:pt x="3911600" y="2243667"/>
              </a:cubicBezTo>
              <a:cubicBezTo>
                <a:pt x="3906904" y="2226447"/>
                <a:pt x="3907288" y="2205488"/>
                <a:pt x="3894667" y="2192867"/>
              </a:cubicBezTo>
              <a:lnTo>
                <a:pt x="3835400" y="2133600"/>
              </a:lnTo>
              <a:cubicBezTo>
                <a:pt x="3826933" y="2125133"/>
                <a:pt x="3819963" y="2114842"/>
                <a:pt x="3810000" y="2108200"/>
              </a:cubicBezTo>
              <a:cubicBezTo>
                <a:pt x="3801533" y="2102556"/>
                <a:pt x="3792546" y="2097624"/>
                <a:pt x="3784600" y="2091267"/>
              </a:cubicBezTo>
              <a:cubicBezTo>
                <a:pt x="3778367" y="2086280"/>
                <a:pt x="3774934" y="2077636"/>
                <a:pt x="3767667" y="2074333"/>
              </a:cubicBezTo>
              <a:cubicBezTo>
                <a:pt x="3714122" y="2049994"/>
                <a:pt x="3692908" y="2049173"/>
                <a:pt x="3640667" y="2040467"/>
              </a:cubicBezTo>
              <a:cubicBezTo>
                <a:pt x="3622883" y="2028610"/>
                <a:pt x="3582988" y="2003072"/>
                <a:pt x="3572934" y="1989667"/>
              </a:cubicBezTo>
              <a:cubicBezTo>
                <a:pt x="3565952" y="1980358"/>
                <a:pt x="3567289" y="1967089"/>
                <a:pt x="3564467" y="1955800"/>
              </a:cubicBezTo>
              <a:cubicBezTo>
                <a:pt x="3570111" y="1947333"/>
                <a:pt x="3574205" y="1937595"/>
                <a:pt x="3581400" y="1930400"/>
              </a:cubicBezTo>
              <a:cubicBezTo>
                <a:pt x="3597767" y="1914033"/>
                <a:pt x="3629733" y="1903808"/>
                <a:pt x="3649134" y="1896533"/>
              </a:cubicBezTo>
              <a:cubicBezTo>
                <a:pt x="3657490" y="1893399"/>
                <a:pt x="3666552" y="1892058"/>
                <a:pt x="3674534" y="1888067"/>
              </a:cubicBezTo>
              <a:cubicBezTo>
                <a:pt x="3677583" y="1886542"/>
                <a:pt x="3732862" y="1853795"/>
                <a:pt x="3742267" y="1845733"/>
              </a:cubicBezTo>
              <a:cubicBezTo>
                <a:pt x="3769833" y="1822105"/>
                <a:pt x="3793655" y="1793755"/>
                <a:pt x="3810000" y="1761067"/>
              </a:cubicBezTo>
              <a:cubicBezTo>
                <a:pt x="3815645" y="1749778"/>
                <a:pt x="3821962" y="1738801"/>
                <a:pt x="3826934" y="1727200"/>
              </a:cubicBezTo>
              <a:cubicBezTo>
                <a:pt x="3830450" y="1718997"/>
                <a:pt x="3831409" y="1709782"/>
                <a:pt x="3835400" y="1701800"/>
              </a:cubicBezTo>
              <a:cubicBezTo>
                <a:pt x="3839951" y="1692698"/>
                <a:pt x="3846689" y="1684867"/>
                <a:pt x="3852334" y="1676400"/>
              </a:cubicBezTo>
              <a:cubicBezTo>
                <a:pt x="3843867" y="1651000"/>
                <a:pt x="3839628" y="1623774"/>
                <a:pt x="3826934" y="1600200"/>
              </a:cubicBezTo>
              <a:cubicBezTo>
                <a:pt x="3819365" y="1586143"/>
                <a:pt x="3803457" y="1578455"/>
                <a:pt x="3793067" y="1566333"/>
              </a:cubicBezTo>
              <a:cubicBezTo>
                <a:pt x="3722341" y="1483819"/>
                <a:pt x="3838812" y="1603611"/>
                <a:pt x="3750734" y="1515533"/>
              </a:cubicBezTo>
              <a:cubicBezTo>
                <a:pt x="3733801" y="1524000"/>
                <a:pt x="3715080" y="1529574"/>
                <a:pt x="3699934" y="1540933"/>
              </a:cubicBezTo>
              <a:cubicBezTo>
                <a:pt x="3666259" y="1566189"/>
                <a:pt x="3701466" y="1590954"/>
                <a:pt x="3657600" y="1532467"/>
              </a:cubicBezTo>
              <a:cubicBezTo>
                <a:pt x="3660422" y="1524000"/>
                <a:pt x="3660492" y="1514036"/>
                <a:pt x="3666067" y="1507067"/>
              </a:cubicBezTo>
              <a:cubicBezTo>
                <a:pt x="3672424" y="1499121"/>
                <a:pt x="3688672" y="1499917"/>
                <a:pt x="3691467" y="1490133"/>
              </a:cubicBezTo>
              <a:cubicBezTo>
                <a:pt x="3698790" y="1464501"/>
                <a:pt x="3678406" y="1440909"/>
                <a:pt x="3666067" y="1422400"/>
              </a:cubicBezTo>
              <a:cubicBezTo>
                <a:pt x="3663245" y="1411111"/>
                <a:pt x="3658758" y="1400112"/>
                <a:pt x="3657600" y="1388533"/>
              </a:cubicBezTo>
              <a:cubicBezTo>
                <a:pt x="3653098" y="1343514"/>
                <a:pt x="3655845" y="1297810"/>
                <a:pt x="3649134" y="1253067"/>
              </a:cubicBezTo>
              <a:cubicBezTo>
                <a:pt x="3647262" y="1240585"/>
                <a:pt x="3637845" y="1230489"/>
                <a:pt x="3632200" y="1219200"/>
              </a:cubicBezTo>
              <a:cubicBezTo>
                <a:pt x="3627305" y="1165352"/>
                <a:pt x="3623490" y="1111783"/>
                <a:pt x="3615267" y="1058333"/>
              </a:cubicBezTo>
              <a:cubicBezTo>
                <a:pt x="3606661" y="1002399"/>
                <a:pt x="3610351" y="1032660"/>
                <a:pt x="3598334" y="990600"/>
              </a:cubicBezTo>
              <a:cubicBezTo>
                <a:pt x="3590362" y="962696"/>
                <a:pt x="3587221" y="943504"/>
                <a:pt x="3581400" y="914400"/>
              </a:cubicBezTo>
              <a:cubicBezTo>
                <a:pt x="3584222" y="860778"/>
                <a:pt x="3585005" y="807009"/>
                <a:pt x="3589867" y="753533"/>
              </a:cubicBezTo>
              <a:cubicBezTo>
                <a:pt x="3590675" y="744645"/>
                <a:pt x="3597115" y="736974"/>
                <a:pt x="3598334" y="728133"/>
              </a:cubicBezTo>
              <a:cubicBezTo>
                <a:pt x="3622696" y="551512"/>
                <a:pt x="3572125" y="547398"/>
                <a:pt x="3657600" y="474133"/>
              </a:cubicBezTo>
              <a:cubicBezTo>
                <a:pt x="3665326" y="467511"/>
                <a:pt x="3674533" y="462844"/>
                <a:pt x="3683000" y="457200"/>
              </a:cubicBezTo>
              <a:cubicBezTo>
                <a:pt x="3688645" y="448733"/>
                <a:pt x="3695383" y="440902"/>
                <a:pt x="3699934" y="431800"/>
              </a:cubicBezTo>
              <a:cubicBezTo>
                <a:pt x="3703925" y="423818"/>
                <a:pt x="3708400" y="415325"/>
                <a:pt x="3708400" y="406400"/>
              </a:cubicBezTo>
              <a:cubicBezTo>
                <a:pt x="3708400" y="306269"/>
                <a:pt x="3710410" y="319294"/>
                <a:pt x="3691467" y="262467"/>
              </a:cubicBezTo>
              <a:cubicBezTo>
                <a:pt x="3697111" y="237067"/>
                <a:pt x="3699508" y="210720"/>
                <a:pt x="3708400" y="186267"/>
              </a:cubicBezTo>
              <a:cubicBezTo>
                <a:pt x="3711128" y="178765"/>
                <a:pt x="3719202" y="174443"/>
                <a:pt x="3725334" y="169333"/>
              </a:cubicBezTo>
              <a:cubicBezTo>
                <a:pt x="3785720" y="119010"/>
                <a:pt x="3737832" y="165300"/>
                <a:pt x="3776134" y="127000"/>
              </a:cubicBezTo>
              <a:cubicBezTo>
                <a:pt x="3772675" y="117777"/>
                <a:pt x="3753343" y="50618"/>
                <a:pt x="3733800" y="33867"/>
              </a:cubicBezTo>
              <a:cubicBezTo>
                <a:pt x="3721306" y="23158"/>
                <a:pt x="3706186" y="15826"/>
                <a:pt x="3691467" y="8467"/>
              </a:cubicBezTo>
              <a:cubicBezTo>
                <a:pt x="3683485" y="4476"/>
                <a:pt x="3674534" y="2822"/>
                <a:pt x="3666067" y="0"/>
              </a:cubicBezTo>
              <a:cubicBezTo>
                <a:pt x="3587045" y="2822"/>
                <a:pt x="3507567" y="-461"/>
                <a:pt x="3429000" y="8467"/>
              </a:cubicBezTo>
              <a:cubicBezTo>
                <a:pt x="3399920" y="11772"/>
                <a:pt x="3294066" y="47488"/>
                <a:pt x="3242734" y="50800"/>
              </a:cubicBezTo>
              <a:cubicBezTo>
                <a:pt x="3172268" y="55346"/>
                <a:pt x="3101623" y="56445"/>
                <a:pt x="3031067" y="59267"/>
              </a:cubicBezTo>
              <a:cubicBezTo>
                <a:pt x="2974347" y="78172"/>
                <a:pt x="3034796" y="59995"/>
                <a:pt x="2929467" y="76200"/>
              </a:cubicBezTo>
              <a:cubicBezTo>
                <a:pt x="2917966" y="77969"/>
                <a:pt x="2906746" y="81323"/>
                <a:pt x="2895600" y="84667"/>
              </a:cubicBezTo>
              <a:cubicBezTo>
                <a:pt x="2878503" y="89796"/>
                <a:pt x="2862540" y="99629"/>
                <a:pt x="2844800" y="101600"/>
              </a:cubicBezTo>
              <a:cubicBezTo>
                <a:pt x="2785829" y="108152"/>
                <a:pt x="2726267" y="107245"/>
                <a:pt x="2667000" y="110067"/>
              </a:cubicBezTo>
              <a:cubicBezTo>
                <a:pt x="2576864" y="132600"/>
                <a:pt x="2589423" y="132851"/>
                <a:pt x="2429934" y="110067"/>
              </a:cubicBezTo>
              <a:cubicBezTo>
                <a:pt x="2415965" y="108071"/>
                <a:pt x="2407669" y="92699"/>
                <a:pt x="2396067" y="84667"/>
              </a:cubicBezTo>
              <a:cubicBezTo>
                <a:pt x="2370968" y="67291"/>
                <a:pt x="2319867" y="33867"/>
                <a:pt x="2319867" y="33867"/>
              </a:cubicBezTo>
              <a:cubicBezTo>
                <a:pt x="2274711" y="36689"/>
                <a:pt x="2229382" y="37470"/>
                <a:pt x="2184400" y="42333"/>
              </a:cubicBezTo>
              <a:cubicBezTo>
                <a:pt x="2124878" y="48768"/>
                <a:pt x="2066355" y="64044"/>
                <a:pt x="2006600" y="67733"/>
              </a:cubicBezTo>
              <a:cubicBezTo>
                <a:pt x="1837494" y="78172"/>
                <a:pt x="1667933" y="79022"/>
                <a:pt x="1498600" y="84667"/>
              </a:cubicBezTo>
              <a:cubicBezTo>
                <a:pt x="1385026" y="122524"/>
                <a:pt x="1428929" y="102567"/>
                <a:pt x="1363134" y="135467"/>
              </a:cubicBezTo>
              <a:cubicBezTo>
                <a:pt x="1238306" y="126550"/>
                <a:pt x="1265767" y="103011"/>
                <a:pt x="1253067" y="1270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414867</xdr:colOff>
      <xdr:row>19</xdr:row>
      <xdr:rowOff>16933</xdr:rowOff>
    </xdr:from>
    <xdr:to>
      <xdr:col>8</xdr:col>
      <xdr:colOff>43687</xdr:colOff>
      <xdr:row>30</xdr:row>
      <xdr:rowOff>8467</xdr:rowOff>
    </xdr:to>
    <xdr:sp macro="" textlink="">
      <xdr:nvSpPr>
        <xdr:cNvPr id="57" name="Forma libre: forma 56">
          <a:hlinkClick xmlns:r="http://schemas.openxmlformats.org/officeDocument/2006/relationships" r:id="rId34"/>
          <a:extLst>
            <a:ext uri="{FF2B5EF4-FFF2-40B4-BE49-F238E27FC236}">
              <a16:creationId xmlns:a16="http://schemas.microsoft.com/office/drawing/2014/main" id="{F344EC32-9616-4972-B170-2A23158380AB}"/>
            </a:ext>
          </a:extLst>
        </xdr:cNvPr>
        <xdr:cNvSpPr/>
      </xdr:nvSpPr>
      <xdr:spPr>
        <a:xfrm>
          <a:off x="10652760" y="3491653"/>
          <a:ext cx="0" cy="1919394"/>
        </a:xfrm>
        <a:custGeom>
          <a:avLst/>
          <a:gdLst>
            <a:gd name="connsiteX0" fmla="*/ 245533 w 2016420"/>
            <a:gd name="connsiteY0" fmla="*/ 0 h 1761067"/>
            <a:gd name="connsiteX1" fmla="*/ 160867 w 2016420"/>
            <a:gd name="connsiteY1" fmla="*/ 67733 h 1761067"/>
            <a:gd name="connsiteX2" fmla="*/ 118533 w 2016420"/>
            <a:gd name="connsiteY2" fmla="*/ 76200 h 1761067"/>
            <a:gd name="connsiteX3" fmla="*/ 93133 w 2016420"/>
            <a:gd name="connsiteY3" fmla="*/ 93133 h 1761067"/>
            <a:gd name="connsiteX4" fmla="*/ 59267 w 2016420"/>
            <a:gd name="connsiteY4" fmla="*/ 101600 h 1761067"/>
            <a:gd name="connsiteX5" fmla="*/ 50800 w 2016420"/>
            <a:gd name="connsiteY5" fmla="*/ 135467 h 1761067"/>
            <a:gd name="connsiteX6" fmla="*/ 25400 w 2016420"/>
            <a:gd name="connsiteY6" fmla="*/ 270933 h 1761067"/>
            <a:gd name="connsiteX7" fmla="*/ 16933 w 2016420"/>
            <a:gd name="connsiteY7" fmla="*/ 296333 h 1761067"/>
            <a:gd name="connsiteX8" fmla="*/ 0 w 2016420"/>
            <a:gd name="connsiteY8" fmla="*/ 364067 h 1761067"/>
            <a:gd name="connsiteX9" fmla="*/ 33867 w 2016420"/>
            <a:gd name="connsiteY9" fmla="*/ 397933 h 1761067"/>
            <a:gd name="connsiteX10" fmla="*/ 42333 w 2016420"/>
            <a:gd name="connsiteY10" fmla="*/ 431800 h 1761067"/>
            <a:gd name="connsiteX11" fmla="*/ 50800 w 2016420"/>
            <a:gd name="connsiteY11" fmla="*/ 474133 h 1761067"/>
            <a:gd name="connsiteX12" fmla="*/ 84667 w 2016420"/>
            <a:gd name="connsiteY12" fmla="*/ 550333 h 1761067"/>
            <a:gd name="connsiteX13" fmla="*/ 101600 w 2016420"/>
            <a:gd name="connsiteY13" fmla="*/ 609600 h 1761067"/>
            <a:gd name="connsiteX14" fmla="*/ 93133 w 2016420"/>
            <a:gd name="connsiteY14" fmla="*/ 660400 h 1761067"/>
            <a:gd name="connsiteX15" fmla="*/ 76200 w 2016420"/>
            <a:gd name="connsiteY15" fmla="*/ 855133 h 1761067"/>
            <a:gd name="connsiteX16" fmla="*/ 93133 w 2016420"/>
            <a:gd name="connsiteY16" fmla="*/ 889000 h 1761067"/>
            <a:gd name="connsiteX17" fmla="*/ 127000 w 2016420"/>
            <a:gd name="connsiteY17" fmla="*/ 872067 h 1761067"/>
            <a:gd name="connsiteX18" fmla="*/ 220133 w 2016420"/>
            <a:gd name="connsiteY18" fmla="*/ 889000 h 1761067"/>
            <a:gd name="connsiteX19" fmla="*/ 262467 w 2016420"/>
            <a:gd name="connsiteY19" fmla="*/ 914400 h 1761067"/>
            <a:gd name="connsiteX20" fmla="*/ 279400 w 2016420"/>
            <a:gd name="connsiteY20" fmla="*/ 956733 h 1761067"/>
            <a:gd name="connsiteX21" fmla="*/ 287867 w 2016420"/>
            <a:gd name="connsiteY21" fmla="*/ 999067 h 1761067"/>
            <a:gd name="connsiteX22" fmla="*/ 296333 w 2016420"/>
            <a:gd name="connsiteY22" fmla="*/ 1024467 h 1761067"/>
            <a:gd name="connsiteX23" fmla="*/ 304800 w 2016420"/>
            <a:gd name="connsiteY23" fmla="*/ 1075267 h 1761067"/>
            <a:gd name="connsiteX24" fmla="*/ 330200 w 2016420"/>
            <a:gd name="connsiteY24" fmla="*/ 1143000 h 1761067"/>
            <a:gd name="connsiteX25" fmla="*/ 355600 w 2016420"/>
            <a:gd name="connsiteY25" fmla="*/ 1244600 h 1761067"/>
            <a:gd name="connsiteX26" fmla="*/ 389467 w 2016420"/>
            <a:gd name="connsiteY26" fmla="*/ 1227667 h 1761067"/>
            <a:gd name="connsiteX27" fmla="*/ 457200 w 2016420"/>
            <a:gd name="connsiteY27" fmla="*/ 1244600 h 1761067"/>
            <a:gd name="connsiteX28" fmla="*/ 575733 w 2016420"/>
            <a:gd name="connsiteY28" fmla="*/ 1295400 h 1761067"/>
            <a:gd name="connsiteX29" fmla="*/ 601133 w 2016420"/>
            <a:gd name="connsiteY29" fmla="*/ 1278467 h 1761067"/>
            <a:gd name="connsiteX30" fmla="*/ 618067 w 2016420"/>
            <a:gd name="connsiteY30" fmla="*/ 1261533 h 1761067"/>
            <a:gd name="connsiteX31" fmla="*/ 694267 w 2016420"/>
            <a:gd name="connsiteY31" fmla="*/ 1244600 h 1761067"/>
            <a:gd name="connsiteX32" fmla="*/ 829733 w 2016420"/>
            <a:gd name="connsiteY32" fmla="*/ 1270000 h 1761067"/>
            <a:gd name="connsiteX33" fmla="*/ 838200 w 2016420"/>
            <a:gd name="connsiteY33" fmla="*/ 1312333 h 1761067"/>
            <a:gd name="connsiteX34" fmla="*/ 821267 w 2016420"/>
            <a:gd name="connsiteY34" fmla="*/ 1337733 h 1761067"/>
            <a:gd name="connsiteX35" fmla="*/ 787400 w 2016420"/>
            <a:gd name="connsiteY35" fmla="*/ 1380067 h 1761067"/>
            <a:gd name="connsiteX36" fmla="*/ 753533 w 2016420"/>
            <a:gd name="connsiteY36" fmla="*/ 1481667 h 1761067"/>
            <a:gd name="connsiteX37" fmla="*/ 736600 w 2016420"/>
            <a:gd name="connsiteY37" fmla="*/ 1507067 h 1761067"/>
            <a:gd name="connsiteX38" fmla="*/ 711200 w 2016420"/>
            <a:gd name="connsiteY38" fmla="*/ 1515533 h 1761067"/>
            <a:gd name="connsiteX39" fmla="*/ 668867 w 2016420"/>
            <a:gd name="connsiteY39" fmla="*/ 1566333 h 1761067"/>
            <a:gd name="connsiteX40" fmla="*/ 618067 w 2016420"/>
            <a:gd name="connsiteY40" fmla="*/ 1617133 h 1761067"/>
            <a:gd name="connsiteX41" fmla="*/ 626533 w 2016420"/>
            <a:gd name="connsiteY41" fmla="*/ 1676400 h 1761067"/>
            <a:gd name="connsiteX42" fmla="*/ 635000 w 2016420"/>
            <a:gd name="connsiteY42" fmla="*/ 1701800 h 1761067"/>
            <a:gd name="connsiteX43" fmla="*/ 677333 w 2016420"/>
            <a:gd name="connsiteY43" fmla="*/ 1710267 h 1761067"/>
            <a:gd name="connsiteX44" fmla="*/ 804333 w 2016420"/>
            <a:gd name="connsiteY44" fmla="*/ 1693333 h 1761067"/>
            <a:gd name="connsiteX45" fmla="*/ 838200 w 2016420"/>
            <a:gd name="connsiteY45" fmla="*/ 1701800 h 1761067"/>
            <a:gd name="connsiteX46" fmla="*/ 897467 w 2016420"/>
            <a:gd name="connsiteY46" fmla="*/ 1710267 h 1761067"/>
            <a:gd name="connsiteX47" fmla="*/ 931333 w 2016420"/>
            <a:gd name="connsiteY47" fmla="*/ 1701800 h 1761067"/>
            <a:gd name="connsiteX48" fmla="*/ 956733 w 2016420"/>
            <a:gd name="connsiteY48" fmla="*/ 1693333 h 1761067"/>
            <a:gd name="connsiteX49" fmla="*/ 1219200 w 2016420"/>
            <a:gd name="connsiteY49" fmla="*/ 1701800 h 1761067"/>
            <a:gd name="connsiteX50" fmla="*/ 1524000 w 2016420"/>
            <a:gd name="connsiteY50" fmla="*/ 1684867 h 1761067"/>
            <a:gd name="connsiteX51" fmla="*/ 1557867 w 2016420"/>
            <a:gd name="connsiteY51" fmla="*/ 1676400 h 1761067"/>
            <a:gd name="connsiteX52" fmla="*/ 1676400 w 2016420"/>
            <a:gd name="connsiteY52" fmla="*/ 1667933 h 1761067"/>
            <a:gd name="connsiteX53" fmla="*/ 1744133 w 2016420"/>
            <a:gd name="connsiteY53" fmla="*/ 1659467 h 1761067"/>
            <a:gd name="connsiteX54" fmla="*/ 1794933 w 2016420"/>
            <a:gd name="connsiteY54" fmla="*/ 1667933 h 1761067"/>
            <a:gd name="connsiteX55" fmla="*/ 1811867 w 2016420"/>
            <a:gd name="connsiteY55" fmla="*/ 1684867 h 1761067"/>
            <a:gd name="connsiteX56" fmla="*/ 1837267 w 2016420"/>
            <a:gd name="connsiteY56" fmla="*/ 1701800 h 1761067"/>
            <a:gd name="connsiteX57" fmla="*/ 1871133 w 2016420"/>
            <a:gd name="connsiteY57" fmla="*/ 1710267 h 1761067"/>
            <a:gd name="connsiteX58" fmla="*/ 1947333 w 2016420"/>
            <a:gd name="connsiteY58" fmla="*/ 1744133 h 1761067"/>
            <a:gd name="connsiteX59" fmla="*/ 1972733 w 2016420"/>
            <a:gd name="connsiteY59" fmla="*/ 1761067 h 1761067"/>
            <a:gd name="connsiteX60" fmla="*/ 2015067 w 2016420"/>
            <a:gd name="connsiteY60" fmla="*/ 1752600 h 1761067"/>
            <a:gd name="connsiteX61" fmla="*/ 1947333 w 2016420"/>
            <a:gd name="connsiteY61" fmla="*/ 1659467 h 1761067"/>
            <a:gd name="connsiteX62" fmla="*/ 1930400 w 2016420"/>
            <a:gd name="connsiteY62" fmla="*/ 1642533 h 1761067"/>
            <a:gd name="connsiteX63" fmla="*/ 1921933 w 2016420"/>
            <a:gd name="connsiteY63" fmla="*/ 1617133 h 1761067"/>
            <a:gd name="connsiteX64" fmla="*/ 1862667 w 2016420"/>
            <a:gd name="connsiteY64" fmla="*/ 1524000 h 1761067"/>
            <a:gd name="connsiteX65" fmla="*/ 1803400 w 2016420"/>
            <a:gd name="connsiteY65" fmla="*/ 1405467 h 1761067"/>
            <a:gd name="connsiteX66" fmla="*/ 1786467 w 2016420"/>
            <a:gd name="connsiteY66" fmla="*/ 1388533 h 1761067"/>
            <a:gd name="connsiteX67" fmla="*/ 1744133 w 2016420"/>
            <a:gd name="connsiteY67" fmla="*/ 1380067 h 1761067"/>
            <a:gd name="connsiteX68" fmla="*/ 1557867 w 2016420"/>
            <a:gd name="connsiteY68" fmla="*/ 1337733 h 1761067"/>
            <a:gd name="connsiteX69" fmla="*/ 1524000 w 2016420"/>
            <a:gd name="connsiteY69" fmla="*/ 1320800 h 1761067"/>
            <a:gd name="connsiteX70" fmla="*/ 1490133 w 2016420"/>
            <a:gd name="connsiteY70" fmla="*/ 1286933 h 1761067"/>
            <a:gd name="connsiteX71" fmla="*/ 1422400 w 2016420"/>
            <a:gd name="connsiteY71" fmla="*/ 1253067 h 1761067"/>
            <a:gd name="connsiteX72" fmla="*/ 1380067 w 2016420"/>
            <a:gd name="connsiteY72" fmla="*/ 1261533 h 1761067"/>
            <a:gd name="connsiteX73" fmla="*/ 1270000 w 2016420"/>
            <a:gd name="connsiteY73" fmla="*/ 1286933 h 1761067"/>
            <a:gd name="connsiteX74" fmla="*/ 965200 w 2016420"/>
            <a:gd name="connsiteY74" fmla="*/ 1253067 h 1761067"/>
            <a:gd name="connsiteX75" fmla="*/ 939800 w 2016420"/>
            <a:gd name="connsiteY75" fmla="*/ 1244600 h 1761067"/>
            <a:gd name="connsiteX76" fmla="*/ 922867 w 2016420"/>
            <a:gd name="connsiteY76" fmla="*/ 1219200 h 1761067"/>
            <a:gd name="connsiteX77" fmla="*/ 939800 w 2016420"/>
            <a:gd name="connsiteY77" fmla="*/ 1159933 h 1761067"/>
            <a:gd name="connsiteX78" fmla="*/ 880533 w 2016420"/>
            <a:gd name="connsiteY78" fmla="*/ 1100667 h 1761067"/>
            <a:gd name="connsiteX79" fmla="*/ 838200 w 2016420"/>
            <a:gd name="connsiteY79" fmla="*/ 1041400 h 1761067"/>
            <a:gd name="connsiteX80" fmla="*/ 558800 w 2016420"/>
            <a:gd name="connsiteY80" fmla="*/ 1024467 h 1761067"/>
            <a:gd name="connsiteX81" fmla="*/ 524933 w 2016420"/>
            <a:gd name="connsiteY81" fmla="*/ 965200 h 1761067"/>
            <a:gd name="connsiteX82" fmla="*/ 499533 w 2016420"/>
            <a:gd name="connsiteY82" fmla="*/ 889000 h 1761067"/>
            <a:gd name="connsiteX83" fmla="*/ 491067 w 2016420"/>
            <a:gd name="connsiteY83" fmla="*/ 711200 h 1761067"/>
            <a:gd name="connsiteX84" fmla="*/ 499533 w 2016420"/>
            <a:gd name="connsiteY84" fmla="*/ 685800 h 1761067"/>
            <a:gd name="connsiteX85" fmla="*/ 516467 w 2016420"/>
            <a:gd name="connsiteY85" fmla="*/ 668867 h 1761067"/>
            <a:gd name="connsiteX86" fmla="*/ 533400 w 2016420"/>
            <a:gd name="connsiteY86" fmla="*/ 635000 h 1761067"/>
            <a:gd name="connsiteX87" fmla="*/ 491067 w 2016420"/>
            <a:gd name="connsiteY87" fmla="*/ 474133 h 1761067"/>
            <a:gd name="connsiteX88" fmla="*/ 423333 w 2016420"/>
            <a:gd name="connsiteY88" fmla="*/ 414867 h 1761067"/>
            <a:gd name="connsiteX89" fmla="*/ 389467 w 2016420"/>
            <a:gd name="connsiteY89" fmla="*/ 364067 h 1761067"/>
            <a:gd name="connsiteX90" fmla="*/ 372533 w 2016420"/>
            <a:gd name="connsiteY90" fmla="*/ 347133 h 1761067"/>
            <a:gd name="connsiteX91" fmla="*/ 330200 w 2016420"/>
            <a:gd name="connsiteY91" fmla="*/ 110067 h 1761067"/>
            <a:gd name="connsiteX92" fmla="*/ 254000 w 2016420"/>
            <a:gd name="connsiteY92" fmla="*/ 50800 h 1761067"/>
            <a:gd name="connsiteX93" fmla="*/ 245533 w 2016420"/>
            <a:gd name="connsiteY93" fmla="*/ 0 h 17610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2016420" h="1761067">
              <a:moveTo>
                <a:pt x="245533" y="0"/>
              </a:moveTo>
              <a:cubicBezTo>
                <a:pt x="215593" y="29940"/>
                <a:pt x="200497" y="51881"/>
                <a:pt x="160867" y="67733"/>
              </a:cubicBezTo>
              <a:cubicBezTo>
                <a:pt x="147505" y="73078"/>
                <a:pt x="132644" y="73378"/>
                <a:pt x="118533" y="76200"/>
              </a:cubicBezTo>
              <a:cubicBezTo>
                <a:pt x="110066" y="81844"/>
                <a:pt x="102486" y="89125"/>
                <a:pt x="93133" y="93133"/>
              </a:cubicBezTo>
              <a:cubicBezTo>
                <a:pt x="82438" y="97717"/>
                <a:pt x="67495" y="93372"/>
                <a:pt x="59267" y="101600"/>
              </a:cubicBezTo>
              <a:cubicBezTo>
                <a:pt x="51039" y="109828"/>
                <a:pt x="52713" y="123989"/>
                <a:pt x="50800" y="135467"/>
              </a:cubicBezTo>
              <a:cubicBezTo>
                <a:pt x="32851" y="243157"/>
                <a:pt x="54597" y="163877"/>
                <a:pt x="25400" y="270933"/>
              </a:cubicBezTo>
              <a:cubicBezTo>
                <a:pt x="23052" y="279543"/>
                <a:pt x="19281" y="287723"/>
                <a:pt x="16933" y="296333"/>
              </a:cubicBezTo>
              <a:cubicBezTo>
                <a:pt x="10810" y="318786"/>
                <a:pt x="0" y="364067"/>
                <a:pt x="0" y="364067"/>
              </a:cubicBezTo>
              <a:cubicBezTo>
                <a:pt x="29031" y="451158"/>
                <a:pt x="-17742" y="333421"/>
                <a:pt x="33867" y="397933"/>
              </a:cubicBezTo>
              <a:cubicBezTo>
                <a:pt x="41136" y="407020"/>
                <a:pt x="39809" y="420441"/>
                <a:pt x="42333" y="431800"/>
              </a:cubicBezTo>
              <a:cubicBezTo>
                <a:pt x="45455" y="445848"/>
                <a:pt x="46665" y="460349"/>
                <a:pt x="50800" y="474133"/>
              </a:cubicBezTo>
              <a:cubicBezTo>
                <a:pt x="78282" y="565740"/>
                <a:pt x="56068" y="471687"/>
                <a:pt x="84667" y="550333"/>
              </a:cubicBezTo>
              <a:cubicBezTo>
                <a:pt x="91689" y="569642"/>
                <a:pt x="95956" y="589844"/>
                <a:pt x="101600" y="609600"/>
              </a:cubicBezTo>
              <a:cubicBezTo>
                <a:pt x="98778" y="626533"/>
                <a:pt x="94559" y="643292"/>
                <a:pt x="93133" y="660400"/>
              </a:cubicBezTo>
              <a:cubicBezTo>
                <a:pt x="75927" y="866875"/>
                <a:pt x="96892" y="751679"/>
                <a:pt x="76200" y="855133"/>
              </a:cubicBezTo>
              <a:cubicBezTo>
                <a:pt x="81844" y="866422"/>
                <a:pt x="81159" y="885009"/>
                <a:pt x="93133" y="889000"/>
              </a:cubicBezTo>
              <a:cubicBezTo>
                <a:pt x="105107" y="892991"/>
                <a:pt x="114430" y="873210"/>
                <a:pt x="127000" y="872067"/>
              </a:cubicBezTo>
              <a:cubicBezTo>
                <a:pt x="149252" y="870044"/>
                <a:pt x="195206" y="882768"/>
                <a:pt x="220133" y="889000"/>
              </a:cubicBezTo>
              <a:cubicBezTo>
                <a:pt x="234244" y="897467"/>
                <a:pt x="251630" y="902015"/>
                <a:pt x="262467" y="914400"/>
              </a:cubicBezTo>
              <a:cubicBezTo>
                <a:pt x="272475" y="925838"/>
                <a:pt x="275033" y="942176"/>
                <a:pt x="279400" y="956733"/>
              </a:cubicBezTo>
              <a:cubicBezTo>
                <a:pt x="283535" y="970517"/>
                <a:pt x="284377" y="985106"/>
                <a:pt x="287867" y="999067"/>
              </a:cubicBezTo>
              <a:cubicBezTo>
                <a:pt x="290031" y="1007725"/>
                <a:pt x="294397" y="1015755"/>
                <a:pt x="296333" y="1024467"/>
              </a:cubicBezTo>
              <a:cubicBezTo>
                <a:pt x="300057" y="1041225"/>
                <a:pt x="301076" y="1058509"/>
                <a:pt x="304800" y="1075267"/>
              </a:cubicBezTo>
              <a:cubicBezTo>
                <a:pt x="308394" y="1091440"/>
                <a:pt x="326435" y="1132647"/>
                <a:pt x="330200" y="1143000"/>
              </a:cubicBezTo>
              <a:cubicBezTo>
                <a:pt x="350841" y="1199764"/>
                <a:pt x="345853" y="1186121"/>
                <a:pt x="355600" y="1244600"/>
              </a:cubicBezTo>
              <a:cubicBezTo>
                <a:pt x="366889" y="1238956"/>
                <a:pt x="376846" y="1227667"/>
                <a:pt x="389467" y="1227667"/>
              </a:cubicBezTo>
              <a:cubicBezTo>
                <a:pt x="412740" y="1227667"/>
                <a:pt x="436013" y="1234970"/>
                <a:pt x="457200" y="1244600"/>
              </a:cubicBezTo>
              <a:cubicBezTo>
                <a:pt x="558458" y="1290626"/>
                <a:pt x="517982" y="1276149"/>
                <a:pt x="575733" y="1295400"/>
              </a:cubicBezTo>
              <a:cubicBezTo>
                <a:pt x="584200" y="1289756"/>
                <a:pt x="593187" y="1284824"/>
                <a:pt x="601133" y="1278467"/>
              </a:cubicBezTo>
              <a:cubicBezTo>
                <a:pt x="607367" y="1273480"/>
                <a:pt x="610565" y="1264261"/>
                <a:pt x="618067" y="1261533"/>
              </a:cubicBezTo>
              <a:cubicBezTo>
                <a:pt x="642520" y="1252641"/>
                <a:pt x="668867" y="1250244"/>
                <a:pt x="694267" y="1244600"/>
              </a:cubicBezTo>
              <a:cubicBezTo>
                <a:pt x="739422" y="1253067"/>
                <a:pt x="788164" y="1250438"/>
                <a:pt x="829733" y="1270000"/>
              </a:cubicBezTo>
              <a:cubicBezTo>
                <a:pt x="842754" y="1276127"/>
                <a:pt x="839985" y="1298054"/>
                <a:pt x="838200" y="1312333"/>
              </a:cubicBezTo>
              <a:cubicBezTo>
                <a:pt x="836938" y="1322430"/>
                <a:pt x="827372" y="1329592"/>
                <a:pt x="821267" y="1337733"/>
              </a:cubicBezTo>
              <a:cubicBezTo>
                <a:pt x="810424" y="1352190"/>
                <a:pt x="798689" y="1365956"/>
                <a:pt x="787400" y="1380067"/>
              </a:cubicBezTo>
              <a:cubicBezTo>
                <a:pt x="777359" y="1415210"/>
                <a:pt x="769911" y="1448912"/>
                <a:pt x="753533" y="1481667"/>
              </a:cubicBezTo>
              <a:cubicBezTo>
                <a:pt x="748982" y="1490768"/>
                <a:pt x="744546" y="1500710"/>
                <a:pt x="736600" y="1507067"/>
              </a:cubicBezTo>
              <a:cubicBezTo>
                <a:pt x="729631" y="1512642"/>
                <a:pt x="719667" y="1512711"/>
                <a:pt x="711200" y="1515533"/>
              </a:cubicBezTo>
              <a:cubicBezTo>
                <a:pt x="650115" y="1576622"/>
                <a:pt x="759468" y="1465666"/>
                <a:pt x="668867" y="1566333"/>
              </a:cubicBezTo>
              <a:cubicBezTo>
                <a:pt x="652847" y="1584133"/>
                <a:pt x="618067" y="1617133"/>
                <a:pt x="618067" y="1617133"/>
              </a:cubicBezTo>
              <a:cubicBezTo>
                <a:pt x="620889" y="1636889"/>
                <a:pt x="622619" y="1656831"/>
                <a:pt x="626533" y="1676400"/>
              </a:cubicBezTo>
              <a:cubicBezTo>
                <a:pt x="628283" y="1685151"/>
                <a:pt x="627574" y="1696849"/>
                <a:pt x="635000" y="1701800"/>
              </a:cubicBezTo>
              <a:cubicBezTo>
                <a:pt x="646974" y="1709782"/>
                <a:pt x="663222" y="1707445"/>
                <a:pt x="677333" y="1710267"/>
              </a:cubicBezTo>
              <a:cubicBezTo>
                <a:pt x="711577" y="1704559"/>
                <a:pt x="773246" y="1693333"/>
                <a:pt x="804333" y="1693333"/>
              </a:cubicBezTo>
              <a:cubicBezTo>
                <a:pt x="815969" y="1693333"/>
                <a:pt x="826751" y="1699718"/>
                <a:pt x="838200" y="1701800"/>
              </a:cubicBezTo>
              <a:cubicBezTo>
                <a:pt x="857834" y="1705370"/>
                <a:pt x="877711" y="1707445"/>
                <a:pt x="897467" y="1710267"/>
              </a:cubicBezTo>
              <a:cubicBezTo>
                <a:pt x="908756" y="1707445"/>
                <a:pt x="920145" y="1704997"/>
                <a:pt x="931333" y="1701800"/>
              </a:cubicBezTo>
              <a:cubicBezTo>
                <a:pt x="939914" y="1699348"/>
                <a:pt x="947808" y="1693333"/>
                <a:pt x="956733" y="1693333"/>
              </a:cubicBezTo>
              <a:cubicBezTo>
                <a:pt x="1044268" y="1693333"/>
                <a:pt x="1131711" y="1698978"/>
                <a:pt x="1219200" y="1701800"/>
              </a:cubicBezTo>
              <a:cubicBezTo>
                <a:pt x="1317322" y="1698296"/>
                <a:pt x="1424330" y="1701478"/>
                <a:pt x="1524000" y="1684867"/>
              </a:cubicBezTo>
              <a:cubicBezTo>
                <a:pt x="1535478" y="1682954"/>
                <a:pt x="1546578" y="1679222"/>
                <a:pt x="1557867" y="1676400"/>
              </a:cubicBezTo>
              <a:cubicBezTo>
                <a:pt x="1613801" y="1639112"/>
                <a:pt x="1559052" y="1667933"/>
                <a:pt x="1676400" y="1667933"/>
              </a:cubicBezTo>
              <a:cubicBezTo>
                <a:pt x="1699153" y="1667933"/>
                <a:pt x="1721555" y="1662289"/>
                <a:pt x="1744133" y="1659467"/>
              </a:cubicBezTo>
              <a:cubicBezTo>
                <a:pt x="1761066" y="1662289"/>
                <a:pt x="1778859" y="1661905"/>
                <a:pt x="1794933" y="1667933"/>
              </a:cubicBezTo>
              <a:cubicBezTo>
                <a:pt x="1802408" y="1670736"/>
                <a:pt x="1805633" y="1679880"/>
                <a:pt x="1811867" y="1684867"/>
              </a:cubicBezTo>
              <a:cubicBezTo>
                <a:pt x="1819813" y="1691224"/>
                <a:pt x="1827914" y="1697792"/>
                <a:pt x="1837267" y="1701800"/>
              </a:cubicBezTo>
              <a:cubicBezTo>
                <a:pt x="1847962" y="1706384"/>
                <a:pt x="1860094" y="1706587"/>
                <a:pt x="1871133" y="1710267"/>
              </a:cubicBezTo>
              <a:cubicBezTo>
                <a:pt x="1892907" y="1717525"/>
                <a:pt x="1926678" y="1732330"/>
                <a:pt x="1947333" y="1744133"/>
              </a:cubicBezTo>
              <a:cubicBezTo>
                <a:pt x="1956168" y="1749182"/>
                <a:pt x="1964266" y="1755422"/>
                <a:pt x="1972733" y="1761067"/>
              </a:cubicBezTo>
              <a:cubicBezTo>
                <a:pt x="1986844" y="1758245"/>
                <a:pt x="2011577" y="1766561"/>
                <a:pt x="2015067" y="1752600"/>
              </a:cubicBezTo>
              <a:cubicBezTo>
                <a:pt x="2025778" y="1709757"/>
                <a:pt x="1970105" y="1678986"/>
                <a:pt x="1947333" y="1659467"/>
              </a:cubicBezTo>
              <a:cubicBezTo>
                <a:pt x="1941272" y="1654272"/>
                <a:pt x="1936044" y="1648178"/>
                <a:pt x="1930400" y="1642533"/>
              </a:cubicBezTo>
              <a:cubicBezTo>
                <a:pt x="1927578" y="1634066"/>
                <a:pt x="1925924" y="1625115"/>
                <a:pt x="1921933" y="1617133"/>
              </a:cubicBezTo>
              <a:cubicBezTo>
                <a:pt x="1896390" y="1566048"/>
                <a:pt x="1892215" y="1563397"/>
                <a:pt x="1862667" y="1524000"/>
              </a:cubicBezTo>
              <a:cubicBezTo>
                <a:pt x="1841595" y="1439716"/>
                <a:pt x="1859487" y="1469568"/>
                <a:pt x="1803400" y="1405467"/>
              </a:cubicBezTo>
              <a:cubicBezTo>
                <a:pt x="1798144" y="1399459"/>
                <a:pt x="1793804" y="1391677"/>
                <a:pt x="1786467" y="1388533"/>
              </a:cubicBezTo>
              <a:cubicBezTo>
                <a:pt x="1773240" y="1382864"/>
                <a:pt x="1758244" y="1382889"/>
                <a:pt x="1744133" y="1380067"/>
              </a:cubicBezTo>
              <a:cubicBezTo>
                <a:pt x="1669322" y="1330191"/>
                <a:pt x="1751416" y="1379809"/>
                <a:pt x="1557867" y="1337733"/>
              </a:cubicBezTo>
              <a:cubicBezTo>
                <a:pt x="1545534" y="1335052"/>
                <a:pt x="1535289" y="1326444"/>
                <a:pt x="1524000" y="1320800"/>
              </a:cubicBezTo>
              <a:cubicBezTo>
                <a:pt x="1512711" y="1309511"/>
                <a:pt x="1503417" y="1295789"/>
                <a:pt x="1490133" y="1286933"/>
              </a:cubicBezTo>
              <a:cubicBezTo>
                <a:pt x="1469130" y="1272931"/>
                <a:pt x="1446996" y="1258743"/>
                <a:pt x="1422400" y="1253067"/>
              </a:cubicBezTo>
              <a:cubicBezTo>
                <a:pt x="1408378" y="1249831"/>
                <a:pt x="1394115" y="1258411"/>
                <a:pt x="1380067" y="1261533"/>
              </a:cubicBezTo>
              <a:lnTo>
                <a:pt x="1270000" y="1286933"/>
              </a:lnTo>
              <a:lnTo>
                <a:pt x="965200" y="1253067"/>
              </a:lnTo>
              <a:cubicBezTo>
                <a:pt x="956348" y="1251932"/>
                <a:pt x="946769" y="1250175"/>
                <a:pt x="939800" y="1244600"/>
              </a:cubicBezTo>
              <a:cubicBezTo>
                <a:pt x="931854" y="1238243"/>
                <a:pt x="928511" y="1227667"/>
                <a:pt x="922867" y="1219200"/>
              </a:cubicBezTo>
              <a:cubicBezTo>
                <a:pt x="928511" y="1199444"/>
                <a:pt x="939800" y="1180479"/>
                <a:pt x="939800" y="1159933"/>
              </a:cubicBezTo>
              <a:lnTo>
                <a:pt x="880533" y="1100667"/>
              </a:lnTo>
              <a:cubicBezTo>
                <a:pt x="864202" y="1082703"/>
                <a:pt x="861824" y="1046995"/>
                <a:pt x="838200" y="1041400"/>
              </a:cubicBezTo>
              <a:cubicBezTo>
                <a:pt x="747408" y="1019896"/>
                <a:pt x="651933" y="1030111"/>
                <a:pt x="558800" y="1024467"/>
              </a:cubicBezTo>
              <a:cubicBezTo>
                <a:pt x="547511" y="1004711"/>
                <a:pt x="535109" y="985551"/>
                <a:pt x="524933" y="965200"/>
              </a:cubicBezTo>
              <a:cubicBezTo>
                <a:pt x="508993" y="933319"/>
                <a:pt x="507617" y="921336"/>
                <a:pt x="499533" y="889000"/>
              </a:cubicBezTo>
              <a:cubicBezTo>
                <a:pt x="484730" y="763175"/>
                <a:pt x="470043" y="784788"/>
                <a:pt x="491067" y="711200"/>
              </a:cubicBezTo>
              <a:cubicBezTo>
                <a:pt x="493519" y="702619"/>
                <a:pt x="494941" y="693453"/>
                <a:pt x="499533" y="685800"/>
              </a:cubicBezTo>
              <a:cubicBezTo>
                <a:pt x="503640" y="678955"/>
                <a:pt x="510822" y="674511"/>
                <a:pt x="516467" y="668867"/>
              </a:cubicBezTo>
              <a:cubicBezTo>
                <a:pt x="522111" y="657578"/>
                <a:pt x="534030" y="647606"/>
                <a:pt x="533400" y="635000"/>
              </a:cubicBezTo>
              <a:cubicBezTo>
                <a:pt x="532219" y="611390"/>
                <a:pt x="527704" y="510770"/>
                <a:pt x="491067" y="474133"/>
              </a:cubicBezTo>
              <a:cubicBezTo>
                <a:pt x="469853" y="452919"/>
                <a:pt x="443682" y="436912"/>
                <a:pt x="423333" y="414867"/>
              </a:cubicBezTo>
              <a:cubicBezTo>
                <a:pt x="409529" y="399913"/>
                <a:pt x="401678" y="380348"/>
                <a:pt x="389467" y="364067"/>
              </a:cubicBezTo>
              <a:cubicBezTo>
                <a:pt x="384677" y="357681"/>
                <a:pt x="378178" y="352778"/>
                <a:pt x="372533" y="347133"/>
              </a:cubicBezTo>
              <a:cubicBezTo>
                <a:pt x="368323" y="302932"/>
                <a:pt x="373723" y="168098"/>
                <a:pt x="330200" y="110067"/>
              </a:cubicBezTo>
              <a:cubicBezTo>
                <a:pt x="315544" y="90525"/>
                <a:pt x="277447" y="66431"/>
                <a:pt x="254000" y="50800"/>
              </a:cubicBezTo>
              <a:lnTo>
                <a:pt x="245533" y="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135467</xdr:colOff>
      <xdr:row>47</xdr:row>
      <xdr:rowOff>93134</xdr:rowOff>
    </xdr:from>
    <xdr:to>
      <xdr:col>5</xdr:col>
      <xdr:colOff>118534</xdr:colOff>
      <xdr:row>53</xdr:row>
      <xdr:rowOff>110067</xdr:rowOff>
    </xdr:to>
    <xdr:sp macro="" textlink="">
      <xdr:nvSpPr>
        <xdr:cNvPr id="58" name="Forma libre: forma 57">
          <a:hlinkClick xmlns:r="http://schemas.openxmlformats.org/officeDocument/2006/relationships" r:id="rId35"/>
          <a:extLst>
            <a:ext uri="{FF2B5EF4-FFF2-40B4-BE49-F238E27FC236}">
              <a16:creationId xmlns:a16="http://schemas.microsoft.com/office/drawing/2014/main" id="{74BF3AFC-7886-4B37-BBA0-7D1394194019}"/>
            </a:ext>
          </a:extLst>
        </xdr:cNvPr>
        <xdr:cNvSpPr/>
      </xdr:nvSpPr>
      <xdr:spPr>
        <a:xfrm>
          <a:off x="10652760" y="8475134"/>
          <a:ext cx="0" cy="1068493"/>
        </a:xfrm>
        <a:custGeom>
          <a:avLst/>
          <a:gdLst>
            <a:gd name="connsiteX0" fmla="*/ 8466 w 1574800"/>
            <a:gd name="connsiteY0" fmla="*/ 279400 h 982133"/>
            <a:gd name="connsiteX1" fmla="*/ 0 w 1574800"/>
            <a:gd name="connsiteY1" fmla="*/ 372533 h 982133"/>
            <a:gd name="connsiteX2" fmla="*/ 25400 w 1574800"/>
            <a:gd name="connsiteY2" fmla="*/ 448733 h 982133"/>
            <a:gd name="connsiteX3" fmla="*/ 67733 w 1574800"/>
            <a:gd name="connsiteY3" fmla="*/ 516466 h 982133"/>
            <a:gd name="connsiteX4" fmla="*/ 262466 w 1574800"/>
            <a:gd name="connsiteY4" fmla="*/ 524933 h 982133"/>
            <a:gd name="connsiteX5" fmla="*/ 279400 w 1574800"/>
            <a:gd name="connsiteY5" fmla="*/ 541866 h 982133"/>
            <a:gd name="connsiteX6" fmla="*/ 321733 w 1574800"/>
            <a:gd name="connsiteY6" fmla="*/ 465666 h 982133"/>
            <a:gd name="connsiteX7" fmla="*/ 355600 w 1574800"/>
            <a:gd name="connsiteY7" fmla="*/ 448733 h 982133"/>
            <a:gd name="connsiteX8" fmla="*/ 508000 w 1574800"/>
            <a:gd name="connsiteY8" fmla="*/ 465666 h 982133"/>
            <a:gd name="connsiteX9" fmla="*/ 558800 w 1574800"/>
            <a:gd name="connsiteY9" fmla="*/ 550333 h 982133"/>
            <a:gd name="connsiteX10" fmla="*/ 584200 w 1574800"/>
            <a:gd name="connsiteY10" fmla="*/ 567266 h 982133"/>
            <a:gd name="connsiteX11" fmla="*/ 651933 w 1574800"/>
            <a:gd name="connsiteY11" fmla="*/ 635000 h 982133"/>
            <a:gd name="connsiteX12" fmla="*/ 677333 w 1574800"/>
            <a:gd name="connsiteY12" fmla="*/ 643466 h 982133"/>
            <a:gd name="connsiteX13" fmla="*/ 753533 w 1574800"/>
            <a:gd name="connsiteY13" fmla="*/ 694266 h 982133"/>
            <a:gd name="connsiteX14" fmla="*/ 778933 w 1574800"/>
            <a:gd name="connsiteY14" fmla="*/ 711200 h 982133"/>
            <a:gd name="connsiteX15" fmla="*/ 872066 w 1574800"/>
            <a:gd name="connsiteY15" fmla="*/ 736600 h 982133"/>
            <a:gd name="connsiteX16" fmla="*/ 897466 w 1574800"/>
            <a:gd name="connsiteY16" fmla="*/ 745066 h 982133"/>
            <a:gd name="connsiteX17" fmla="*/ 982133 w 1574800"/>
            <a:gd name="connsiteY17" fmla="*/ 762000 h 982133"/>
            <a:gd name="connsiteX18" fmla="*/ 1092200 w 1574800"/>
            <a:gd name="connsiteY18" fmla="*/ 804333 h 982133"/>
            <a:gd name="connsiteX19" fmla="*/ 1185333 w 1574800"/>
            <a:gd name="connsiteY19" fmla="*/ 838200 h 982133"/>
            <a:gd name="connsiteX20" fmla="*/ 1261533 w 1574800"/>
            <a:gd name="connsiteY20" fmla="*/ 905933 h 982133"/>
            <a:gd name="connsiteX21" fmla="*/ 1320800 w 1574800"/>
            <a:gd name="connsiteY21" fmla="*/ 948266 h 982133"/>
            <a:gd name="connsiteX22" fmla="*/ 1346200 w 1574800"/>
            <a:gd name="connsiteY22" fmla="*/ 973666 h 982133"/>
            <a:gd name="connsiteX23" fmla="*/ 1371600 w 1574800"/>
            <a:gd name="connsiteY23" fmla="*/ 982133 h 982133"/>
            <a:gd name="connsiteX24" fmla="*/ 1473200 w 1574800"/>
            <a:gd name="connsiteY24" fmla="*/ 973666 h 982133"/>
            <a:gd name="connsiteX25" fmla="*/ 1524000 w 1574800"/>
            <a:gd name="connsiteY25" fmla="*/ 956733 h 982133"/>
            <a:gd name="connsiteX26" fmla="*/ 1574800 w 1574800"/>
            <a:gd name="connsiteY26" fmla="*/ 948266 h 982133"/>
            <a:gd name="connsiteX27" fmla="*/ 1557866 w 1574800"/>
            <a:gd name="connsiteY27" fmla="*/ 931333 h 982133"/>
            <a:gd name="connsiteX28" fmla="*/ 1507066 w 1574800"/>
            <a:gd name="connsiteY28" fmla="*/ 914400 h 982133"/>
            <a:gd name="connsiteX29" fmla="*/ 1481666 w 1574800"/>
            <a:gd name="connsiteY29" fmla="*/ 872066 h 982133"/>
            <a:gd name="connsiteX30" fmla="*/ 1439333 w 1574800"/>
            <a:gd name="connsiteY30" fmla="*/ 804333 h 982133"/>
            <a:gd name="connsiteX31" fmla="*/ 1346200 w 1574800"/>
            <a:gd name="connsiteY31" fmla="*/ 795866 h 982133"/>
            <a:gd name="connsiteX32" fmla="*/ 1253066 w 1574800"/>
            <a:gd name="connsiteY32" fmla="*/ 762000 h 982133"/>
            <a:gd name="connsiteX33" fmla="*/ 1193800 w 1574800"/>
            <a:gd name="connsiteY33" fmla="*/ 668866 h 982133"/>
            <a:gd name="connsiteX34" fmla="*/ 1185333 w 1574800"/>
            <a:gd name="connsiteY34" fmla="*/ 618066 h 982133"/>
            <a:gd name="connsiteX35" fmla="*/ 1100666 w 1574800"/>
            <a:gd name="connsiteY35" fmla="*/ 592666 h 982133"/>
            <a:gd name="connsiteX36" fmla="*/ 1041400 w 1574800"/>
            <a:gd name="connsiteY36" fmla="*/ 567266 h 982133"/>
            <a:gd name="connsiteX37" fmla="*/ 1041400 w 1574800"/>
            <a:gd name="connsiteY37" fmla="*/ 499533 h 982133"/>
            <a:gd name="connsiteX38" fmla="*/ 1024466 w 1574800"/>
            <a:gd name="connsiteY38" fmla="*/ 431800 h 982133"/>
            <a:gd name="connsiteX39" fmla="*/ 999066 w 1574800"/>
            <a:gd name="connsiteY39" fmla="*/ 414866 h 982133"/>
            <a:gd name="connsiteX40" fmla="*/ 939800 w 1574800"/>
            <a:gd name="connsiteY40" fmla="*/ 423333 h 982133"/>
            <a:gd name="connsiteX41" fmla="*/ 914400 w 1574800"/>
            <a:gd name="connsiteY41" fmla="*/ 372533 h 982133"/>
            <a:gd name="connsiteX42" fmla="*/ 838200 w 1574800"/>
            <a:gd name="connsiteY42" fmla="*/ 313266 h 982133"/>
            <a:gd name="connsiteX43" fmla="*/ 787400 w 1574800"/>
            <a:gd name="connsiteY43" fmla="*/ 279400 h 982133"/>
            <a:gd name="connsiteX44" fmla="*/ 770466 w 1574800"/>
            <a:gd name="connsiteY44" fmla="*/ 254000 h 982133"/>
            <a:gd name="connsiteX45" fmla="*/ 651933 w 1574800"/>
            <a:gd name="connsiteY45" fmla="*/ 237066 h 982133"/>
            <a:gd name="connsiteX46" fmla="*/ 584200 w 1574800"/>
            <a:gd name="connsiteY46" fmla="*/ 211666 h 982133"/>
            <a:gd name="connsiteX47" fmla="*/ 482600 w 1574800"/>
            <a:gd name="connsiteY47" fmla="*/ 143933 h 982133"/>
            <a:gd name="connsiteX48" fmla="*/ 414866 w 1574800"/>
            <a:gd name="connsiteY48" fmla="*/ 152400 h 982133"/>
            <a:gd name="connsiteX49" fmla="*/ 372533 w 1574800"/>
            <a:gd name="connsiteY49" fmla="*/ 160866 h 982133"/>
            <a:gd name="connsiteX50" fmla="*/ 321733 w 1574800"/>
            <a:gd name="connsiteY50" fmla="*/ 169333 h 982133"/>
            <a:gd name="connsiteX51" fmla="*/ 262466 w 1574800"/>
            <a:gd name="connsiteY51" fmla="*/ 152400 h 982133"/>
            <a:gd name="connsiteX52" fmla="*/ 254000 w 1574800"/>
            <a:gd name="connsiteY52" fmla="*/ 110066 h 982133"/>
            <a:gd name="connsiteX53" fmla="*/ 211666 w 1574800"/>
            <a:gd name="connsiteY53" fmla="*/ 8466 h 982133"/>
            <a:gd name="connsiteX54" fmla="*/ 186266 w 1574800"/>
            <a:gd name="connsiteY54" fmla="*/ 0 h 982133"/>
            <a:gd name="connsiteX55" fmla="*/ 127000 w 1574800"/>
            <a:gd name="connsiteY55" fmla="*/ 8466 h 982133"/>
            <a:gd name="connsiteX56" fmla="*/ 59266 w 1574800"/>
            <a:gd name="connsiteY56" fmla="*/ 50800 h 982133"/>
            <a:gd name="connsiteX57" fmla="*/ 42333 w 1574800"/>
            <a:gd name="connsiteY57" fmla="*/ 84666 h 982133"/>
            <a:gd name="connsiteX58" fmla="*/ 16933 w 1574800"/>
            <a:gd name="connsiteY58" fmla="*/ 220133 h 982133"/>
            <a:gd name="connsiteX59" fmla="*/ 8466 w 1574800"/>
            <a:gd name="connsiteY59" fmla="*/ 279400 h 9821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574800" h="982133">
              <a:moveTo>
                <a:pt x="8466" y="279400"/>
              </a:moveTo>
              <a:cubicBezTo>
                <a:pt x="5644" y="304800"/>
                <a:pt x="0" y="341361"/>
                <a:pt x="0" y="372533"/>
              </a:cubicBezTo>
              <a:cubicBezTo>
                <a:pt x="0" y="391797"/>
                <a:pt x="20015" y="433926"/>
                <a:pt x="25400" y="448733"/>
              </a:cubicBezTo>
              <a:cubicBezTo>
                <a:pt x="47970" y="510799"/>
                <a:pt x="26102" y="488713"/>
                <a:pt x="67733" y="516466"/>
              </a:cubicBezTo>
              <a:cubicBezTo>
                <a:pt x="155296" y="505521"/>
                <a:pt x="155235" y="499703"/>
                <a:pt x="262466" y="524933"/>
              </a:cubicBezTo>
              <a:cubicBezTo>
                <a:pt x="270236" y="526761"/>
                <a:pt x="273755" y="536222"/>
                <a:pt x="279400" y="541866"/>
              </a:cubicBezTo>
              <a:cubicBezTo>
                <a:pt x="290639" y="515642"/>
                <a:pt x="296030" y="482802"/>
                <a:pt x="321733" y="465666"/>
              </a:cubicBezTo>
              <a:cubicBezTo>
                <a:pt x="332235" y="458665"/>
                <a:pt x="344311" y="454377"/>
                <a:pt x="355600" y="448733"/>
              </a:cubicBezTo>
              <a:cubicBezTo>
                <a:pt x="406400" y="454377"/>
                <a:pt x="462283" y="442808"/>
                <a:pt x="508000" y="465666"/>
              </a:cubicBezTo>
              <a:cubicBezTo>
                <a:pt x="537438" y="480385"/>
                <a:pt x="531415" y="532077"/>
                <a:pt x="558800" y="550333"/>
              </a:cubicBezTo>
              <a:cubicBezTo>
                <a:pt x="567267" y="555977"/>
                <a:pt x="576671" y="560421"/>
                <a:pt x="584200" y="567266"/>
              </a:cubicBezTo>
              <a:cubicBezTo>
                <a:pt x="607826" y="588744"/>
                <a:pt x="621641" y="624904"/>
                <a:pt x="651933" y="635000"/>
              </a:cubicBezTo>
              <a:lnTo>
                <a:pt x="677333" y="643466"/>
              </a:lnTo>
              <a:lnTo>
                <a:pt x="753533" y="694266"/>
              </a:lnTo>
              <a:cubicBezTo>
                <a:pt x="762000" y="699911"/>
                <a:pt x="769116" y="708523"/>
                <a:pt x="778933" y="711200"/>
              </a:cubicBezTo>
              <a:lnTo>
                <a:pt x="872066" y="736600"/>
              </a:lnTo>
              <a:cubicBezTo>
                <a:pt x="880647" y="739052"/>
                <a:pt x="888770" y="743059"/>
                <a:pt x="897466" y="745066"/>
              </a:cubicBezTo>
              <a:cubicBezTo>
                <a:pt x="925510" y="751538"/>
                <a:pt x="954599" y="753620"/>
                <a:pt x="982133" y="762000"/>
              </a:cubicBezTo>
              <a:cubicBezTo>
                <a:pt x="1019739" y="773445"/>
                <a:pt x="1054908" y="791903"/>
                <a:pt x="1092200" y="804333"/>
              </a:cubicBezTo>
              <a:cubicBezTo>
                <a:pt x="1115918" y="812239"/>
                <a:pt x="1161764" y="826415"/>
                <a:pt x="1185333" y="838200"/>
              </a:cubicBezTo>
              <a:cubicBezTo>
                <a:pt x="1215552" y="853310"/>
                <a:pt x="1239090" y="883490"/>
                <a:pt x="1261533" y="905933"/>
              </a:cubicBezTo>
              <a:cubicBezTo>
                <a:pt x="1294498" y="971865"/>
                <a:pt x="1255148" y="915441"/>
                <a:pt x="1320800" y="948266"/>
              </a:cubicBezTo>
              <a:cubicBezTo>
                <a:pt x="1331510" y="953621"/>
                <a:pt x="1336237" y="967024"/>
                <a:pt x="1346200" y="973666"/>
              </a:cubicBezTo>
              <a:cubicBezTo>
                <a:pt x="1353626" y="978617"/>
                <a:pt x="1363133" y="979311"/>
                <a:pt x="1371600" y="982133"/>
              </a:cubicBezTo>
              <a:cubicBezTo>
                <a:pt x="1405467" y="979311"/>
                <a:pt x="1439678" y="979253"/>
                <a:pt x="1473200" y="973666"/>
              </a:cubicBezTo>
              <a:cubicBezTo>
                <a:pt x="1490806" y="970732"/>
                <a:pt x="1506394" y="959668"/>
                <a:pt x="1524000" y="956733"/>
              </a:cubicBezTo>
              <a:lnTo>
                <a:pt x="1574800" y="948266"/>
              </a:lnTo>
              <a:cubicBezTo>
                <a:pt x="1569155" y="942622"/>
                <a:pt x="1565006" y="934903"/>
                <a:pt x="1557866" y="931333"/>
              </a:cubicBezTo>
              <a:cubicBezTo>
                <a:pt x="1541901" y="923351"/>
                <a:pt x="1507066" y="914400"/>
                <a:pt x="1507066" y="914400"/>
              </a:cubicBezTo>
              <a:cubicBezTo>
                <a:pt x="1498599" y="900289"/>
                <a:pt x="1489025" y="886785"/>
                <a:pt x="1481666" y="872066"/>
              </a:cubicBezTo>
              <a:cubicBezTo>
                <a:pt x="1473167" y="855067"/>
                <a:pt x="1465332" y="811761"/>
                <a:pt x="1439333" y="804333"/>
              </a:cubicBezTo>
              <a:cubicBezTo>
                <a:pt x="1409360" y="795769"/>
                <a:pt x="1377244" y="798688"/>
                <a:pt x="1346200" y="795866"/>
              </a:cubicBezTo>
              <a:cubicBezTo>
                <a:pt x="1344014" y="795137"/>
                <a:pt x="1258301" y="767672"/>
                <a:pt x="1253066" y="762000"/>
              </a:cubicBezTo>
              <a:cubicBezTo>
                <a:pt x="1228107" y="734961"/>
                <a:pt x="1193800" y="668866"/>
                <a:pt x="1193800" y="668866"/>
              </a:cubicBezTo>
              <a:cubicBezTo>
                <a:pt x="1190978" y="651933"/>
                <a:pt x="1198620" y="628937"/>
                <a:pt x="1185333" y="618066"/>
              </a:cubicBezTo>
              <a:cubicBezTo>
                <a:pt x="1162528" y="599408"/>
                <a:pt x="1128451" y="602473"/>
                <a:pt x="1100666" y="592666"/>
              </a:cubicBezTo>
              <a:cubicBezTo>
                <a:pt x="1080398" y="585513"/>
                <a:pt x="1061155" y="575733"/>
                <a:pt x="1041400" y="567266"/>
              </a:cubicBezTo>
              <a:cubicBezTo>
                <a:pt x="1016976" y="493998"/>
                <a:pt x="1049574" y="605789"/>
                <a:pt x="1041400" y="499533"/>
              </a:cubicBezTo>
              <a:cubicBezTo>
                <a:pt x="1039615" y="476329"/>
                <a:pt x="1034874" y="452616"/>
                <a:pt x="1024466" y="431800"/>
              </a:cubicBezTo>
              <a:cubicBezTo>
                <a:pt x="1019915" y="422699"/>
                <a:pt x="1007533" y="420511"/>
                <a:pt x="999066" y="414866"/>
              </a:cubicBezTo>
              <a:cubicBezTo>
                <a:pt x="979311" y="417688"/>
                <a:pt x="959281" y="427662"/>
                <a:pt x="939800" y="423333"/>
              </a:cubicBezTo>
              <a:cubicBezTo>
                <a:pt x="923096" y="419621"/>
                <a:pt x="921540" y="382053"/>
                <a:pt x="914400" y="372533"/>
              </a:cubicBezTo>
              <a:cubicBezTo>
                <a:pt x="875294" y="320393"/>
                <a:pt x="882229" y="339684"/>
                <a:pt x="838200" y="313266"/>
              </a:cubicBezTo>
              <a:cubicBezTo>
                <a:pt x="820749" y="302795"/>
                <a:pt x="804333" y="290689"/>
                <a:pt x="787400" y="279400"/>
              </a:cubicBezTo>
              <a:cubicBezTo>
                <a:pt x="781755" y="270933"/>
                <a:pt x="777661" y="261195"/>
                <a:pt x="770466" y="254000"/>
              </a:cubicBezTo>
              <a:cubicBezTo>
                <a:pt x="726763" y="210297"/>
                <a:pt x="724806" y="229779"/>
                <a:pt x="651933" y="237066"/>
              </a:cubicBezTo>
              <a:cubicBezTo>
                <a:pt x="629355" y="228599"/>
                <a:pt x="605328" y="223286"/>
                <a:pt x="584200" y="211666"/>
              </a:cubicBezTo>
              <a:cubicBezTo>
                <a:pt x="548536" y="192051"/>
                <a:pt x="482600" y="143933"/>
                <a:pt x="482600" y="143933"/>
              </a:cubicBezTo>
              <a:cubicBezTo>
                <a:pt x="460022" y="146755"/>
                <a:pt x="437355" y="148940"/>
                <a:pt x="414866" y="152400"/>
              </a:cubicBezTo>
              <a:cubicBezTo>
                <a:pt x="400643" y="154588"/>
                <a:pt x="386691" y="158292"/>
                <a:pt x="372533" y="160866"/>
              </a:cubicBezTo>
              <a:cubicBezTo>
                <a:pt x="355643" y="163937"/>
                <a:pt x="338666" y="166511"/>
                <a:pt x="321733" y="169333"/>
              </a:cubicBezTo>
              <a:cubicBezTo>
                <a:pt x="301977" y="163689"/>
                <a:pt x="277928" y="165930"/>
                <a:pt x="262466" y="152400"/>
              </a:cubicBezTo>
              <a:cubicBezTo>
                <a:pt x="251636" y="142924"/>
                <a:pt x="257786" y="123950"/>
                <a:pt x="254000" y="110066"/>
              </a:cubicBezTo>
              <a:cubicBezTo>
                <a:pt x="247684" y="86906"/>
                <a:pt x="227437" y="26865"/>
                <a:pt x="211666" y="8466"/>
              </a:cubicBezTo>
              <a:cubicBezTo>
                <a:pt x="205858" y="1690"/>
                <a:pt x="194733" y="2822"/>
                <a:pt x="186266" y="0"/>
              </a:cubicBezTo>
              <a:cubicBezTo>
                <a:pt x="166511" y="2822"/>
                <a:pt x="145932" y="2156"/>
                <a:pt x="127000" y="8466"/>
              </a:cubicBezTo>
              <a:cubicBezTo>
                <a:pt x="116784" y="11871"/>
                <a:pt x="73103" y="41575"/>
                <a:pt x="59266" y="50800"/>
              </a:cubicBezTo>
              <a:cubicBezTo>
                <a:pt x="53622" y="62089"/>
                <a:pt x="45171" y="72368"/>
                <a:pt x="42333" y="84666"/>
              </a:cubicBezTo>
              <a:cubicBezTo>
                <a:pt x="29281" y="141223"/>
                <a:pt x="42748" y="168502"/>
                <a:pt x="16933" y="220133"/>
              </a:cubicBezTo>
              <a:cubicBezTo>
                <a:pt x="8851" y="236296"/>
                <a:pt x="11288" y="254000"/>
                <a:pt x="8466" y="2794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719666</xdr:colOff>
      <xdr:row>25</xdr:row>
      <xdr:rowOff>93133</xdr:rowOff>
    </xdr:from>
    <xdr:to>
      <xdr:col>6</xdr:col>
      <xdr:colOff>118533</xdr:colOff>
      <xdr:row>31</xdr:row>
      <xdr:rowOff>34164</xdr:rowOff>
    </xdr:to>
    <xdr:sp macro="" textlink="">
      <xdr:nvSpPr>
        <xdr:cNvPr id="59" name="Forma libre: forma 58">
          <a:hlinkClick xmlns:r="http://schemas.openxmlformats.org/officeDocument/2006/relationships" r:id="rId36"/>
          <a:extLst>
            <a:ext uri="{FF2B5EF4-FFF2-40B4-BE49-F238E27FC236}">
              <a16:creationId xmlns:a16="http://schemas.microsoft.com/office/drawing/2014/main" id="{B299CBD4-6EE0-4FD5-8D98-BB2CB8A1C3E9}"/>
            </a:ext>
          </a:extLst>
        </xdr:cNvPr>
        <xdr:cNvSpPr/>
      </xdr:nvSpPr>
      <xdr:spPr>
        <a:xfrm>
          <a:off x="10652760" y="4619413"/>
          <a:ext cx="0" cy="992591"/>
        </a:xfrm>
        <a:custGeom>
          <a:avLst/>
          <a:gdLst>
            <a:gd name="connsiteX0" fmla="*/ 296334 w 990600"/>
            <a:gd name="connsiteY0" fmla="*/ 287867 h 906231"/>
            <a:gd name="connsiteX1" fmla="*/ 220134 w 990600"/>
            <a:gd name="connsiteY1" fmla="*/ 321733 h 906231"/>
            <a:gd name="connsiteX2" fmla="*/ 194734 w 990600"/>
            <a:gd name="connsiteY2" fmla="*/ 397933 h 906231"/>
            <a:gd name="connsiteX3" fmla="*/ 152400 w 990600"/>
            <a:gd name="connsiteY3" fmla="*/ 423333 h 906231"/>
            <a:gd name="connsiteX4" fmla="*/ 127000 w 990600"/>
            <a:gd name="connsiteY4" fmla="*/ 440267 h 906231"/>
            <a:gd name="connsiteX5" fmla="*/ 84667 w 990600"/>
            <a:gd name="connsiteY5" fmla="*/ 457200 h 906231"/>
            <a:gd name="connsiteX6" fmla="*/ 50800 w 990600"/>
            <a:gd name="connsiteY6" fmla="*/ 482600 h 906231"/>
            <a:gd name="connsiteX7" fmla="*/ 33867 w 990600"/>
            <a:gd name="connsiteY7" fmla="*/ 516467 h 906231"/>
            <a:gd name="connsiteX8" fmla="*/ 33867 w 990600"/>
            <a:gd name="connsiteY8" fmla="*/ 668867 h 906231"/>
            <a:gd name="connsiteX9" fmla="*/ 0 w 990600"/>
            <a:gd name="connsiteY9" fmla="*/ 719667 h 906231"/>
            <a:gd name="connsiteX10" fmla="*/ 8467 w 990600"/>
            <a:gd name="connsiteY10" fmla="*/ 762000 h 906231"/>
            <a:gd name="connsiteX11" fmla="*/ 50800 w 990600"/>
            <a:gd name="connsiteY11" fmla="*/ 728133 h 906231"/>
            <a:gd name="connsiteX12" fmla="*/ 84667 w 990600"/>
            <a:gd name="connsiteY12" fmla="*/ 736600 h 906231"/>
            <a:gd name="connsiteX13" fmla="*/ 101600 w 990600"/>
            <a:gd name="connsiteY13" fmla="*/ 787400 h 906231"/>
            <a:gd name="connsiteX14" fmla="*/ 118534 w 990600"/>
            <a:gd name="connsiteY14" fmla="*/ 829733 h 906231"/>
            <a:gd name="connsiteX15" fmla="*/ 211667 w 990600"/>
            <a:gd name="connsiteY15" fmla="*/ 855133 h 906231"/>
            <a:gd name="connsiteX16" fmla="*/ 245534 w 990600"/>
            <a:gd name="connsiteY16" fmla="*/ 897467 h 906231"/>
            <a:gd name="connsiteX17" fmla="*/ 270934 w 990600"/>
            <a:gd name="connsiteY17" fmla="*/ 905933 h 906231"/>
            <a:gd name="connsiteX18" fmla="*/ 397934 w 990600"/>
            <a:gd name="connsiteY18" fmla="*/ 872067 h 906231"/>
            <a:gd name="connsiteX19" fmla="*/ 406400 w 990600"/>
            <a:gd name="connsiteY19" fmla="*/ 795867 h 906231"/>
            <a:gd name="connsiteX20" fmla="*/ 440267 w 990600"/>
            <a:gd name="connsiteY20" fmla="*/ 753533 h 906231"/>
            <a:gd name="connsiteX21" fmla="*/ 448734 w 990600"/>
            <a:gd name="connsiteY21" fmla="*/ 728133 h 906231"/>
            <a:gd name="connsiteX22" fmla="*/ 533400 w 990600"/>
            <a:gd name="connsiteY22" fmla="*/ 762000 h 906231"/>
            <a:gd name="connsiteX23" fmla="*/ 550334 w 990600"/>
            <a:gd name="connsiteY23" fmla="*/ 846667 h 906231"/>
            <a:gd name="connsiteX24" fmla="*/ 609600 w 990600"/>
            <a:gd name="connsiteY24" fmla="*/ 795867 h 906231"/>
            <a:gd name="connsiteX25" fmla="*/ 677334 w 990600"/>
            <a:gd name="connsiteY25" fmla="*/ 778933 h 906231"/>
            <a:gd name="connsiteX26" fmla="*/ 736600 w 990600"/>
            <a:gd name="connsiteY26" fmla="*/ 745067 h 906231"/>
            <a:gd name="connsiteX27" fmla="*/ 812800 w 990600"/>
            <a:gd name="connsiteY27" fmla="*/ 694267 h 906231"/>
            <a:gd name="connsiteX28" fmla="*/ 829734 w 990600"/>
            <a:gd name="connsiteY28" fmla="*/ 668867 h 906231"/>
            <a:gd name="connsiteX29" fmla="*/ 855134 w 990600"/>
            <a:gd name="connsiteY29" fmla="*/ 474133 h 906231"/>
            <a:gd name="connsiteX30" fmla="*/ 880534 w 990600"/>
            <a:gd name="connsiteY30" fmla="*/ 465667 h 906231"/>
            <a:gd name="connsiteX31" fmla="*/ 922867 w 990600"/>
            <a:gd name="connsiteY31" fmla="*/ 448733 h 906231"/>
            <a:gd name="connsiteX32" fmla="*/ 948267 w 990600"/>
            <a:gd name="connsiteY32" fmla="*/ 474133 h 906231"/>
            <a:gd name="connsiteX33" fmla="*/ 990600 w 990600"/>
            <a:gd name="connsiteY33" fmla="*/ 423333 h 906231"/>
            <a:gd name="connsiteX34" fmla="*/ 982134 w 990600"/>
            <a:gd name="connsiteY34" fmla="*/ 304800 h 906231"/>
            <a:gd name="connsiteX35" fmla="*/ 948267 w 990600"/>
            <a:gd name="connsiteY35" fmla="*/ 296333 h 906231"/>
            <a:gd name="connsiteX36" fmla="*/ 880534 w 990600"/>
            <a:gd name="connsiteY36" fmla="*/ 270933 h 906231"/>
            <a:gd name="connsiteX37" fmla="*/ 855134 w 990600"/>
            <a:gd name="connsiteY37" fmla="*/ 245533 h 906231"/>
            <a:gd name="connsiteX38" fmla="*/ 829734 w 990600"/>
            <a:gd name="connsiteY38" fmla="*/ 228600 h 906231"/>
            <a:gd name="connsiteX39" fmla="*/ 821267 w 990600"/>
            <a:gd name="connsiteY39" fmla="*/ 203200 h 906231"/>
            <a:gd name="connsiteX40" fmla="*/ 795867 w 990600"/>
            <a:gd name="connsiteY40" fmla="*/ 160867 h 906231"/>
            <a:gd name="connsiteX41" fmla="*/ 778934 w 990600"/>
            <a:gd name="connsiteY41" fmla="*/ 59267 h 906231"/>
            <a:gd name="connsiteX42" fmla="*/ 745067 w 990600"/>
            <a:gd name="connsiteY42" fmla="*/ 33867 h 906231"/>
            <a:gd name="connsiteX43" fmla="*/ 677334 w 990600"/>
            <a:gd name="connsiteY43" fmla="*/ 0 h 906231"/>
            <a:gd name="connsiteX44" fmla="*/ 626534 w 990600"/>
            <a:gd name="connsiteY44" fmla="*/ 25400 h 906231"/>
            <a:gd name="connsiteX45" fmla="*/ 601134 w 990600"/>
            <a:gd name="connsiteY45" fmla="*/ 76200 h 906231"/>
            <a:gd name="connsiteX46" fmla="*/ 406400 w 990600"/>
            <a:gd name="connsiteY46" fmla="*/ 118533 h 906231"/>
            <a:gd name="connsiteX47" fmla="*/ 372534 w 990600"/>
            <a:gd name="connsiteY47" fmla="*/ 143933 h 906231"/>
            <a:gd name="connsiteX48" fmla="*/ 347134 w 990600"/>
            <a:gd name="connsiteY48" fmla="*/ 152400 h 906231"/>
            <a:gd name="connsiteX49" fmla="*/ 304800 w 990600"/>
            <a:gd name="connsiteY49" fmla="*/ 194733 h 906231"/>
            <a:gd name="connsiteX50" fmla="*/ 296334 w 990600"/>
            <a:gd name="connsiteY50" fmla="*/ 287867 h 906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990600" h="906231">
              <a:moveTo>
                <a:pt x="296334" y="287867"/>
              </a:moveTo>
              <a:cubicBezTo>
                <a:pt x="293717" y="288914"/>
                <a:pt x="224880" y="315088"/>
                <a:pt x="220134" y="321733"/>
              </a:cubicBezTo>
              <a:cubicBezTo>
                <a:pt x="177333" y="381656"/>
                <a:pt x="246044" y="346624"/>
                <a:pt x="194734" y="397933"/>
              </a:cubicBezTo>
              <a:cubicBezTo>
                <a:pt x="183097" y="409569"/>
                <a:pt x="166355" y="414611"/>
                <a:pt x="152400" y="423333"/>
              </a:cubicBezTo>
              <a:cubicBezTo>
                <a:pt x="143771" y="428726"/>
                <a:pt x="136101" y="435716"/>
                <a:pt x="127000" y="440267"/>
              </a:cubicBezTo>
              <a:cubicBezTo>
                <a:pt x="113407" y="447064"/>
                <a:pt x="97952" y="449819"/>
                <a:pt x="84667" y="457200"/>
              </a:cubicBezTo>
              <a:cubicBezTo>
                <a:pt x="72332" y="464053"/>
                <a:pt x="62089" y="474133"/>
                <a:pt x="50800" y="482600"/>
              </a:cubicBezTo>
              <a:cubicBezTo>
                <a:pt x="45156" y="493889"/>
                <a:pt x="34766" y="503878"/>
                <a:pt x="33867" y="516467"/>
              </a:cubicBezTo>
              <a:cubicBezTo>
                <a:pt x="28540" y="591055"/>
                <a:pt x="58735" y="599238"/>
                <a:pt x="33867" y="668867"/>
              </a:cubicBezTo>
              <a:cubicBezTo>
                <a:pt x="27022" y="688033"/>
                <a:pt x="11289" y="702734"/>
                <a:pt x="0" y="719667"/>
              </a:cubicBezTo>
              <a:cubicBezTo>
                <a:pt x="2822" y="733778"/>
                <a:pt x="-3045" y="753366"/>
                <a:pt x="8467" y="762000"/>
              </a:cubicBezTo>
              <a:cubicBezTo>
                <a:pt x="14571" y="766578"/>
                <a:pt x="47019" y="731914"/>
                <a:pt x="50800" y="728133"/>
              </a:cubicBezTo>
              <a:cubicBezTo>
                <a:pt x="62089" y="730955"/>
                <a:pt x="77094" y="727765"/>
                <a:pt x="84667" y="736600"/>
              </a:cubicBezTo>
              <a:cubicBezTo>
                <a:pt x="96283" y="750152"/>
                <a:pt x="95500" y="770625"/>
                <a:pt x="101600" y="787400"/>
              </a:cubicBezTo>
              <a:cubicBezTo>
                <a:pt x="106794" y="801683"/>
                <a:pt x="108643" y="818194"/>
                <a:pt x="118534" y="829733"/>
              </a:cubicBezTo>
              <a:cubicBezTo>
                <a:pt x="136576" y="850782"/>
                <a:pt x="193148" y="852488"/>
                <a:pt x="211667" y="855133"/>
              </a:cubicBezTo>
              <a:cubicBezTo>
                <a:pt x="222956" y="869244"/>
                <a:pt x="231813" y="885706"/>
                <a:pt x="245534" y="897467"/>
              </a:cubicBezTo>
              <a:cubicBezTo>
                <a:pt x="252310" y="903275"/>
                <a:pt x="262131" y="907400"/>
                <a:pt x="270934" y="905933"/>
              </a:cubicBezTo>
              <a:cubicBezTo>
                <a:pt x="314150" y="898730"/>
                <a:pt x="355601" y="883356"/>
                <a:pt x="397934" y="872067"/>
              </a:cubicBezTo>
              <a:cubicBezTo>
                <a:pt x="400756" y="846667"/>
                <a:pt x="397805" y="819934"/>
                <a:pt x="406400" y="795867"/>
              </a:cubicBezTo>
              <a:cubicBezTo>
                <a:pt x="412478" y="778848"/>
                <a:pt x="430689" y="768857"/>
                <a:pt x="440267" y="753533"/>
              </a:cubicBezTo>
              <a:cubicBezTo>
                <a:pt x="444997" y="745965"/>
                <a:pt x="445912" y="736600"/>
                <a:pt x="448734" y="728133"/>
              </a:cubicBezTo>
              <a:cubicBezTo>
                <a:pt x="489557" y="733236"/>
                <a:pt x="520396" y="719737"/>
                <a:pt x="533400" y="762000"/>
              </a:cubicBezTo>
              <a:cubicBezTo>
                <a:pt x="541864" y="789509"/>
                <a:pt x="550334" y="846667"/>
                <a:pt x="550334" y="846667"/>
              </a:cubicBezTo>
              <a:cubicBezTo>
                <a:pt x="564646" y="832355"/>
                <a:pt x="590982" y="803625"/>
                <a:pt x="609600" y="795867"/>
              </a:cubicBezTo>
              <a:cubicBezTo>
                <a:pt x="631083" y="786916"/>
                <a:pt x="655255" y="786293"/>
                <a:pt x="677334" y="778933"/>
              </a:cubicBezTo>
              <a:cubicBezTo>
                <a:pt x="708034" y="768700"/>
                <a:pt x="710589" y="759930"/>
                <a:pt x="736600" y="745067"/>
              </a:cubicBezTo>
              <a:cubicBezTo>
                <a:pt x="777956" y="721435"/>
                <a:pt x="773029" y="734037"/>
                <a:pt x="812800" y="694267"/>
              </a:cubicBezTo>
              <a:cubicBezTo>
                <a:pt x="819995" y="687072"/>
                <a:pt x="824089" y="677334"/>
                <a:pt x="829734" y="668867"/>
              </a:cubicBezTo>
              <a:cubicBezTo>
                <a:pt x="822603" y="576163"/>
                <a:pt x="804572" y="553588"/>
                <a:pt x="855134" y="474133"/>
              </a:cubicBezTo>
              <a:cubicBezTo>
                <a:pt x="859925" y="466604"/>
                <a:pt x="872178" y="468801"/>
                <a:pt x="880534" y="465667"/>
              </a:cubicBezTo>
              <a:cubicBezTo>
                <a:pt x="894764" y="460331"/>
                <a:pt x="908756" y="454378"/>
                <a:pt x="922867" y="448733"/>
              </a:cubicBezTo>
              <a:cubicBezTo>
                <a:pt x="931334" y="457200"/>
                <a:pt x="936293" y="474133"/>
                <a:pt x="948267" y="474133"/>
              </a:cubicBezTo>
              <a:cubicBezTo>
                <a:pt x="979023" y="474133"/>
                <a:pt x="984155" y="442669"/>
                <a:pt x="990600" y="423333"/>
              </a:cubicBezTo>
              <a:cubicBezTo>
                <a:pt x="987778" y="383822"/>
                <a:pt x="994660" y="342379"/>
                <a:pt x="982134" y="304800"/>
              </a:cubicBezTo>
              <a:cubicBezTo>
                <a:pt x="978454" y="293761"/>
                <a:pt x="959306" y="300013"/>
                <a:pt x="948267" y="296333"/>
              </a:cubicBezTo>
              <a:cubicBezTo>
                <a:pt x="925391" y="288708"/>
                <a:pt x="903112" y="279400"/>
                <a:pt x="880534" y="270933"/>
              </a:cubicBezTo>
              <a:cubicBezTo>
                <a:pt x="872067" y="262466"/>
                <a:pt x="864332" y="253198"/>
                <a:pt x="855134" y="245533"/>
              </a:cubicBezTo>
              <a:cubicBezTo>
                <a:pt x="847317" y="239019"/>
                <a:pt x="836091" y="236546"/>
                <a:pt x="829734" y="228600"/>
              </a:cubicBezTo>
              <a:cubicBezTo>
                <a:pt x="824159" y="221631"/>
                <a:pt x="825258" y="211182"/>
                <a:pt x="821267" y="203200"/>
              </a:cubicBezTo>
              <a:cubicBezTo>
                <a:pt x="813908" y="188481"/>
                <a:pt x="804334" y="174978"/>
                <a:pt x="795867" y="160867"/>
              </a:cubicBezTo>
              <a:cubicBezTo>
                <a:pt x="790223" y="127000"/>
                <a:pt x="791685" y="91145"/>
                <a:pt x="778934" y="59267"/>
              </a:cubicBezTo>
              <a:cubicBezTo>
                <a:pt x="773693" y="46165"/>
                <a:pt x="756550" y="42069"/>
                <a:pt x="745067" y="33867"/>
              </a:cubicBezTo>
              <a:cubicBezTo>
                <a:pt x="712784" y="10807"/>
                <a:pt x="720509" y="17270"/>
                <a:pt x="677334" y="0"/>
              </a:cubicBezTo>
              <a:cubicBezTo>
                <a:pt x="660401" y="8467"/>
                <a:pt x="639921" y="12013"/>
                <a:pt x="626534" y="25400"/>
              </a:cubicBezTo>
              <a:cubicBezTo>
                <a:pt x="613147" y="38787"/>
                <a:pt x="616540" y="65196"/>
                <a:pt x="601134" y="76200"/>
              </a:cubicBezTo>
              <a:cubicBezTo>
                <a:pt x="545569" y="115889"/>
                <a:pt x="469412" y="113282"/>
                <a:pt x="406400" y="118533"/>
              </a:cubicBezTo>
              <a:cubicBezTo>
                <a:pt x="395111" y="127000"/>
                <a:pt x="384786" y="136932"/>
                <a:pt x="372534" y="143933"/>
              </a:cubicBezTo>
              <a:cubicBezTo>
                <a:pt x="364785" y="148361"/>
                <a:pt x="354274" y="147045"/>
                <a:pt x="347134" y="152400"/>
              </a:cubicBezTo>
              <a:cubicBezTo>
                <a:pt x="331169" y="164374"/>
                <a:pt x="318911" y="180622"/>
                <a:pt x="304800" y="194733"/>
              </a:cubicBezTo>
              <a:lnTo>
                <a:pt x="296334" y="287867"/>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105581</xdr:colOff>
      <xdr:row>16</xdr:row>
      <xdr:rowOff>101600</xdr:rowOff>
    </xdr:from>
    <xdr:to>
      <xdr:col>4</xdr:col>
      <xdr:colOff>609600</xdr:colOff>
      <xdr:row>22</xdr:row>
      <xdr:rowOff>42333</xdr:rowOff>
    </xdr:to>
    <xdr:sp macro="" textlink="">
      <xdr:nvSpPr>
        <xdr:cNvPr id="60" name="Forma libre: forma 59">
          <a:hlinkClick xmlns:r="http://schemas.openxmlformats.org/officeDocument/2006/relationships" r:id="rId37"/>
          <a:extLst>
            <a:ext uri="{FF2B5EF4-FFF2-40B4-BE49-F238E27FC236}">
              <a16:creationId xmlns:a16="http://schemas.microsoft.com/office/drawing/2014/main" id="{DE04A5D6-59F2-4A03-A33B-6F1888217AA3}"/>
            </a:ext>
          </a:extLst>
        </xdr:cNvPr>
        <xdr:cNvSpPr/>
      </xdr:nvSpPr>
      <xdr:spPr>
        <a:xfrm>
          <a:off x="10652760" y="3050540"/>
          <a:ext cx="0" cy="992293"/>
        </a:xfrm>
        <a:custGeom>
          <a:avLst/>
          <a:gdLst>
            <a:gd name="connsiteX0" fmla="*/ 29885 w 504019"/>
            <a:gd name="connsiteY0" fmla="*/ 0 h 905933"/>
            <a:gd name="connsiteX1" fmla="*/ 4485 w 504019"/>
            <a:gd name="connsiteY1" fmla="*/ 287866 h 905933"/>
            <a:gd name="connsiteX2" fmla="*/ 38352 w 504019"/>
            <a:gd name="connsiteY2" fmla="*/ 338666 h 905933"/>
            <a:gd name="connsiteX3" fmla="*/ 63752 w 504019"/>
            <a:gd name="connsiteY3" fmla="*/ 355600 h 905933"/>
            <a:gd name="connsiteX4" fmla="*/ 156885 w 504019"/>
            <a:gd name="connsiteY4" fmla="*/ 406400 h 905933"/>
            <a:gd name="connsiteX5" fmla="*/ 173819 w 504019"/>
            <a:gd name="connsiteY5" fmla="*/ 448733 h 905933"/>
            <a:gd name="connsiteX6" fmla="*/ 199219 w 504019"/>
            <a:gd name="connsiteY6" fmla="*/ 474133 h 905933"/>
            <a:gd name="connsiteX7" fmla="*/ 207685 w 504019"/>
            <a:gd name="connsiteY7" fmla="*/ 516466 h 905933"/>
            <a:gd name="connsiteX8" fmla="*/ 216152 w 504019"/>
            <a:gd name="connsiteY8" fmla="*/ 541866 h 905933"/>
            <a:gd name="connsiteX9" fmla="*/ 207685 w 504019"/>
            <a:gd name="connsiteY9" fmla="*/ 592666 h 905933"/>
            <a:gd name="connsiteX10" fmla="*/ 190752 w 504019"/>
            <a:gd name="connsiteY10" fmla="*/ 618066 h 905933"/>
            <a:gd name="connsiteX11" fmla="*/ 182285 w 504019"/>
            <a:gd name="connsiteY11" fmla="*/ 643466 h 905933"/>
            <a:gd name="connsiteX12" fmla="*/ 165352 w 504019"/>
            <a:gd name="connsiteY12" fmla="*/ 677333 h 905933"/>
            <a:gd name="connsiteX13" fmla="*/ 207685 w 504019"/>
            <a:gd name="connsiteY13" fmla="*/ 778933 h 905933"/>
            <a:gd name="connsiteX14" fmla="*/ 241552 w 504019"/>
            <a:gd name="connsiteY14" fmla="*/ 812800 h 905933"/>
            <a:gd name="connsiteX15" fmla="*/ 377019 w 504019"/>
            <a:gd name="connsiteY15" fmla="*/ 821266 h 905933"/>
            <a:gd name="connsiteX16" fmla="*/ 427819 w 504019"/>
            <a:gd name="connsiteY16" fmla="*/ 855133 h 905933"/>
            <a:gd name="connsiteX17" fmla="*/ 444752 w 504019"/>
            <a:gd name="connsiteY17" fmla="*/ 880533 h 905933"/>
            <a:gd name="connsiteX18" fmla="*/ 495552 w 504019"/>
            <a:gd name="connsiteY18" fmla="*/ 905933 h 905933"/>
            <a:gd name="connsiteX19" fmla="*/ 487085 w 504019"/>
            <a:gd name="connsiteY19" fmla="*/ 745066 h 905933"/>
            <a:gd name="connsiteX20" fmla="*/ 504019 w 504019"/>
            <a:gd name="connsiteY20" fmla="*/ 677333 h 905933"/>
            <a:gd name="connsiteX21" fmla="*/ 487085 w 504019"/>
            <a:gd name="connsiteY21" fmla="*/ 609600 h 905933"/>
            <a:gd name="connsiteX22" fmla="*/ 461685 w 504019"/>
            <a:gd name="connsiteY22" fmla="*/ 592666 h 905933"/>
            <a:gd name="connsiteX23" fmla="*/ 444752 w 504019"/>
            <a:gd name="connsiteY23" fmla="*/ 567266 h 905933"/>
            <a:gd name="connsiteX24" fmla="*/ 393952 w 504019"/>
            <a:gd name="connsiteY24" fmla="*/ 524933 h 905933"/>
            <a:gd name="connsiteX25" fmla="*/ 360085 w 504019"/>
            <a:gd name="connsiteY25" fmla="*/ 482600 h 905933"/>
            <a:gd name="connsiteX26" fmla="*/ 351619 w 504019"/>
            <a:gd name="connsiteY26" fmla="*/ 457200 h 905933"/>
            <a:gd name="connsiteX27" fmla="*/ 326219 w 504019"/>
            <a:gd name="connsiteY27" fmla="*/ 414866 h 905933"/>
            <a:gd name="connsiteX28" fmla="*/ 317752 w 504019"/>
            <a:gd name="connsiteY28" fmla="*/ 296333 h 905933"/>
            <a:gd name="connsiteX29" fmla="*/ 258485 w 504019"/>
            <a:gd name="connsiteY29" fmla="*/ 228600 h 905933"/>
            <a:gd name="connsiteX30" fmla="*/ 207685 w 504019"/>
            <a:gd name="connsiteY30" fmla="*/ 211666 h 905933"/>
            <a:gd name="connsiteX31" fmla="*/ 89152 w 504019"/>
            <a:gd name="connsiteY31" fmla="*/ 177800 h 905933"/>
            <a:gd name="connsiteX32" fmla="*/ 72219 w 504019"/>
            <a:gd name="connsiteY32" fmla="*/ 127000 h 905933"/>
            <a:gd name="connsiteX33" fmla="*/ 29885 w 504019"/>
            <a:gd name="connsiteY33" fmla="*/ 0 h 9059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504019" h="905933">
              <a:moveTo>
                <a:pt x="29885" y="0"/>
              </a:moveTo>
              <a:cubicBezTo>
                <a:pt x="-15793" y="114197"/>
                <a:pt x="4485" y="49621"/>
                <a:pt x="4485" y="287866"/>
              </a:cubicBezTo>
              <a:cubicBezTo>
                <a:pt x="4485" y="335546"/>
                <a:pt x="5636" y="327761"/>
                <a:pt x="38352" y="338666"/>
              </a:cubicBezTo>
              <a:cubicBezTo>
                <a:pt x="46819" y="344311"/>
                <a:pt x="54819" y="350727"/>
                <a:pt x="63752" y="355600"/>
              </a:cubicBezTo>
              <a:cubicBezTo>
                <a:pt x="169400" y="413226"/>
                <a:pt x="98867" y="367720"/>
                <a:pt x="156885" y="406400"/>
              </a:cubicBezTo>
              <a:cubicBezTo>
                <a:pt x="162530" y="420511"/>
                <a:pt x="165764" y="435845"/>
                <a:pt x="173819" y="448733"/>
              </a:cubicBezTo>
              <a:cubicBezTo>
                <a:pt x="180165" y="458887"/>
                <a:pt x="193864" y="463423"/>
                <a:pt x="199219" y="474133"/>
              </a:cubicBezTo>
              <a:cubicBezTo>
                <a:pt x="205655" y="487004"/>
                <a:pt x="204195" y="502505"/>
                <a:pt x="207685" y="516466"/>
              </a:cubicBezTo>
              <a:cubicBezTo>
                <a:pt x="209850" y="525124"/>
                <a:pt x="213330" y="533399"/>
                <a:pt x="216152" y="541866"/>
              </a:cubicBezTo>
              <a:cubicBezTo>
                <a:pt x="213330" y="558799"/>
                <a:pt x="213114" y="576380"/>
                <a:pt x="207685" y="592666"/>
              </a:cubicBezTo>
              <a:cubicBezTo>
                <a:pt x="204467" y="602319"/>
                <a:pt x="195303" y="608965"/>
                <a:pt x="190752" y="618066"/>
              </a:cubicBezTo>
              <a:cubicBezTo>
                <a:pt x="186761" y="626048"/>
                <a:pt x="185801" y="635263"/>
                <a:pt x="182285" y="643466"/>
              </a:cubicBezTo>
              <a:cubicBezTo>
                <a:pt x="177313" y="655067"/>
                <a:pt x="170996" y="666044"/>
                <a:pt x="165352" y="677333"/>
              </a:cubicBezTo>
              <a:cubicBezTo>
                <a:pt x="197729" y="806841"/>
                <a:pt x="161033" y="697292"/>
                <a:pt x="207685" y="778933"/>
              </a:cubicBezTo>
              <a:cubicBezTo>
                <a:pt x="228935" y="816120"/>
                <a:pt x="197725" y="798190"/>
                <a:pt x="241552" y="812800"/>
              </a:cubicBezTo>
              <a:cubicBezTo>
                <a:pt x="295037" y="794971"/>
                <a:pt x="287791" y="793089"/>
                <a:pt x="377019" y="821266"/>
              </a:cubicBezTo>
              <a:cubicBezTo>
                <a:pt x="396426" y="827394"/>
                <a:pt x="410886" y="843844"/>
                <a:pt x="427819" y="855133"/>
              </a:cubicBezTo>
              <a:cubicBezTo>
                <a:pt x="433463" y="863600"/>
                <a:pt x="437557" y="873338"/>
                <a:pt x="444752" y="880533"/>
              </a:cubicBezTo>
              <a:cubicBezTo>
                <a:pt x="461164" y="896945"/>
                <a:pt x="474895" y="899047"/>
                <a:pt x="495552" y="905933"/>
              </a:cubicBezTo>
              <a:cubicBezTo>
                <a:pt x="492730" y="852311"/>
                <a:pt x="485098" y="798726"/>
                <a:pt x="487085" y="745066"/>
              </a:cubicBezTo>
              <a:cubicBezTo>
                <a:pt x="487946" y="721809"/>
                <a:pt x="504019" y="677333"/>
                <a:pt x="504019" y="677333"/>
              </a:cubicBezTo>
              <a:cubicBezTo>
                <a:pt x="498374" y="654755"/>
                <a:pt x="497493" y="630416"/>
                <a:pt x="487085" y="609600"/>
              </a:cubicBezTo>
              <a:cubicBezTo>
                <a:pt x="482534" y="600499"/>
                <a:pt x="468880" y="599861"/>
                <a:pt x="461685" y="592666"/>
              </a:cubicBezTo>
              <a:cubicBezTo>
                <a:pt x="454490" y="585471"/>
                <a:pt x="451266" y="575083"/>
                <a:pt x="444752" y="567266"/>
              </a:cubicBezTo>
              <a:cubicBezTo>
                <a:pt x="375407" y="484051"/>
                <a:pt x="460546" y="591526"/>
                <a:pt x="393952" y="524933"/>
              </a:cubicBezTo>
              <a:cubicBezTo>
                <a:pt x="381174" y="512155"/>
                <a:pt x="371374" y="496711"/>
                <a:pt x="360085" y="482600"/>
              </a:cubicBezTo>
              <a:cubicBezTo>
                <a:pt x="357263" y="474133"/>
                <a:pt x="356211" y="464853"/>
                <a:pt x="351619" y="457200"/>
              </a:cubicBezTo>
              <a:cubicBezTo>
                <a:pt x="316753" y="399090"/>
                <a:pt x="350201" y="486818"/>
                <a:pt x="326219" y="414866"/>
              </a:cubicBezTo>
              <a:cubicBezTo>
                <a:pt x="323397" y="375355"/>
                <a:pt x="327359" y="334762"/>
                <a:pt x="317752" y="296333"/>
              </a:cubicBezTo>
              <a:cubicBezTo>
                <a:pt x="311313" y="270579"/>
                <a:pt x="284282" y="240066"/>
                <a:pt x="258485" y="228600"/>
              </a:cubicBezTo>
              <a:cubicBezTo>
                <a:pt x="242174" y="221351"/>
                <a:pt x="224618" y="217311"/>
                <a:pt x="207685" y="211666"/>
              </a:cubicBezTo>
              <a:cubicBezTo>
                <a:pt x="183145" y="138040"/>
                <a:pt x="226418" y="241857"/>
                <a:pt x="89152" y="177800"/>
              </a:cubicBezTo>
              <a:cubicBezTo>
                <a:pt x="72977" y="170252"/>
                <a:pt x="76818" y="144247"/>
                <a:pt x="72219" y="127000"/>
              </a:cubicBezTo>
              <a:lnTo>
                <a:pt x="29885" y="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169333</xdr:colOff>
      <xdr:row>20</xdr:row>
      <xdr:rowOff>110067</xdr:rowOff>
    </xdr:from>
    <xdr:to>
      <xdr:col>3</xdr:col>
      <xdr:colOff>550444</xdr:colOff>
      <xdr:row>25</xdr:row>
      <xdr:rowOff>28630</xdr:rowOff>
    </xdr:to>
    <xdr:sp macro="" textlink="">
      <xdr:nvSpPr>
        <xdr:cNvPr id="61" name="Forma libre: forma 60">
          <a:hlinkClick xmlns:r="http://schemas.openxmlformats.org/officeDocument/2006/relationships" r:id="rId38"/>
          <a:extLst>
            <a:ext uri="{FF2B5EF4-FFF2-40B4-BE49-F238E27FC236}">
              <a16:creationId xmlns:a16="http://schemas.microsoft.com/office/drawing/2014/main" id="{9BD52A49-0F04-42E3-B8BF-B7FEE5E9B015}"/>
            </a:ext>
          </a:extLst>
        </xdr:cNvPr>
        <xdr:cNvSpPr/>
      </xdr:nvSpPr>
      <xdr:spPr>
        <a:xfrm>
          <a:off x="10652760" y="3760047"/>
          <a:ext cx="0" cy="794863"/>
        </a:xfrm>
        <a:custGeom>
          <a:avLst/>
          <a:gdLst>
            <a:gd name="connsiteX0" fmla="*/ 101600 w 381111"/>
            <a:gd name="connsiteY0" fmla="*/ 135467 h 722897"/>
            <a:gd name="connsiteX1" fmla="*/ 143934 w 381111"/>
            <a:gd name="connsiteY1" fmla="*/ 186267 h 722897"/>
            <a:gd name="connsiteX2" fmla="*/ 177800 w 381111"/>
            <a:gd name="connsiteY2" fmla="*/ 457200 h 722897"/>
            <a:gd name="connsiteX3" fmla="*/ 127000 w 381111"/>
            <a:gd name="connsiteY3" fmla="*/ 524933 h 722897"/>
            <a:gd name="connsiteX4" fmla="*/ 101600 w 381111"/>
            <a:gd name="connsiteY4" fmla="*/ 516467 h 722897"/>
            <a:gd name="connsiteX5" fmla="*/ 93134 w 381111"/>
            <a:gd name="connsiteY5" fmla="*/ 482600 h 722897"/>
            <a:gd name="connsiteX6" fmla="*/ 84667 w 381111"/>
            <a:gd name="connsiteY6" fmla="*/ 440267 h 722897"/>
            <a:gd name="connsiteX7" fmla="*/ 67734 w 381111"/>
            <a:gd name="connsiteY7" fmla="*/ 423333 h 722897"/>
            <a:gd name="connsiteX8" fmla="*/ 33867 w 381111"/>
            <a:gd name="connsiteY8" fmla="*/ 440267 h 722897"/>
            <a:gd name="connsiteX9" fmla="*/ 25400 w 381111"/>
            <a:gd name="connsiteY9" fmla="*/ 465667 h 722897"/>
            <a:gd name="connsiteX10" fmla="*/ 16934 w 381111"/>
            <a:gd name="connsiteY10" fmla="*/ 524933 h 722897"/>
            <a:gd name="connsiteX11" fmla="*/ 0 w 381111"/>
            <a:gd name="connsiteY11" fmla="*/ 550333 h 722897"/>
            <a:gd name="connsiteX12" fmla="*/ 16934 w 381111"/>
            <a:gd name="connsiteY12" fmla="*/ 643467 h 722897"/>
            <a:gd name="connsiteX13" fmla="*/ 76200 w 381111"/>
            <a:gd name="connsiteY13" fmla="*/ 685800 h 722897"/>
            <a:gd name="connsiteX14" fmla="*/ 152400 w 381111"/>
            <a:gd name="connsiteY14" fmla="*/ 719667 h 722897"/>
            <a:gd name="connsiteX15" fmla="*/ 228600 w 381111"/>
            <a:gd name="connsiteY15" fmla="*/ 711200 h 722897"/>
            <a:gd name="connsiteX16" fmla="*/ 237067 w 381111"/>
            <a:gd name="connsiteY16" fmla="*/ 575733 h 722897"/>
            <a:gd name="connsiteX17" fmla="*/ 254000 w 381111"/>
            <a:gd name="connsiteY17" fmla="*/ 550333 h 722897"/>
            <a:gd name="connsiteX18" fmla="*/ 262467 w 381111"/>
            <a:gd name="connsiteY18" fmla="*/ 440267 h 722897"/>
            <a:gd name="connsiteX19" fmla="*/ 313267 w 381111"/>
            <a:gd name="connsiteY19" fmla="*/ 364067 h 722897"/>
            <a:gd name="connsiteX20" fmla="*/ 338667 w 381111"/>
            <a:gd name="connsiteY20" fmla="*/ 304800 h 722897"/>
            <a:gd name="connsiteX21" fmla="*/ 372534 w 381111"/>
            <a:gd name="connsiteY21" fmla="*/ 254000 h 722897"/>
            <a:gd name="connsiteX22" fmla="*/ 381000 w 381111"/>
            <a:gd name="connsiteY22" fmla="*/ 220133 h 722897"/>
            <a:gd name="connsiteX23" fmla="*/ 347134 w 381111"/>
            <a:gd name="connsiteY23" fmla="*/ 127000 h 722897"/>
            <a:gd name="connsiteX24" fmla="*/ 330200 w 381111"/>
            <a:gd name="connsiteY24" fmla="*/ 110067 h 722897"/>
            <a:gd name="connsiteX25" fmla="*/ 313267 w 381111"/>
            <a:gd name="connsiteY25" fmla="*/ 84667 h 722897"/>
            <a:gd name="connsiteX26" fmla="*/ 279400 w 381111"/>
            <a:gd name="connsiteY26" fmla="*/ 0 h 722897"/>
            <a:gd name="connsiteX27" fmla="*/ 254000 w 381111"/>
            <a:gd name="connsiteY27" fmla="*/ 8467 h 722897"/>
            <a:gd name="connsiteX28" fmla="*/ 228600 w 381111"/>
            <a:gd name="connsiteY28" fmla="*/ 33867 h 722897"/>
            <a:gd name="connsiteX29" fmla="*/ 211667 w 381111"/>
            <a:gd name="connsiteY29" fmla="*/ 59267 h 722897"/>
            <a:gd name="connsiteX30" fmla="*/ 186267 w 381111"/>
            <a:gd name="connsiteY30" fmla="*/ 93133 h 722897"/>
            <a:gd name="connsiteX31" fmla="*/ 169334 w 381111"/>
            <a:gd name="connsiteY31" fmla="*/ 110067 h 722897"/>
            <a:gd name="connsiteX32" fmla="*/ 101600 w 381111"/>
            <a:gd name="connsiteY32" fmla="*/ 135467 h 722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381111" h="722897">
              <a:moveTo>
                <a:pt x="101600" y="135467"/>
              </a:moveTo>
              <a:cubicBezTo>
                <a:pt x="97367" y="148167"/>
                <a:pt x="136964" y="165356"/>
                <a:pt x="143934" y="186267"/>
              </a:cubicBezTo>
              <a:cubicBezTo>
                <a:pt x="148173" y="198985"/>
                <a:pt x="177457" y="454284"/>
                <a:pt x="177800" y="457200"/>
              </a:cubicBezTo>
              <a:cubicBezTo>
                <a:pt x="164637" y="487913"/>
                <a:pt x="166250" y="524933"/>
                <a:pt x="127000" y="524933"/>
              </a:cubicBezTo>
              <a:cubicBezTo>
                <a:pt x="118075" y="524933"/>
                <a:pt x="110067" y="519289"/>
                <a:pt x="101600" y="516467"/>
              </a:cubicBezTo>
              <a:cubicBezTo>
                <a:pt x="98778" y="505178"/>
                <a:pt x="95658" y="493959"/>
                <a:pt x="93134" y="482600"/>
              </a:cubicBezTo>
              <a:cubicBezTo>
                <a:pt x="90012" y="468552"/>
                <a:pt x="90336" y="453494"/>
                <a:pt x="84667" y="440267"/>
              </a:cubicBezTo>
              <a:cubicBezTo>
                <a:pt x="81523" y="432930"/>
                <a:pt x="73378" y="428978"/>
                <a:pt x="67734" y="423333"/>
              </a:cubicBezTo>
              <a:cubicBezTo>
                <a:pt x="56445" y="428978"/>
                <a:pt x="42792" y="431342"/>
                <a:pt x="33867" y="440267"/>
              </a:cubicBezTo>
              <a:cubicBezTo>
                <a:pt x="27556" y="446578"/>
                <a:pt x="27150" y="456916"/>
                <a:pt x="25400" y="465667"/>
              </a:cubicBezTo>
              <a:cubicBezTo>
                <a:pt x="21486" y="485235"/>
                <a:pt x="22668" y="505819"/>
                <a:pt x="16934" y="524933"/>
              </a:cubicBezTo>
              <a:cubicBezTo>
                <a:pt x="14010" y="534680"/>
                <a:pt x="5645" y="541866"/>
                <a:pt x="0" y="550333"/>
              </a:cubicBezTo>
              <a:cubicBezTo>
                <a:pt x="5645" y="581378"/>
                <a:pt x="6321" y="613752"/>
                <a:pt x="16934" y="643467"/>
              </a:cubicBezTo>
              <a:cubicBezTo>
                <a:pt x="25283" y="666843"/>
                <a:pt x="59005" y="675053"/>
                <a:pt x="76200" y="685800"/>
              </a:cubicBezTo>
              <a:cubicBezTo>
                <a:pt x="134926" y="722504"/>
                <a:pt x="82619" y="705710"/>
                <a:pt x="152400" y="719667"/>
              </a:cubicBezTo>
              <a:cubicBezTo>
                <a:pt x="177800" y="716845"/>
                <a:pt x="215642" y="733228"/>
                <a:pt x="228600" y="711200"/>
              </a:cubicBezTo>
              <a:cubicBezTo>
                <a:pt x="251539" y="672203"/>
                <a:pt x="230011" y="620423"/>
                <a:pt x="237067" y="575733"/>
              </a:cubicBezTo>
              <a:cubicBezTo>
                <a:pt x="238654" y="565682"/>
                <a:pt x="248356" y="558800"/>
                <a:pt x="254000" y="550333"/>
              </a:cubicBezTo>
              <a:cubicBezTo>
                <a:pt x="256822" y="513644"/>
                <a:pt x="254485" y="476188"/>
                <a:pt x="262467" y="440267"/>
              </a:cubicBezTo>
              <a:cubicBezTo>
                <a:pt x="267001" y="419863"/>
                <a:pt x="302110" y="381918"/>
                <a:pt x="313267" y="364067"/>
              </a:cubicBezTo>
              <a:cubicBezTo>
                <a:pt x="398053" y="228409"/>
                <a:pt x="281052" y="408506"/>
                <a:pt x="338667" y="304800"/>
              </a:cubicBezTo>
              <a:cubicBezTo>
                <a:pt x="348551" y="287010"/>
                <a:pt x="372534" y="254000"/>
                <a:pt x="372534" y="254000"/>
              </a:cubicBezTo>
              <a:cubicBezTo>
                <a:pt x="375356" y="242711"/>
                <a:pt x="382054" y="231722"/>
                <a:pt x="381000" y="220133"/>
              </a:cubicBezTo>
              <a:cubicBezTo>
                <a:pt x="378943" y="197510"/>
                <a:pt x="361987" y="149279"/>
                <a:pt x="347134" y="127000"/>
              </a:cubicBezTo>
              <a:cubicBezTo>
                <a:pt x="342706" y="120358"/>
                <a:pt x="335187" y="116300"/>
                <a:pt x="330200" y="110067"/>
              </a:cubicBezTo>
              <a:cubicBezTo>
                <a:pt x="323843" y="102121"/>
                <a:pt x="318911" y="93134"/>
                <a:pt x="313267" y="84667"/>
              </a:cubicBezTo>
              <a:cubicBezTo>
                <a:pt x="309692" y="59644"/>
                <a:pt x="314960" y="11853"/>
                <a:pt x="279400" y="0"/>
              </a:cubicBezTo>
              <a:lnTo>
                <a:pt x="254000" y="8467"/>
              </a:lnTo>
              <a:cubicBezTo>
                <a:pt x="245533" y="16934"/>
                <a:pt x="236265" y="24669"/>
                <a:pt x="228600" y="33867"/>
              </a:cubicBezTo>
              <a:cubicBezTo>
                <a:pt x="222086" y="41684"/>
                <a:pt x="217581" y="50987"/>
                <a:pt x="211667" y="59267"/>
              </a:cubicBezTo>
              <a:cubicBezTo>
                <a:pt x="203465" y="70750"/>
                <a:pt x="195301" y="82293"/>
                <a:pt x="186267" y="93133"/>
              </a:cubicBezTo>
              <a:cubicBezTo>
                <a:pt x="181157" y="99265"/>
                <a:pt x="176179" y="105960"/>
                <a:pt x="169334" y="110067"/>
              </a:cubicBezTo>
              <a:cubicBezTo>
                <a:pt x="152249" y="120318"/>
                <a:pt x="105833" y="122767"/>
                <a:pt x="101600" y="135467"/>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651899</xdr:colOff>
      <xdr:row>30</xdr:row>
      <xdr:rowOff>143934</xdr:rowOff>
    </xdr:from>
    <xdr:to>
      <xdr:col>1</xdr:col>
      <xdr:colOff>949624</xdr:colOff>
      <xdr:row>34</xdr:row>
      <xdr:rowOff>118599</xdr:rowOff>
    </xdr:to>
    <xdr:sp macro="" textlink="">
      <xdr:nvSpPr>
        <xdr:cNvPr id="62" name="Forma libre: forma 61">
          <a:hlinkClick xmlns:r="http://schemas.openxmlformats.org/officeDocument/2006/relationships" r:id="rId39"/>
          <a:extLst>
            <a:ext uri="{FF2B5EF4-FFF2-40B4-BE49-F238E27FC236}">
              <a16:creationId xmlns:a16="http://schemas.microsoft.com/office/drawing/2014/main" id="{3A403506-11C2-477D-AAED-EC0BECAA6CA0}"/>
            </a:ext>
          </a:extLst>
        </xdr:cNvPr>
        <xdr:cNvSpPr/>
      </xdr:nvSpPr>
      <xdr:spPr>
        <a:xfrm>
          <a:off x="3753239" y="5546514"/>
          <a:ext cx="297725" cy="675705"/>
        </a:xfrm>
        <a:custGeom>
          <a:avLst/>
          <a:gdLst>
            <a:gd name="connsiteX0" fmla="*/ 33902 w 255391"/>
            <a:gd name="connsiteY0" fmla="*/ 499533 h 618132"/>
            <a:gd name="connsiteX1" fmla="*/ 42368 w 255391"/>
            <a:gd name="connsiteY1" fmla="*/ 423333 h 618132"/>
            <a:gd name="connsiteX2" fmla="*/ 67768 w 255391"/>
            <a:gd name="connsiteY2" fmla="*/ 414867 h 618132"/>
            <a:gd name="connsiteX3" fmla="*/ 84702 w 255391"/>
            <a:gd name="connsiteY3" fmla="*/ 397933 h 618132"/>
            <a:gd name="connsiteX4" fmla="*/ 93168 w 255391"/>
            <a:gd name="connsiteY4" fmla="*/ 321733 h 618132"/>
            <a:gd name="connsiteX5" fmla="*/ 101635 w 255391"/>
            <a:gd name="connsiteY5" fmla="*/ 245533 h 618132"/>
            <a:gd name="connsiteX6" fmla="*/ 76235 w 255391"/>
            <a:gd name="connsiteY6" fmla="*/ 237067 h 618132"/>
            <a:gd name="connsiteX7" fmla="*/ 8502 w 255391"/>
            <a:gd name="connsiteY7" fmla="*/ 228600 h 618132"/>
            <a:gd name="connsiteX8" fmla="*/ 16968 w 255391"/>
            <a:gd name="connsiteY8" fmla="*/ 76200 h 618132"/>
            <a:gd name="connsiteX9" fmla="*/ 84702 w 255391"/>
            <a:gd name="connsiteY9" fmla="*/ 67733 h 618132"/>
            <a:gd name="connsiteX10" fmla="*/ 110102 w 255391"/>
            <a:gd name="connsiteY10" fmla="*/ 50800 h 618132"/>
            <a:gd name="connsiteX11" fmla="*/ 127035 w 255391"/>
            <a:gd name="connsiteY11" fmla="*/ 16933 h 618132"/>
            <a:gd name="connsiteX12" fmla="*/ 177835 w 255391"/>
            <a:gd name="connsiteY12" fmla="*/ 0 h 618132"/>
            <a:gd name="connsiteX13" fmla="*/ 203235 w 255391"/>
            <a:gd name="connsiteY13" fmla="*/ 84667 h 618132"/>
            <a:gd name="connsiteX14" fmla="*/ 237102 w 255391"/>
            <a:gd name="connsiteY14" fmla="*/ 160867 h 618132"/>
            <a:gd name="connsiteX15" fmla="*/ 254035 w 255391"/>
            <a:gd name="connsiteY15" fmla="*/ 220133 h 618132"/>
            <a:gd name="connsiteX16" fmla="*/ 245568 w 255391"/>
            <a:gd name="connsiteY16" fmla="*/ 270933 h 618132"/>
            <a:gd name="connsiteX17" fmla="*/ 152435 w 255391"/>
            <a:gd name="connsiteY17" fmla="*/ 279400 h 618132"/>
            <a:gd name="connsiteX18" fmla="*/ 143968 w 255391"/>
            <a:gd name="connsiteY18" fmla="*/ 491067 h 618132"/>
            <a:gd name="connsiteX19" fmla="*/ 118568 w 255391"/>
            <a:gd name="connsiteY19" fmla="*/ 533400 h 618132"/>
            <a:gd name="connsiteX20" fmla="*/ 93168 w 255391"/>
            <a:gd name="connsiteY20" fmla="*/ 558800 h 618132"/>
            <a:gd name="connsiteX21" fmla="*/ 76235 w 255391"/>
            <a:gd name="connsiteY21" fmla="*/ 584200 h 618132"/>
            <a:gd name="connsiteX22" fmla="*/ 8502 w 255391"/>
            <a:gd name="connsiteY22" fmla="*/ 618067 h 6181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55391" h="618132">
              <a:moveTo>
                <a:pt x="33902" y="499533"/>
              </a:moveTo>
              <a:cubicBezTo>
                <a:pt x="36724" y="474133"/>
                <a:pt x="32877" y="447061"/>
                <a:pt x="42368" y="423333"/>
              </a:cubicBezTo>
              <a:cubicBezTo>
                <a:pt x="45682" y="415047"/>
                <a:pt x="60115" y="419459"/>
                <a:pt x="67768" y="414867"/>
              </a:cubicBezTo>
              <a:cubicBezTo>
                <a:pt x="74613" y="410760"/>
                <a:pt x="79057" y="403578"/>
                <a:pt x="84702" y="397933"/>
              </a:cubicBezTo>
              <a:cubicBezTo>
                <a:pt x="87524" y="372533"/>
                <a:pt x="87421" y="346635"/>
                <a:pt x="93168" y="321733"/>
              </a:cubicBezTo>
              <a:cubicBezTo>
                <a:pt x="101432" y="285924"/>
                <a:pt x="129802" y="287783"/>
                <a:pt x="101635" y="245533"/>
              </a:cubicBezTo>
              <a:cubicBezTo>
                <a:pt x="96684" y="238107"/>
                <a:pt x="85016" y="238663"/>
                <a:pt x="76235" y="237067"/>
              </a:cubicBezTo>
              <a:cubicBezTo>
                <a:pt x="53849" y="232997"/>
                <a:pt x="31080" y="231422"/>
                <a:pt x="8502" y="228600"/>
              </a:cubicBezTo>
              <a:cubicBezTo>
                <a:pt x="5973" y="203313"/>
                <a:pt x="-13617" y="103726"/>
                <a:pt x="16968" y="76200"/>
              </a:cubicBezTo>
              <a:cubicBezTo>
                <a:pt x="33881" y="60979"/>
                <a:pt x="62124" y="70555"/>
                <a:pt x="84702" y="67733"/>
              </a:cubicBezTo>
              <a:cubicBezTo>
                <a:pt x="93169" y="62089"/>
                <a:pt x="103588" y="58617"/>
                <a:pt x="110102" y="50800"/>
              </a:cubicBezTo>
              <a:cubicBezTo>
                <a:pt x="118182" y="41104"/>
                <a:pt x="116938" y="24506"/>
                <a:pt x="127035" y="16933"/>
              </a:cubicBezTo>
              <a:cubicBezTo>
                <a:pt x="141314" y="6223"/>
                <a:pt x="177835" y="0"/>
                <a:pt x="177835" y="0"/>
              </a:cubicBezTo>
              <a:cubicBezTo>
                <a:pt x="210591" y="49135"/>
                <a:pt x="184006" y="1343"/>
                <a:pt x="203235" y="84667"/>
              </a:cubicBezTo>
              <a:cubicBezTo>
                <a:pt x="213904" y="130898"/>
                <a:pt x="215672" y="128724"/>
                <a:pt x="237102" y="160867"/>
              </a:cubicBezTo>
              <a:cubicBezTo>
                <a:pt x="241093" y="172842"/>
                <a:pt x="254035" y="209506"/>
                <a:pt x="254035" y="220133"/>
              </a:cubicBezTo>
              <a:cubicBezTo>
                <a:pt x="254035" y="237300"/>
                <a:pt x="260396" y="262283"/>
                <a:pt x="245568" y="270933"/>
              </a:cubicBezTo>
              <a:cubicBezTo>
                <a:pt x="218642" y="286640"/>
                <a:pt x="183479" y="276578"/>
                <a:pt x="152435" y="279400"/>
              </a:cubicBezTo>
              <a:cubicBezTo>
                <a:pt x="149613" y="349956"/>
                <a:pt x="153300" y="421074"/>
                <a:pt x="143968" y="491067"/>
              </a:cubicBezTo>
              <a:cubicBezTo>
                <a:pt x="141793" y="507379"/>
                <a:pt x="128442" y="520235"/>
                <a:pt x="118568" y="533400"/>
              </a:cubicBezTo>
              <a:cubicBezTo>
                <a:pt x="111384" y="542979"/>
                <a:pt x="100833" y="549602"/>
                <a:pt x="93168" y="558800"/>
              </a:cubicBezTo>
              <a:cubicBezTo>
                <a:pt x="86654" y="566617"/>
                <a:pt x="83893" y="577499"/>
                <a:pt x="76235" y="584200"/>
              </a:cubicBezTo>
              <a:cubicBezTo>
                <a:pt x="33952" y="621198"/>
                <a:pt x="42122" y="618067"/>
                <a:pt x="8502" y="618067"/>
              </a:cubicBezTo>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237353</xdr:colOff>
      <xdr:row>20</xdr:row>
      <xdr:rowOff>169215</xdr:rowOff>
    </xdr:from>
    <xdr:to>
      <xdr:col>2</xdr:col>
      <xdr:colOff>383507</xdr:colOff>
      <xdr:row>22</xdr:row>
      <xdr:rowOff>128675</xdr:rowOff>
    </xdr:to>
    <xdr:sp macro="" textlink="">
      <xdr:nvSpPr>
        <xdr:cNvPr id="62" name="Flecha: curvada hacia abajo 61">
          <a:extLst>
            <a:ext uri="{FF2B5EF4-FFF2-40B4-BE49-F238E27FC236}">
              <a16:creationId xmlns:a16="http://schemas.microsoft.com/office/drawing/2014/main" id="{E2326BDD-E7CA-4961-8BD0-57B4AE650A6D}"/>
            </a:ext>
          </a:extLst>
        </xdr:cNvPr>
        <xdr:cNvSpPr/>
      </xdr:nvSpPr>
      <xdr:spPr>
        <a:xfrm rot="15514348" flipV="1">
          <a:off x="9618633" y="4546268"/>
          <a:ext cx="416660" cy="146154"/>
        </a:xfrm>
        <a:prstGeom prst="curvedDownArrow">
          <a:avLst/>
        </a:prstGeom>
        <a:solidFill>
          <a:srgbClr val="0F4E5D"/>
        </a:solidFill>
        <a:ln>
          <a:solidFill>
            <a:srgbClr val="0E5A5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fPrintsWithSheet="0"/>
  </xdr:twoCellAnchor>
  <xdr:twoCellAnchor editAs="absolute">
    <xdr:from>
      <xdr:col>1</xdr:col>
      <xdr:colOff>6715175</xdr:colOff>
      <xdr:row>19</xdr:row>
      <xdr:rowOff>42966</xdr:rowOff>
    </xdr:from>
    <xdr:to>
      <xdr:col>1</xdr:col>
      <xdr:colOff>7171268</xdr:colOff>
      <xdr:row>19</xdr:row>
      <xdr:rowOff>211667</xdr:rowOff>
    </xdr:to>
    <xdr:sp macro="" textlink="">
      <xdr:nvSpPr>
        <xdr:cNvPr id="61" name="Flecha: curvada hacia abajo 60">
          <a:extLst>
            <a:ext uri="{FF2B5EF4-FFF2-40B4-BE49-F238E27FC236}">
              <a16:creationId xmlns:a16="http://schemas.microsoft.com/office/drawing/2014/main" id="{A47B07A7-0297-E611-C2AC-34304D3003F2}"/>
            </a:ext>
          </a:extLst>
        </xdr:cNvPr>
        <xdr:cNvSpPr/>
      </xdr:nvSpPr>
      <xdr:spPr>
        <a:xfrm>
          <a:off x="8891108" y="4056166"/>
          <a:ext cx="456093" cy="168701"/>
        </a:xfrm>
        <a:prstGeom prst="curvedDownArrow">
          <a:avLst/>
        </a:prstGeom>
        <a:solidFill>
          <a:srgbClr val="0F4E5D"/>
        </a:solidFill>
        <a:ln>
          <a:solidFill>
            <a:srgbClr val="0E5A5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fPrintsWithSheet="0"/>
  </xdr:twoCellAnchor>
  <xdr:twoCellAnchor editAs="absolute">
    <xdr:from>
      <xdr:col>0</xdr:col>
      <xdr:colOff>387853</xdr:colOff>
      <xdr:row>17</xdr:row>
      <xdr:rowOff>136987</xdr:rowOff>
    </xdr:from>
    <xdr:to>
      <xdr:col>1</xdr:col>
      <xdr:colOff>2314684</xdr:colOff>
      <xdr:row>42</xdr:row>
      <xdr:rowOff>89665</xdr:rowOff>
    </xdr:to>
    <xdr:grpSp>
      <xdr:nvGrpSpPr>
        <xdr:cNvPr id="5" name="Grupo 4">
          <a:extLst>
            <a:ext uri="{FF2B5EF4-FFF2-40B4-BE49-F238E27FC236}">
              <a16:creationId xmlns:a16="http://schemas.microsoft.com/office/drawing/2014/main" id="{5A1E66CA-B944-32D7-3AAE-BB5B3E77BB6C}"/>
            </a:ext>
          </a:extLst>
        </xdr:cNvPr>
        <xdr:cNvGrpSpPr/>
      </xdr:nvGrpSpPr>
      <xdr:grpSpPr>
        <a:xfrm>
          <a:off x="387853" y="3692987"/>
          <a:ext cx="4102764" cy="5743878"/>
          <a:chOff x="375757" y="3682101"/>
          <a:chExt cx="4102764" cy="5743878"/>
        </a:xfrm>
      </xdr:grpSpPr>
      <xdr:sp macro="" textlink="">
        <xdr:nvSpPr>
          <xdr:cNvPr id="8" name="CuadroTexto 7">
            <a:hlinkClick xmlns:r="http://schemas.openxmlformats.org/officeDocument/2006/relationships" r:id="rId1"/>
            <a:extLst>
              <a:ext uri="{FF2B5EF4-FFF2-40B4-BE49-F238E27FC236}">
                <a16:creationId xmlns:a16="http://schemas.microsoft.com/office/drawing/2014/main" id="{78547C1A-CDF6-4FF0-B8FD-8B40B9BAE196}"/>
              </a:ext>
            </a:extLst>
          </xdr:cNvPr>
          <xdr:cNvSpPr txBox="1"/>
        </xdr:nvSpPr>
        <xdr:spPr>
          <a:xfrm>
            <a:off x="393121" y="3950458"/>
            <a:ext cx="2175992"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2. DT </a:t>
            </a:r>
            <a:r>
              <a:rPr lang="es-CO" sz="1300" b="1" i="0" baseline="0">
                <a:latin typeface="Verdana" panose="020B0604030504040204" pitchFamily="34" charset="0"/>
                <a:ea typeface="Verdana" panose="020B0604030504040204" pitchFamily="34" charset="0"/>
              </a:rPr>
              <a:t>Atlántico</a:t>
            </a:r>
          </a:p>
        </xdr:txBody>
      </xdr:sp>
      <xdr:sp macro="" textlink="">
        <xdr:nvSpPr>
          <xdr:cNvPr id="9" name="CuadroTexto 8">
            <a:hlinkClick xmlns:r="http://schemas.openxmlformats.org/officeDocument/2006/relationships" r:id="rId1"/>
            <a:extLst>
              <a:ext uri="{FF2B5EF4-FFF2-40B4-BE49-F238E27FC236}">
                <a16:creationId xmlns:a16="http://schemas.microsoft.com/office/drawing/2014/main" id="{558AFA2B-120B-4EB3-B39A-95F5DC1A19BA}"/>
              </a:ext>
            </a:extLst>
          </xdr:cNvPr>
          <xdr:cNvSpPr txBox="1"/>
        </xdr:nvSpPr>
        <xdr:spPr>
          <a:xfrm>
            <a:off x="390711" y="4241178"/>
            <a:ext cx="3460970"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3. DT </a:t>
            </a:r>
            <a:r>
              <a:rPr lang="es-CO" sz="1300" b="1" i="0" baseline="0">
                <a:latin typeface="Verdana" panose="020B0604030504040204" pitchFamily="34" charset="0"/>
                <a:ea typeface="Verdana" panose="020B0604030504040204" pitchFamily="34" charset="0"/>
              </a:rPr>
              <a:t>Bolívar y San Andrés</a:t>
            </a:r>
          </a:p>
        </xdr:txBody>
      </xdr:sp>
      <xdr:sp macro="" textlink="">
        <xdr:nvSpPr>
          <xdr:cNvPr id="10" name="CuadroTexto 9">
            <a:hlinkClick xmlns:r="http://schemas.openxmlformats.org/officeDocument/2006/relationships" r:id="rId1"/>
            <a:extLst>
              <a:ext uri="{FF2B5EF4-FFF2-40B4-BE49-F238E27FC236}">
                <a16:creationId xmlns:a16="http://schemas.microsoft.com/office/drawing/2014/main" id="{A085F9A0-4818-4A23-AA4B-474C0F883765}"/>
              </a:ext>
            </a:extLst>
          </xdr:cNvPr>
          <xdr:cNvSpPr txBox="1"/>
        </xdr:nvSpPr>
        <xdr:spPr>
          <a:xfrm>
            <a:off x="391812" y="4522927"/>
            <a:ext cx="2869674"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4. DT </a:t>
            </a:r>
            <a:r>
              <a:rPr lang="es-CO" sz="1300" b="1" i="0" baseline="0">
                <a:latin typeface="Verdana" panose="020B0604030504040204" pitchFamily="34" charset="0"/>
                <a:ea typeface="Verdana" panose="020B0604030504040204" pitchFamily="34" charset="0"/>
              </a:rPr>
              <a:t>Caquetá - Huila</a:t>
            </a:r>
          </a:p>
        </xdr:txBody>
      </xdr:sp>
      <xdr:sp macro="" textlink="">
        <xdr:nvSpPr>
          <xdr:cNvPr id="11" name="CuadroTexto 10">
            <a:hlinkClick xmlns:r="http://schemas.openxmlformats.org/officeDocument/2006/relationships" r:id="rId1"/>
            <a:extLst>
              <a:ext uri="{FF2B5EF4-FFF2-40B4-BE49-F238E27FC236}">
                <a16:creationId xmlns:a16="http://schemas.microsoft.com/office/drawing/2014/main" id="{9CEB23DA-AC35-4CF9-B206-D0B6C309CDC5}"/>
              </a:ext>
            </a:extLst>
          </xdr:cNvPr>
          <xdr:cNvSpPr txBox="1"/>
        </xdr:nvSpPr>
        <xdr:spPr>
          <a:xfrm>
            <a:off x="387578" y="4797405"/>
            <a:ext cx="2175992"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5. DT </a:t>
            </a:r>
            <a:r>
              <a:rPr lang="es-CO" sz="1300" b="1" i="0" baseline="0">
                <a:latin typeface="Verdana" panose="020B0604030504040204" pitchFamily="34" charset="0"/>
                <a:ea typeface="Verdana" panose="020B0604030504040204" pitchFamily="34" charset="0"/>
              </a:rPr>
              <a:t>Cauca</a:t>
            </a:r>
          </a:p>
        </xdr:txBody>
      </xdr:sp>
      <xdr:sp macro="" textlink="">
        <xdr:nvSpPr>
          <xdr:cNvPr id="12" name="CuadroTexto 11">
            <a:hlinkClick xmlns:r="http://schemas.openxmlformats.org/officeDocument/2006/relationships" r:id="rId1"/>
            <a:extLst>
              <a:ext uri="{FF2B5EF4-FFF2-40B4-BE49-F238E27FC236}">
                <a16:creationId xmlns:a16="http://schemas.microsoft.com/office/drawing/2014/main" id="{FFAD0CBC-E283-41F5-BE20-DCD7F441BE4B}"/>
              </a:ext>
            </a:extLst>
          </xdr:cNvPr>
          <xdr:cNvSpPr txBox="1"/>
        </xdr:nvSpPr>
        <xdr:spPr>
          <a:xfrm>
            <a:off x="384702" y="5074948"/>
            <a:ext cx="2161818"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6. DT </a:t>
            </a:r>
            <a:r>
              <a:rPr lang="es-CO" sz="1300" b="1" i="0" baseline="0">
                <a:latin typeface="Verdana" panose="020B0604030504040204" pitchFamily="34" charset="0"/>
                <a:ea typeface="Verdana" panose="020B0604030504040204" pitchFamily="34" charset="0"/>
              </a:rPr>
              <a:t>Central</a:t>
            </a:r>
          </a:p>
        </xdr:txBody>
      </xdr:sp>
      <xdr:sp macro="" textlink="">
        <xdr:nvSpPr>
          <xdr:cNvPr id="13" name="CuadroTexto 12">
            <a:hlinkClick xmlns:r="http://schemas.openxmlformats.org/officeDocument/2006/relationships" r:id="rId1"/>
            <a:extLst>
              <a:ext uri="{FF2B5EF4-FFF2-40B4-BE49-F238E27FC236}">
                <a16:creationId xmlns:a16="http://schemas.microsoft.com/office/drawing/2014/main" id="{B0414ACD-52FA-4789-94D9-517734B73046}"/>
              </a:ext>
            </a:extLst>
          </xdr:cNvPr>
          <xdr:cNvSpPr txBox="1"/>
        </xdr:nvSpPr>
        <xdr:spPr>
          <a:xfrm>
            <a:off x="392597" y="5354953"/>
            <a:ext cx="2807536"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7. DT </a:t>
            </a:r>
            <a:r>
              <a:rPr lang="es-CO" sz="1300" b="1" i="0" baseline="0">
                <a:latin typeface="Verdana" panose="020B0604030504040204" pitchFamily="34" charset="0"/>
                <a:ea typeface="Verdana" panose="020B0604030504040204" pitchFamily="34" charset="0"/>
              </a:rPr>
              <a:t>Cesar - La Guajira</a:t>
            </a:r>
          </a:p>
        </xdr:txBody>
      </xdr:sp>
      <xdr:sp macro="" textlink="">
        <xdr:nvSpPr>
          <xdr:cNvPr id="14" name="CuadroTexto 13">
            <a:hlinkClick xmlns:r="http://schemas.openxmlformats.org/officeDocument/2006/relationships" r:id="rId1"/>
            <a:extLst>
              <a:ext uri="{FF2B5EF4-FFF2-40B4-BE49-F238E27FC236}">
                <a16:creationId xmlns:a16="http://schemas.microsoft.com/office/drawing/2014/main" id="{993642B1-F50F-4CFE-ADED-E8276BC2AB67}"/>
              </a:ext>
            </a:extLst>
          </xdr:cNvPr>
          <xdr:cNvSpPr txBox="1"/>
        </xdr:nvSpPr>
        <xdr:spPr>
          <a:xfrm>
            <a:off x="394504" y="5629795"/>
            <a:ext cx="2412970" cy="18518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8. DT </a:t>
            </a:r>
            <a:r>
              <a:rPr lang="es-CO" sz="1300" b="1" i="0" baseline="0">
                <a:latin typeface="Verdana" panose="020B0604030504040204" pitchFamily="34" charset="0"/>
                <a:ea typeface="Verdana" panose="020B0604030504040204" pitchFamily="34" charset="0"/>
              </a:rPr>
              <a:t>Chocó</a:t>
            </a:r>
          </a:p>
        </xdr:txBody>
      </xdr:sp>
      <xdr:sp macro="" textlink="">
        <xdr:nvSpPr>
          <xdr:cNvPr id="15" name="CuadroTexto 14">
            <a:hlinkClick xmlns:r="http://schemas.openxmlformats.org/officeDocument/2006/relationships" r:id="rId1"/>
            <a:extLst>
              <a:ext uri="{FF2B5EF4-FFF2-40B4-BE49-F238E27FC236}">
                <a16:creationId xmlns:a16="http://schemas.microsoft.com/office/drawing/2014/main" id="{7519B3BF-8CB3-41DB-A4E6-31AEC6EA2E58}"/>
              </a:ext>
            </a:extLst>
          </xdr:cNvPr>
          <xdr:cNvSpPr txBox="1"/>
        </xdr:nvSpPr>
        <xdr:spPr>
          <a:xfrm>
            <a:off x="381110" y="5909737"/>
            <a:ext cx="1802801" cy="18367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9. DT </a:t>
            </a:r>
            <a:r>
              <a:rPr lang="es-CO" sz="1300" b="1" i="0" baseline="0">
                <a:latin typeface="Verdana" panose="020B0604030504040204" pitchFamily="34" charset="0"/>
                <a:ea typeface="Verdana" panose="020B0604030504040204" pitchFamily="34" charset="0"/>
              </a:rPr>
              <a:t>Córdoba</a:t>
            </a:r>
          </a:p>
        </xdr:txBody>
      </xdr:sp>
      <xdr:sp macro="" textlink="">
        <xdr:nvSpPr>
          <xdr:cNvPr id="16" name="CuadroTexto 15">
            <a:hlinkClick xmlns:r="http://schemas.openxmlformats.org/officeDocument/2006/relationships" r:id="rId1"/>
            <a:extLst>
              <a:ext uri="{FF2B5EF4-FFF2-40B4-BE49-F238E27FC236}">
                <a16:creationId xmlns:a16="http://schemas.microsoft.com/office/drawing/2014/main" id="{BFA534BC-8355-4701-AEB2-911A9B05C22F}"/>
              </a:ext>
            </a:extLst>
          </xdr:cNvPr>
          <xdr:cNvSpPr txBox="1"/>
        </xdr:nvSpPr>
        <xdr:spPr>
          <a:xfrm>
            <a:off x="375757" y="6178902"/>
            <a:ext cx="3460966"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10. DT </a:t>
            </a:r>
            <a:r>
              <a:rPr lang="es-CO" sz="1300" b="1" i="0" baseline="0">
                <a:latin typeface="Verdana" panose="020B0604030504040204" pitchFamily="34" charset="0"/>
                <a:ea typeface="Verdana" panose="020B0604030504040204" pitchFamily="34" charset="0"/>
              </a:rPr>
              <a:t>Eje Cafetero</a:t>
            </a:r>
          </a:p>
        </xdr:txBody>
      </xdr:sp>
      <xdr:sp macro="" textlink="">
        <xdr:nvSpPr>
          <xdr:cNvPr id="17" name="CuadroTexto 16">
            <a:hlinkClick xmlns:r="http://schemas.openxmlformats.org/officeDocument/2006/relationships" r:id="rId1"/>
            <a:extLst>
              <a:ext uri="{FF2B5EF4-FFF2-40B4-BE49-F238E27FC236}">
                <a16:creationId xmlns:a16="http://schemas.microsoft.com/office/drawing/2014/main" id="{8C7947E4-23F3-4150-B1E3-9FD38C0DF892}"/>
              </a:ext>
            </a:extLst>
          </xdr:cNvPr>
          <xdr:cNvSpPr txBox="1"/>
        </xdr:nvSpPr>
        <xdr:spPr>
          <a:xfrm>
            <a:off x="377887" y="6748882"/>
            <a:ext cx="2503534"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12. DT </a:t>
            </a:r>
            <a:r>
              <a:rPr lang="es-CO" sz="1300" b="1" i="0" baseline="0">
                <a:latin typeface="Verdana" panose="020B0604030504040204" pitchFamily="34" charset="0"/>
                <a:ea typeface="Verdana" panose="020B0604030504040204" pitchFamily="34" charset="0"/>
              </a:rPr>
              <a:t>Magdalena</a:t>
            </a:r>
          </a:p>
        </xdr:txBody>
      </xdr:sp>
      <xdr:sp macro="" textlink="">
        <xdr:nvSpPr>
          <xdr:cNvPr id="18" name="CuadroTexto 17">
            <a:hlinkClick xmlns:r="http://schemas.openxmlformats.org/officeDocument/2006/relationships" r:id="rId1"/>
            <a:extLst>
              <a:ext uri="{FF2B5EF4-FFF2-40B4-BE49-F238E27FC236}">
                <a16:creationId xmlns:a16="http://schemas.microsoft.com/office/drawing/2014/main" id="{E2429F43-921F-453E-B2EF-26A144EEBC17}"/>
              </a:ext>
            </a:extLst>
          </xdr:cNvPr>
          <xdr:cNvSpPr txBox="1"/>
        </xdr:nvSpPr>
        <xdr:spPr>
          <a:xfrm>
            <a:off x="381855" y="6468365"/>
            <a:ext cx="3475144"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11. DT </a:t>
            </a:r>
            <a:r>
              <a:rPr lang="es-CO" sz="1300" b="1" i="0" baseline="0">
                <a:latin typeface="Verdana" panose="020B0604030504040204" pitchFamily="34" charset="0"/>
                <a:ea typeface="Verdana" panose="020B0604030504040204" pitchFamily="34" charset="0"/>
              </a:rPr>
              <a:t>Magdalena Medio</a:t>
            </a:r>
          </a:p>
        </xdr:txBody>
      </xdr:sp>
      <xdr:sp macro="" textlink="">
        <xdr:nvSpPr>
          <xdr:cNvPr id="19" name="CuadroTexto 18">
            <a:hlinkClick xmlns:r="http://schemas.openxmlformats.org/officeDocument/2006/relationships" r:id="rId1"/>
            <a:extLst>
              <a:ext uri="{FF2B5EF4-FFF2-40B4-BE49-F238E27FC236}">
                <a16:creationId xmlns:a16="http://schemas.microsoft.com/office/drawing/2014/main" id="{88303701-FC60-469A-8172-08FA7917B552}"/>
              </a:ext>
            </a:extLst>
          </xdr:cNvPr>
          <xdr:cNvSpPr txBox="1"/>
        </xdr:nvSpPr>
        <xdr:spPr>
          <a:xfrm>
            <a:off x="379339" y="7016674"/>
            <a:ext cx="3784746" cy="1836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13. DT </a:t>
            </a:r>
            <a:r>
              <a:rPr lang="es-CO" sz="1300" b="1" i="0" baseline="0">
                <a:latin typeface="Verdana" panose="020B0604030504040204" pitchFamily="34" charset="0"/>
                <a:ea typeface="Verdana" panose="020B0604030504040204" pitchFamily="34" charset="0"/>
              </a:rPr>
              <a:t>Meta y Llanos Orientales</a:t>
            </a:r>
          </a:p>
        </xdr:txBody>
      </xdr:sp>
      <xdr:sp macro="" textlink="">
        <xdr:nvSpPr>
          <xdr:cNvPr id="20" name="CuadroTexto 19">
            <a:hlinkClick xmlns:r="http://schemas.openxmlformats.org/officeDocument/2006/relationships" r:id="rId1"/>
            <a:extLst>
              <a:ext uri="{FF2B5EF4-FFF2-40B4-BE49-F238E27FC236}">
                <a16:creationId xmlns:a16="http://schemas.microsoft.com/office/drawing/2014/main" id="{8DA12974-E5BE-4619-A86C-42D3AB49A628}"/>
              </a:ext>
            </a:extLst>
          </xdr:cNvPr>
          <xdr:cNvSpPr txBox="1"/>
        </xdr:nvSpPr>
        <xdr:spPr>
          <a:xfrm>
            <a:off x="377873" y="7574642"/>
            <a:ext cx="4100648"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15. DT </a:t>
            </a:r>
            <a:r>
              <a:rPr lang="es-CO" sz="1300" b="1" i="0" baseline="0">
                <a:latin typeface="Verdana" panose="020B0604030504040204" pitchFamily="34" charset="0"/>
                <a:ea typeface="Verdana" panose="020B0604030504040204" pitchFamily="34" charset="0"/>
              </a:rPr>
              <a:t>Norte de Santander y Arauca</a:t>
            </a:r>
          </a:p>
        </xdr:txBody>
      </xdr:sp>
      <xdr:sp macro="" textlink="">
        <xdr:nvSpPr>
          <xdr:cNvPr id="21" name="CuadroTexto 20">
            <a:hlinkClick xmlns:r="http://schemas.openxmlformats.org/officeDocument/2006/relationships" r:id="rId1"/>
            <a:extLst>
              <a:ext uri="{FF2B5EF4-FFF2-40B4-BE49-F238E27FC236}">
                <a16:creationId xmlns:a16="http://schemas.microsoft.com/office/drawing/2014/main" id="{C0F1525C-45AD-4920-B08A-81A9A5BA9E8E}"/>
              </a:ext>
            </a:extLst>
          </xdr:cNvPr>
          <xdr:cNvSpPr txBox="1"/>
        </xdr:nvSpPr>
        <xdr:spPr>
          <a:xfrm>
            <a:off x="385784" y="7854271"/>
            <a:ext cx="2451953"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16. DT </a:t>
            </a:r>
            <a:r>
              <a:rPr lang="es-CO" sz="1300" b="1" i="0" baseline="0">
                <a:latin typeface="Verdana" panose="020B0604030504040204" pitchFamily="34" charset="0"/>
                <a:ea typeface="Verdana" panose="020B0604030504040204" pitchFamily="34" charset="0"/>
              </a:rPr>
              <a:t>Putumayo</a:t>
            </a:r>
          </a:p>
        </xdr:txBody>
      </xdr:sp>
      <xdr:sp macro="" textlink="">
        <xdr:nvSpPr>
          <xdr:cNvPr id="22" name="CuadroTexto 21">
            <a:hlinkClick xmlns:r="http://schemas.openxmlformats.org/officeDocument/2006/relationships" r:id="rId1"/>
            <a:extLst>
              <a:ext uri="{FF2B5EF4-FFF2-40B4-BE49-F238E27FC236}">
                <a16:creationId xmlns:a16="http://schemas.microsoft.com/office/drawing/2014/main" id="{9268A945-193D-4AAE-A818-E652150648A0}"/>
              </a:ext>
            </a:extLst>
          </xdr:cNvPr>
          <xdr:cNvSpPr txBox="1"/>
        </xdr:nvSpPr>
        <xdr:spPr>
          <a:xfrm>
            <a:off x="388674" y="7291486"/>
            <a:ext cx="2175992"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14. DT </a:t>
            </a:r>
            <a:r>
              <a:rPr lang="es-CO" sz="1300" b="1" i="0" baseline="0">
                <a:latin typeface="Verdana" panose="020B0604030504040204" pitchFamily="34" charset="0"/>
                <a:ea typeface="Verdana" panose="020B0604030504040204" pitchFamily="34" charset="0"/>
              </a:rPr>
              <a:t>Nariño</a:t>
            </a:r>
          </a:p>
        </xdr:txBody>
      </xdr:sp>
      <xdr:sp macro="" textlink="">
        <xdr:nvSpPr>
          <xdr:cNvPr id="23" name="CuadroTexto 22">
            <a:hlinkClick xmlns:r="http://schemas.openxmlformats.org/officeDocument/2006/relationships" r:id="rId1"/>
            <a:extLst>
              <a:ext uri="{FF2B5EF4-FFF2-40B4-BE49-F238E27FC236}">
                <a16:creationId xmlns:a16="http://schemas.microsoft.com/office/drawing/2014/main" id="{478A3AB3-B504-4908-9DC3-BF34610A027B}"/>
              </a:ext>
            </a:extLst>
          </xdr:cNvPr>
          <xdr:cNvSpPr txBox="1"/>
        </xdr:nvSpPr>
        <xdr:spPr>
          <a:xfrm>
            <a:off x="391787" y="8129355"/>
            <a:ext cx="2466131"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17. DT </a:t>
            </a:r>
            <a:r>
              <a:rPr lang="es-CO" sz="1300" b="1" i="0" baseline="0">
                <a:latin typeface="Verdana" panose="020B0604030504040204" pitchFamily="34" charset="0"/>
                <a:ea typeface="Verdana" panose="020B0604030504040204" pitchFamily="34" charset="0"/>
              </a:rPr>
              <a:t>Santander</a:t>
            </a:r>
          </a:p>
        </xdr:txBody>
      </xdr:sp>
      <xdr:sp macro="" textlink="">
        <xdr:nvSpPr>
          <xdr:cNvPr id="24" name="CuadroTexto 23">
            <a:hlinkClick xmlns:r="http://schemas.openxmlformats.org/officeDocument/2006/relationships" r:id="rId1"/>
            <a:extLst>
              <a:ext uri="{FF2B5EF4-FFF2-40B4-BE49-F238E27FC236}">
                <a16:creationId xmlns:a16="http://schemas.microsoft.com/office/drawing/2014/main" id="{FFC6FB67-0056-479A-B2DC-CE496EF1310B}"/>
              </a:ext>
            </a:extLst>
          </xdr:cNvPr>
          <xdr:cNvSpPr txBox="1"/>
        </xdr:nvSpPr>
        <xdr:spPr>
          <a:xfrm>
            <a:off x="383599" y="8404703"/>
            <a:ext cx="2451957"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18. DT </a:t>
            </a:r>
            <a:r>
              <a:rPr lang="es-CO" sz="1300" b="1" i="0" baseline="0">
                <a:latin typeface="Verdana" panose="020B0604030504040204" pitchFamily="34" charset="0"/>
                <a:ea typeface="Verdana" panose="020B0604030504040204" pitchFamily="34" charset="0"/>
              </a:rPr>
              <a:t>Sucre</a:t>
            </a:r>
          </a:p>
        </xdr:txBody>
      </xdr:sp>
      <xdr:sp macro="" textlink="">
        <xdr:nvSpPr>
          <xdr:cNvPr id="25" name="CuadroTexto 24">
            <a:hlinkClick xmlns:r="http://schemas.openxmlformats.org/officeDocument/2006/relationships" r:id="rId1"/>
            <a:extLst>
              <a:ext uri="{FF2B5EF4-FFF2-40B4-BE49-F238E27FC236}">
                <a16:creationId xmlns:a16="http://schemas.microsoft.com/office/drawing/2014/main" id="{A2037C06-E03D-4C23-B41B-5EBCE6F0AD2E}"/>
              </a:ext>
            </a:extLst>
          </xdr:cNvPr>
          <xdr:cNvSpPr txBox="1"/>
        </xdr:nvSpPr>
        <xdr:spPr>
          <a:xfrm>
            <a:off x="385043" y="8686481"/>
            <a:ext cx="3460966"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19. DT </a:t>
            </a:r>
            <a:r>
              <a:rPr lang="es-CO" sz="1300" b="1" i="0" baseline="0">
                <a:latin typeface="Verdana" panose="020B0604030504040204" pitchFamily="34" charset="0"/>
                <a:ea typeface="Verdana" panose="020B0604030504040204" pitchFamily="34" charset="0"/>
              </a:rPr>
              <a:t>Urabá - Darién</a:t>
            </a:r>
          </a:p>
        </xdr:txBody>
      </xdr:sp>
      <xdr:sp macro="" textlink="">
        <xdr:nvSpPr>
          <xdr:cNvPr id="26" name="CuadroTexto 25">
            <a:hlinkClick xmlns:r="http://schemas.openxmlformats.org/officeDocument/2006/relationships" r:id="rId1"/>
            <a:extLst>
              <a:ext uri="{FF2B5EF4-FFF2-40B4-BE49-F238E27FC236}">
                <a16:creationId xmlns:a16="http://schemas.microsoft.com/office/drawing/2014/main" id="{2E2556F1-5B1F-423F-85A9-574C5C8A6874}"/>
              </a:ext>
            </a:extLst>
          </xdr:cNvPr>
          <xdr:cNvSpPr txBox="1"/>
        </xdr:nvSpPr>
        <xdr:spPr>
          <a:xfrm>
            <a:off x="384980" y="8964587"/>
            <a:ext cx="2991598"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20. DT </a:t>
            </a:r>
            <a:r>
              <a:rPr lang="es-CO" sz="1300" b="1" i="0" baseline="0">
                <a:latin typeface="Verdana" panose="020B0604030504040204" pitchFamily="34" charset="0"/>
                <a:ea typeface="Verdana" panose="020B0604030504040204" pitchFamily="34" charset="0"/>
              </a:rPr>
              <a:t>Valle del Cauca</a:t>
            </a:r>
          </a:p>
        </xdr:txBody>
      </xdr:sp>
      <xdr:sp macro="" textlink="">
        <xdr:nvSpPr>
          <xdr:cNvPr id="28" name="CuadroTexto 27">
            <a:hlinkClick xmlns:r="http://schemas.openxmlformats.org/officeDocument/2006/relationships" r:id="rId1"/>
            <a:extLst>
              <a:ext uri="{FF2B5EF4-FFF2-40B4-BE49-F238E27FC236}">
                <a16:creationId xmlns:a16="http://schemas.microsoft.com/office/drawing/2014/main" id="{21B8FEE8-9A7E-455E-9457-EEBFC51B9B21}"/>
              </a:ext>
            </a:extLst>
          </xdr:cNvPr>
          <xdr:cNvSpPr txBox="1"/>
        </xdr:nvSpPr>
        <xdr:spPr>
          <a:xfrm>
            <a:off x="394555" y="9240879"/>
            <a:ext cx="2977424" cy="1851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21. Nivel</a:t>
            </a:r>
            <a:r>
              <a:rPr lang="es-CO" sz="1300" b="1" baseline="0">
                <a:latin typeface="Verdana" panose="020B0604030504040204" pitchFamily="34" charset="0"/>
                <a:ea typeface="Verdana" panose="020B0604030504040204" pitchFamily="34" charset="0"/>
              </a:rPr>
              <a:t> Nacional</a:t>
            </a:r>
            <a:endParaRPr lang="es-CO" sz="1300" b="1" i="0" baseline="0">
              <a:latin typeface="Verdana" panose="020B0604030504040204" pitchFamily="34" charset="0"/>
              <a:ea typeface="Verdana" panose="020B0604030504040204" pitchFamily="34" charset="0"/>
            </a:endParaRPr>
          </a:p>
        </xdr:txBody>
      </xdr:sp>
      <xdr:sp macro="" textlink="">
        <xdr:nvSpPr>
          <xdr:cNvPr id="31" name="CuadroTexto 30">
            <a:hlinkClick xmlns:r="http://schemas.openxmlformats.org/officeDocument/2006/relationships" r:id="rId1"/>
            <a:extLst>
              <a:ext uri="{FF2B5EF4-FFF2-40B4-BE49-F238E27FC236}">
                <a16:creationId xmlns:a16="http://schemas.microsoft.com/office/drawing/2014/main" id="{DA95E3E4-F87D-46EC-B30D-ED2F1A6EA41E}"/>
              </a:ext>
            </a:extLst>
          </xdr:cNvPr>
          <xdr:cNvSpPr txBox="1"/>
        </xdr:nvSpPr>
        <xdr:spPr>
          <a:xfrm>
            <a:off x="394953" y="3682101"/>
            <a:ext cx="2118019" cy="18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 DT </a:t>
            </a:r>
            <a:r>
              <a:rPr lang="es-CO" sz="1300" b="1" i="0" baseline="0">
                <a:latin typeface="Verdana" panose="020B0604030504040204" pitchFamily="34" charset="0"/>
                <a:ea typeface="Verdana" panose="020B0604030504040204" pitchFamily="34" charset="0"/>
              </a:rPr>
              <a:t>Antioquia</a:t>
            </a:r>
          </a:p>
        </xdr:txBody>
      </xdr:sp>
    </xdr:grpSp>
    <xdr:clientData fPrintsWithSheet="0"/>
  </xdr:twoCellAnchor>
  <xdr:twoCellAnchor editAs="oneCell">
    <xdr:from>
      <xdr:col>0</xdr:col>
      <xdr:colOff>609600</xdr:colOff>
      <xdr:row>0</xdr:row>
      <xdr:rowOff>9525</xdr:rowOff>
    </xdr:from>
    <xdr:to>
      <xdr:col>0</xdr:col>
      <xdr:colOff>1624330</xdr:colOff>
      <xdr:row>5</xdr:row>
      <xdr:rowOff>171541</xdr:rowOff>
    </xdr:to>
    <xdr:pic>
      <xdr:nvPicPr>
        <xdr:cNvPr id="3" name="Imagen 2" descr="Logotipo&#10;&#10;Descripción generada automáticamente">
          <a:extLst>
            <a:ext uri="{FF2B5EF4-FFF2-40B4-BE49-F238E27FC236}">
              <a16:creationId xmlns:a16="http://schemas.microsoft.com/office/drawing/2014/main" id="{B92074AD-07C8-4D5C-9F55-DB9126BB174E}"/>
            </a:ext>
          </a:extLst>
        </xdr:cNvPr>
        <xdr:cNvPicPr>
          <a:picLocks noChangeAspect="1"/>
        </xdr:cNvPicPr>
      </xdr:nvPicPr>
      <xdr:blipFill>
        <a:blip xmlns:r="http://schemas.openxmlformats.org/officeDocument/2006/relationships" r:embed="rId2"/>
        <a:stretch>
          <a:fillRect/>
        </a:stretch>
      </xdr:blipFill>
      <xdr:spPr>
        <a:xfrm>
          <a:off x="609600" y="9525"/>
          <a:ext cx="1014730" cy="995861"/>
        </a:xfrm>
        <a:prstGeom prst="rect">
          <a:avLst/>
        </a:prstGeom>
      </xdr:spPr>
    </xdr:pic>
    <xdr:clientData/>
  </xdr:twoCellAnchor>
  <xdr:twoCellAnchor editAs="absolute">
    <xdr:from>
      <xdr:col>0</xdr:col>
      <xdr:colOff>187797</xdr:colOff>
      <xdr:row>41</xdr:row>
      <xdr:rowOff>204489</xdr:rowOff>
    </xdr:from>
    <xdr:to>
      <xdr:col>0</xdr:col>
      <xdr:colOff>266997</xdr:colOff>
      <xdr:row>42</xdr:row>
      <xdr:rowOff>29689</xdr:rowOff>
    </xdr:to>
    <xdr:sp macro="" textlink="">
      <xdr:nvSpPr>
        <xdr:cNvPr id="29" name="Rectángulo 28">
          <a:extLst>
            <a:ext uri="{FF2B5EF4-FFF2-40B4-BE49-F238E27FC236}">
              <a16:creationId xmlns:a16="http://schemas.microsoft.com/office/drawing/2014/main" id="{6A3B534B-7E8D-CFB8-3CB1-7F56F7249E49}"/>
            </a:ext>
          </a:extLst>
        </xdr:cNvPr>
        <xdr:cNvSpPr/>
      </xdr:nvSpPr>
      <xdr:spPr>
        <a:xfrm>
          <a:off x="187797" y="9297689"/>
          <a:ext cx="79200" cy="79200"/>
        </a:xfrm>
        <a:prstGeom prst="rect">
          <a:avLst/>
        </a:prstGeom>
        <a:solidFill>
          <a:srgbClr val="FFFF5D"/>
        </a:solidFill>
        <a:ln>
          <a:solidFill>
            <a:srgbClr val="FFFF5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s-CO" sz="1100"/>
        </a:p>
      </xdr:txBody>
    </xdr:sp>
    <xdr:clientData fPrintsWithSheet="0"/>
  </xdr:twoCellAnchor>
  <xdr:twoCellAnchor editAs="absolute">
    <xdr:from>
      <xdr:col>1</xdr:col>
      <xdr:colOff>5816598</xdr:colOff>
      <xdr:row>19</xdr:row>
      <xdr:rowOff>37262</xdr:rowOff>
    </xdr:from>
    <xdr:to>
      <xdr:col>1</xdr:col>
      <xdr:colOff>6163733</xdr:colOff>
      <xdr:row>21</xdr:row>
      <xdr:rowOff>16934</xdr:rowOff>
    </xdr:to>
    <xdr:pic>
      <xdr:nvPicPr>
        <xdr:cNvPr id="59" name="Imagen 58">
          <a:hlinkClick xmlns:r="http://schemas.openxmlformats.org/officeDocument/2006/relationships" r:id="rId1"/>
          <a:extLst>
            <a:ext uri="{FF2B5EF4-FFF2-40B4-BE49-F238E27FC236}">
              <a16:creationId xmlns:a16="http://schemas.microsoft.com/office/drawing/2014/main" id="{BDEDF06D-3A61-7BDC-3BEC-2A91D8436FDD}"/>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7838" y1="18391" x2="37838" y2="18391"/>
                      <a14:foregroundMark x1="39189" y1="13218" x2="39189" y2="13218"/>
                      <a14:foregroundMark x1="40541" y1="34483" x2="40541" y2="34483"/>
                      <a14:foregroundMark x1="50676" y1="36207" x2="50676" y2="36207"/>
                      <a14:foregroundMark x1="38514" y1="27586" x2="38514" y2="27586"/>
                      <a14:foregroundMark x1="33108" y1="24138" x2="33108" y2="24138"/>
                      <a14:foregroundMark x1="43243" y1="25862" x2="43243" y2="25862"/>
                      <a14:foregroundMark x1="41216" y1="52874" x2="41216" y2="52874"/>
                      <a14:foregroundMark x1="36486" y1="56897" x2="36486" y2="56897"/>
                      <a14:foregroundMark x1="37162" y1="54598" x2="37162" y2="54598"/>
                      <a14:foregroundMark x1="37838" y1="60345" x2="37838" y2="60345"/>
                      <a14:foregroundMark x1="39865" y1="63793" x2="39865" y2="63793"/>
                      <a14:foregroundMark x1="43919" y1="55747" x2="43919" y2="55747"/>
                      <a14:foregroundMark x1="48649" y1="55747" x2="48649" y2="55747"/>
                      <a14:foregroundMark x1="54054" y1="55747" x2="54054" y2="55747"/>
                      <a14:foregroundMark x1="58108" y1="56322" x2="58108" y2="56322"/>
                      <a14:foregroundMark x1="60811" y1="57471" x2="60811" y2="57471"/>
                      <a14:foregroundMark x1="66892" y1="59770" x2="66892" y2="59770"/>
                      <a14:foregroundMark x1="67568" y1="62069" x2="68243" y2="62069"/>
                      <a14:foregroundMark x1="40541" y1="64943" x2="40541" y2="64943"/>
                      <a14:foregroundMark x1="38514" y1="67241" x2="38514" y2="67241"/>
                      <a14:foregroundMark x1="48649" y1="60920" x2="48649" y2="60920"/>
                      <a14:foregroundMark x1="53378" y1="60920" x2="53378" y2="60920"/>
                      <a14:foregroundMark x1="70270" y1="64943" x2="70270" y2="64943"/>
                      <a14:foregroundMark x1="72297" y1="66667" x2="72973" y2="66667"/>
                      <a14:foregroundMark x1="36486" y1="69540" x2="36486" y2="69540"/>
                      <a14:foregroundMark x1="45946" y1="63793" x2="45946" y2="63793"/>
                      <a14:foregroundMark x1="56081" y1="63218" x2="56081" y2="63218"/>
                      <a14:foregroundMark x1="56081" y1="64943" x2="56081" y2="64943"/>
                      <a14:foregroundMark x1="56757" y1="68391" x2="56757" y2="68391"/>
                      <a14:foregroundMark x1="37162" y1="68966" x2="37162" y2="68966"/>
                      <a14:foregroundMark x1="47297" y1="68391" x2="47297" y2="68391"/>
                      <a14:foregroundMark x1="47973" y1="72414" x2="47973" y2="72414"/>
                      <a14:foregroundMark x1="70946" y1="70690" x2="70946" y2="70690"/>
                      <a14:foregroundMark x1="78378" y1="74138" x2="78378" y2="74138"/>
                      <a14:foregroundMark x1="76351" y1="72414" x2="76351" y2="72414"/>
                      <a14:foregroundMark x1="29054" y1="22414" x2="29054" y2="22414"/>
                      <a14:foregroundMark x1="29730" y1="25862" x2="29730" y2="25862"/>
                      <a14:foregroundMark x1="55405" y1="53448" x2="55405" y2="53448"/>
                      <a14:foregroundMark x1="49324" y1="54023" x2="49324" y2="54023"/>
                      <a14:foregroundMark x1="48649" y1="52874" x2="48649" y2="52874"/>
                      <a14:foregroundMark x1="51351" y1="53448" x2="51351" y2="53448"/>
                      <a14:foregroundMark x1="46622" y1="52874" x2="46622" y2="52874"/>
                      <a14:foregroundMark x1="64189" y1="55172" x2="64189" y2="55172"/>
                      <a14:foregroundMark x1="66216" y1="55747" x2="66216" y2="55747"/>
                      <a14:foregroundMark x1="68919" y1="58046" x2="68919" y2="58046"/>
                      <a14:foregroundMark x1="48649" y1="54023" x2="48649" y2="54023"/>
                      <a14:foregroundMark x1="48649" y1="53448" x2="48649" y2="53448"/>
                      <a14:foregroundMark x1="48649" y1="53448" x2="48649" y2="53448"/>
                      <a14:foregroundMark x1="48649" y1="53448" x2="48649" y2="53448"/>
                      <a14:foregroundMark x1="58784" y1="53448" x2="58784" y2="53448"/>
                      <a14:foregroundMark x1="56757" y1="53448" x2="56757" y2="53448"/>
                      <a14:backgroundMark x1="73649" y1="58621" x2="73649" y2="58621"/>
                      <a14:backgroundMark x1="85811" y1="72989" x2="85811" y2="72989"/>
                      <a14:backgroundMark x1="33108" y1="72414" x2="33108" y2="72414"/>
                      <a14:backgroundMark x1="71622" y1="57471" x2="71622" y2="57471"/>
                      <a14:backgroundMark x1="69595" y1="56897" x2="69595" y2="56897"/>
                      <a14:backgroundMark x1="68243" y1="55172" x2="68243" y2="55172"/>
                      <a14:backgroundMark x1="64865" y1="54598" x2="64865" y2="54598"/>
                      <a14:backgroundMark x1="63514" y1="52874" x2="63514" y2="52874"/>
                      <a14:backgroundMark x1="60811" y1="52874" x2="60811" y2="52874"/>
                      <a14:backgroundMark x1="63514" y1="53448" x2="63514" y2="53448"/>
                      <a14:backgroundMark x1="64189" y1="54023" x2="64189" y2="54023"/>
                      <a14:backgroundMark x1="54730" y1="51724" x2="54730" y2="51724"/>
                      <a14:backgroundMark x1="50676" y1="51724" x2="50676" y2="51724"/>
                      <a14:backgroundMark x1="49324" y1="52299" x2="49324" y2="52299"/>
                      <a14:backgroundMark x1="47297" y1="51724" x2="47297" y2="51724"/>
                    </a14:backgroundRemoval>
                  </a14:imgEffect>
                  <a14:imgEffect>
                    <a14:sharpenSoften amount="50000"/>
                  </a14:imgEffect>
                  <a14:imgEffect>
                    <a14:brightnessContrast contrast="40000"/>
                  </a14:imgEffect>
                </a14:imgLayer>
              </a14:imgProps>
            </a:ext>
          </a:extLst>
        </a:blip>
        <a:srcRect l="27023" t="9195" r="17529" b="23552"/>
        <a:stretch/>
      </xdr:blipFill>
      <xdr:spPr>
        <a:xfrm>
          <a:off x="7992531" y="4050462"/>
          <a:ext cx="347135" cy="436872"/>
        </a:xfrm>
        <a:prstGeom prst="rect">
          <a:avLst/>
        </a:prstGeom>
        <a:effectLst>
          <a:outerShdw blurRad="50800" dist="38100" dir="2700000" algn="tl" rotWithShape="0">
            <a:prstClr val="black">
              <a:alpha val="40000"/>
            </a:prstClr>
          </a:outerShdw>
        </a:effectLst>
      </xdr:spPr>
    </xdr:pic>
    <xdr:clientData/>
  </xdr:twoCellAnchor>
  <xdr:twoCellAnchor editAs="absolute">
    <xdr:from>
      <xdr:col>1</xdr:col>
      <xdr:colOff>5396454</xdr:colOff>
      <xdr:row>27</xdr:row>
      <xdr:rowOff>107719</xdr:rowOff>
    </xdr:from>
    <xdr:to>
      <xdr:col>1</xdr:col>
      <xdr:colOff>5839035</xdr:colOff>
      <xdr:row>31</xdr:row>
      <xdr:rowOff>48518</xdr:rowOff>
    </xdr:to>
    <xdr:pic>
      <xdr:nvPicPr>
        <xdr:cNvPr id="30" name="Imagen 29">
          <a:hlinkClick xmlns:r="http://schemas.openxmlformats.org/officeDocument/2006/relationships" r:id="rId1"/>
          <a:extLst>
            <a:ext uri="{FF2B5EF4-FFF2-40B4-BE49-F238E27FC236}">
              <a16:creationId xmlns:a16="http://schemas.microsoft.com/office/drawing/2014/main" id="{63BB93B1-9F2B-4D37-2117-05F34A395A0F}"/>
            </a:ext>
          </a:extLst>
        </xdr:cNvPr>
        <xdr:cNvPicPr>
          <a:picLocks noChangeAspect="1"/>
        </xdr:cNvPicPr>
      </xdr:nvPicPr>
      <xdr:blipFill rotWithShape="1">
        <a:blip xmlns:r="http://schemas.openxmlformats.org/officeDocument/2006/relationships" r:embed="rId5">
          <a:duotone>
            <a:prstClr val="black"/>
            <a:schemeClr val="accent4">
              <a:tint val="45000"/>
              <a:satMod val="400000"/>
            </a:schemeClr>
          </a:duotone>
          <a:extLst>
            <a:ext uri="{BEBA8EAE-BF5A-486C-A8C5-ECC9F3942E4B}">
              <a14:imgProps xmlns:a14="http://schemas.microsoft.com/office/drawing/2010/main">
                <a14:imgLayer r:embed="rId6">
                  <a14:imgEffect>
                    <a14:backgroundRemoval t="9735" b="95280" l="6667" r="96296">
                      <a14:foregroundMark x1="20000" y1="90560" x2="20000" y2="90560"/>
                      <a14:foregroundMark x1="11111" y1="93510" x2="11111" y2="93510"/>
                      <a14:foregroundMark x1="91852" y1="29204" x2="91852" y2="29204"/>
                      <a14:foregroundMark x1="91852" y1="12389" x2="91852" y2="12389"/>
                      <a14:foregroundMark x1="91852" y1="10914" x2="91852" y2="10914"/>
                      <a14:foregroundMark x1="85926" y1="10324" x2="85926" y2="10324"/>
                      <a14:foregroundMark x1="6667" y1="95575" x2="6667" y2="95575"/>
                      <a14:foregroundMark x1="72593" y1="14159" x2="72593" y2="14159"/>
                      <a14:foregroundMark x1="77778" y1="10619" x2="77778" y2="10619"/>
                      <a14:foregroundMark x1="62963" y1="32743" x2="62963" y2="32743"/>
                      <a14:foregroundMark x1="96296" y1="26254" x2="96296" y2="26254"/>
                      <a14:foregroundMark x1="51852" y1="25369" x2="51852" y2="25369"/>
                      <a14:foregroundMark x1="68148" y1="18289" x2="68148" y2="18289"/>
                      <a14:backgroundMark x1="3704" y1="95575" x2="3704" y2="95575"/>
                      <a14:backgroundMark x1="13333" y1="96755" x2="13333" y2="96755"/>
                      <a14:backgroundMark x1="68889" y1="74926" x2="68889" y2="74926"/>
                    </a14:backgroundRemoval>
                  </a14:imgEffect>
                  <a14:imgEffect>
                    <a14:sharpenSoften amount="22000"/>
                  </a14:imgEffect>
                  <a14:imgEffect>
                    <a14:colorTemperature colorTemp="11200"/>
                  </a14:imgEffect>
                  <a14:imgEffect>
                    <a14:saturation sat="0"/>
                  </a14:imgEffect>
                  <a14:imgEffect>
                    <a14:brightnessContrast bright="16000" contrast="89000"/>
                  </a14:imgEffect>
                </a14:imgLayer>
              </a14:imgProps>
            </a:ext>
          </a:extLst>
        </a:blip>
        <a:srcRect t="8282"/>
        <a:stretch/>
      </xdr:blipFill>
      <xdr:spPr>
        <a:xfrm rot="21395988">
          <a:off x="7572387" y="5949719"/>
          <a:ext cx="442581" cy="855199"/>
        </a:xfrm>
        <a:prstGeom prst="rect">
          <a:avLst/>
        </a:prstGeom>
        <a:effectLst>
          <a:outerShdw blurRad="50800" dist="38100" dir="2700000" algn="tl" rotWithShape="0">
            <a:prstClr val="black">
              <a:alpha val="40000"/>
            </a:prstClr>
          </a:outerShdw>
        </a:effectLst>
      </xdr:spPr>
    </xdr:pic>
    <xdr:clientData/>
  </xdr:twoCellAnchor>
  <xdr:twoCellAnchor editAs="absolute">
    <xdr:from>
      <xdr:col>1</xdr:col>
      <xdr:colOff>5363934</xdr:colOff>
      <xdr:row>13</xdr:row>
      <xdr:rowOff>7129</xdr:rowOff>
    </xdr:from>
    <xdr:to>
      <xdr:col>1</xdr:col>
      <xdr:colOff>5695400</xdr:colOff>
      <xdr:row>13</xdr:row>
      <xdr:rowOff>205567</xdr:rowOff>
    </xdr:to>
    <xdr:sp macro="" textlink="">
      <xdr:nvSpPr>
        <xdr:cNvPr id="51" name="CuadroTexto 50">
          <a:hlinkClick xmlns:r="http://schemas.openxmlformats.org/officeDocument/2006/relationships" r:id="rId1"/>
          <a:extLst>
            <a:ext uri="{FF2B5EF4-FFF2-40B4-BE49-F238E27FC236}">
              <a16:creationId xmlns:a16="http://schemas.microsoft.com/office/drawing/2014/main" id="{CCBF9B61-5E0D-4C7B-9059-C23D1944BCC8}"/>
            </a:ext>
          </a:extLst>
        </xdr:cNvPr>
        <xdr:cNvSpPr txBox="1"/>
      </xdr:nvSpPr>
      <xdr:spPr>
        <a:xfrm>
          <a:off x="7539867" y="2648729"/>
          <a:ext cx="331466"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12</a:t>
          </a:r>
        </a:p>
      </xdr:txBody>
    </xdr:sp>
    <xdr:clientData fPrintsWithSheet="0"/>
  </xdr:twoCellAnchor>
  <xdr:twoCellAnchor editAs="absolute">
    <xdr:from>
      <xdr:col>1</xdr:col>
      <xdr:colOff>5475514</xdr:colOff>
      <xdr:row>17</xdr:row>
      <xdr:rowOff>192579</xdr:rowOff>
    </xdr:from>
    <xdr:to>
      <xdr:col>1</xdr:col>
      <xdr:colOff>5806980</xdr:colOff>
      <xdr:row>18</xdr:row>
      <xdr:rowOff>162417</xdr:rowOff>
    </xdr:to>
    <xdr:sp macro="" textlink="">
      <xdr:nvSpPr>
        <xdr:cNvPr id="52" name="CuadroTexto 51">
          <a:hlinkClick xmlns:r="http://schemas.openxmlformats.org/officeDocument/2006/relationships" r:id="rId1"/>
          <a:extLst>
            <a:ext uri="{FF2B5EF4-FFF2-40B4-BE49-F238E27FC236}">
              <a16:creationId xmlns:a16="http://schemas.microsoft.com/office/drawing/2014/main" id="{9D2B883D-1DCA-4278-A31F-EB3C3FBA3F1B}"/>
            </a:ext>
          </a:extLst>
        </xdr:cNvPr>
        <xdr:cNvSpPr txBox="1"/>
      </xdr:nvSpPr>
      <xdr:spPr>
        <a:xfrm>
          <a:off x="7651447" y="3748579"/>
          <a:ext cx="331466"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3</a:t>
          </a:r>
        </a:p>
      </xdr:txBody>
    </xdr:sp>
    <xdr:clientData fPrintsWithSheet="0"/>
  </xdr:twoCellAnchor>
  <xdr:twoCellAnchor editAs="absolute">
    <xdr:from>
      <xdr:col>1</xdr:col>
      <xdr:colOff>5854148</xdr:colOff>
      <xdr:row>26</xdr:row>
      <xdr:rowOff>139292</xdr:rowOff>
    </xdr:from>
    <xdr:to>
      <xdr:col>1</xdr:col>
      <xdr:colOff>6185870</xdr:colOff>
      <xdr:row>27</xdr:row>
      <xdr:rowOff>109130</xdr:rowOff>
    </xdr:to>
    <xdr:sp macro="" textlink="">
      <xdr:nvSpPr>
        <xdr:cNvPr id="7" name="CuadroTexto 6">
          <a:hlinkClick xmlns:r="http://schemas.openxmlformats.org/officeDocument/2006/relationships" r:id="rId1"/>
          <a:extLst>
            <a:ext uri="{FF2B5EF4-FFF2-40B4-BE49-F238E27FC236}">
              <a16:creationId xmlns:a16="http://schemas.microsoft.com/office/drawing/2014/main" id="{B3E272F0-20B8-40C8-8647-C0F37C4A11D1}"/>
            </a:ext>
          </a:extLst>
        </xdr:cNvPr>
        <xdr:cNvSpPr txBox="1"/>
      </xdr:nvSpPr>
      <xdr:spPr>
        <a:xfrm>
          <a:off x="8030081" y="5752692"/>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6</a:t>
          </a:r>
        </a:p>
      </xdr:txBody>
    </xdr:sp>
    <xdr:clientData fPrintsWithSheet="0"/>
  </xdr:twoCellAnchor>
  <xdr:twoCellAnchor editAs="absolute">
    <xdr:from>
      <xdr:col>1</xdr:col>
      <xdr:colOff>4587453</xdr:colOff>
      <xdr:row>26</xdr:row>
      <xdr:rowOff>216141</xdr:rowOff>
    </xdr:from>
    <xdr:to>
      <xdr:col>1</xdr:col>
      <xdr:colOff>4919175</xdr:colOff>
      <xdr:row>27</xdr:row>
      <xdr:rowOff>185979</xdr:rowOff>
    </xdr:to>
    <xdr:sp macro="" textlink="">
      <xdr:nvSpPr>
        <xdr:cNvPr id="27" name="CuadroTexto 26">
          <a:hlinkClick xmlns:r="http://schemas.openxmlformats.org/officeDocument/2006/relationships" r:id="rId1"/>
          <a:extLst>
            <a:ext uri="{FF2B5EF4-FFF2-40B4-BE49-F238E27FC236}">
              <a16:creationId xmlns:a16="http://schemas.microsoft.com/office/drawing/2014/main" id="{8BA52AD4-0818-4C6B-9A17-7177EC103188}"/>
            </a:ext>
          </a:extLst>
        </xdr:cNvPr>
        <xdr:cNvSpPr txBox="1"/>
      </xdr:nvSpPr>
      <xdr:spPr>
        <a:xfrm>
          <a:off x="6763386" y="5829541"/>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10</a:t>
          </a:r>
        </a:p>
      </xdr:txBody>
    </xdr:sp>
    <xdr:clientData fPrintsWithSheet="0"/>
  </xdr:twoCellAnchor>
  <xdr:twoCellAnchor editAs="absolute">
    <xdr:from>
      <xdr:col>1</xdr:col>
      <xdr:colOff>5513491</xdr:colOff>
      <xdr:row>29</xdr:row>
      <xdr:rowOff>37580</xdr:rowOff>
    </xdr:from>
    <xdr:to>
      <xdr:col>1</xdr:col>
      <xdr:colOff>5845213</xdr:colOff>
      <xdr:row>30</xdr:row>
      <xdr:rowOff>7418</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879524B0-5BB2-0D86-1AB8-B8617DC69AEC}"/>
            </a:ext>
          </a:extLst>
        </xdr:cNvPr>
        <xdr:cNvSpPr txBox="1"/>
      </xdr:nvSpPr>
      <xdr:spPr>
        <a:xfrm>
          <a:off x="7689424" y="6336780"/>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21</a:t>
          </a:r>
        </a:p>
      </xdr:txBody>
    </xdr:sp>
    <xdr:clientData fPrintsWithSheet="0"/>
  </xdr:twoCellAnchor>
  <xdr:twoCellAnchor editAs="absolute">
    <xdr:from>
      <xdr:col>2</xdr:col>
      <xdr:colOff>63544</xdr:colOff>
      <xdr:row>31</xdr:row>
      <xdr:rowOff>125273</xdr:rowOff>
    </xdr:from>
    <xdr:to>
      <xdr:col>2</xdr:col>
      <xdr:colOff>395266</xdr:colOff>
      <xdr:row>32</xdr:row>
      <xdr:rowOff>95111</xdr:rowOff>
    </xdr:to>
    <xdr:sp macro="" textlink="">
      <xdr:nvSpPr>
        <xdr:cNvPr id="33" name="CuadroTexto 32">
          <a:hlinkClick xmlns:r="http://schemas.openxmlformats.org/officeDocument/2006/relationships" r:id="rId1"/>
          <a:extLst>
            <a:ext uri="{FF2B5EF4-FFF2-40B4-BE49-F238E27FC236}">
              <a16:creationId xmlns:a16="http://schemas.microsoft.com/office/drawing/2014/main" id="{46E27E56-A98C-4618-9E6D-29C0D3FE9107}"/>
            </a:ext>
          </a:extLst>
        </xdr:cNvPr>
        <xdr:cNvSpPr txBox="1"/>
      </xdr:nvSpPr>
      <xdr:spPr>
        <a:xfrm>
          <a:off x="9580077" y="6881673"/>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ysClr val="windowText" lastClr="000000"/>
              </a:solidFill>
              <a:latin typeface="Verdana" panose="020B0604030504040204" pitchFamily="34" charset="0"/>
              <a:ea typeface="Verdana" panose="020B0604030504040204" pitchFamily="34" charset="0"/>
            </a:rPr>
            <a:t>13</a:t>
          </a:r>
        </a:p>
      </xdr:txBody>
    </xdr:sp>
    <xdr:clientData fPrintsWithSheet="0"/>
  </xdr:twoCellAnchor>
  <xdr:twoCellAnchor editAs="absolute">
    <xdr:from>
      <xdr:col>1</xdr:col>
      <xdr:colOff>5506406</xdr:colOff>
      <xdr:row>37</xdr:row>
      <xdr:rowOff>97367</xdr:rowOff>
    </xdr:from>
    <xdr:to>
      <xdr:col>1</xdr:col>
      <xdr:colOff>5838128</xdr:colOff>
      <xdr:row>38</xdr:row>
      <xdr:rowOff>67205</xdr:rowOff>
    </xdr:to>
    <xdr:sp macro="" textlink="">
      <xdr:nvSpPr>
        <xdr:cNvPr id="34" name="CuadroTexto 33">
          <a:hlinkClick xmlns:r="http://schemas.openxmlformats.org/officeDocument/2006/relationships" r:id="rId1"/>
          <a:extLst>
            <a:ext uri="{FF2B5EF4-FFF2-40B4-BE49-F238E27FC236}">
              <a16:creationId xmlns:a16="http://schemas.microsoft.com/office/drawing/2014/main" id="{1668E23C-DB35-4D91-B0BE-CE6F356F0AEB}"/>
            </a:ext>
          </a:extLst>
        </xdr:cNvPr>
        <xdr:cNvSpPr txBox="1"/>
      </xdr:nvSpPr>
      <xdr:spPr>
        <a:xfrm>
          <a:off x="7682339" y="8225367"/>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4</a:t>
          </a:r>
        </a:p>
      </xdr:txBody>
    </xdr:sp>
    <xdr:clientData fPrintsWithSheet="0"/>
  </xdr:twoCellAnchor>
  <xdr:twoCellAnchor editAs="absolute">
    <xdr:from>
      <xdr:col>1</xdr:col>
      <xdr:colOff>4622421</xdr:colOff>
      <xdr:row>38</xdr:row>
      <xdr:rowOff>162043</xdr:rowOff>
    </xdr:from>
    <xdr:to>
      <xdr:col>1</xdr:col>
      <xdr:colOff>4954143</xdr:colOff>
      <xdr:row>39</xdr:row>
      <xdr:rowOff>131881</xdr:rowOff>
    </xdr:to>
    <xdr:sp macro="" textlink="">
      <xdr:nvSpPr>
        <xdr:cNvPr id="35" name="CuadroTexto 34">
          <a:hlinkClick xmlns:r="http://schemas.openxmlformats.org/officeDocument/2006/relationships" r:id="rId1"/>
          <a:extLst>
            <a:ext uri="{FF2B5EF4-FFF2-40B4-BE49-F238E27FC236}">
              <a16:creationId xmlns:a16="http://schemas.microsoft.com/office/drawing/2014/main" id="{5FF0C21D-AA1A-409F-B0C2-6F849ECE3E95}"/>
            </a:ext>
          </a:extLst>
        </xdr:cNvPr>
        <xdr:cNvSpPr txBox="1"/>
      </xdr:nvSpPr>
      <xdr:spPr>
        <a:xfrm>
          <a:off x="6798354" y="8518643"/>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16</a:t>
          </a:r>
        </a:p>
      </xdr:txBody>
    </xdr:sp>
    <xdr:clientData fPrintsWithSheet="0"/>
  </xdr:twoCellAnchor>
  <xdr:twoCellAnchor editAs="absolute">
    <xdr:from>
      <xdr:col>1</xdr:col>
      <xdr:colOff>3848676</xdr:colOff>
      <xdr:row>33</xdr:row>
      <xdr:rowOff>144780</xdr:rowOff>
    </xdr:from>
    <xdr:to>
      <xdr:col>1</xdr:col>
      <xdr:colOff>4180398</xdr:colOff>
      <xdr:row>34</xdr:row>
      <xdr:rowOff>114618</xdr:rowOff>
    </xdr:to>
    <xdr:sp macro="" textlink="">
      <xdr:nvSpPr>
        <xdr:cNvPr id="37" name="CuadroTexto 36">
          <a:hlinkClick xmlns:r="http://schemas.openxmlformats.org/officeDocument/2006/relationships" r:id="rId1"/>
          <a:extLst>
            <a:ext uri="{FF2B5EF4-FFF2-40B4-BE49-F238E27FC236}">
              <a16:creationId xmlns:a16="http://schemas.microsoft.com/office/drawing/2014/main" id="{CADBB065-EBC8-4E7C-8092-C99F888ABFEF}"/>
            </a:ext>
          </a:extLst>
        </xdr:cNvPr>
        <xdr:cNvSpPr txBox="1"/>
      </xdr:nvSpPr>
      <xdr:spPr>
        <a:xfrm>
          <a:off x="6024609" y="7358380"/>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5</a:t>
          </a:r>
        </a:p>
      </xdr:txBody>
    </xdr:sp>
    <xdr:clientData fPrintsWithSheet="0"/>
  </xdr:twoCellAnchor>
  <xdr:twoCellAnchor editAs="absolute">
    <xdr:from>
      <xdr:col>1</xdr:col>
      <xdr:colOff>3993216</xdr:colOff>
      <xdr:row>30</xdr:row>
      <xdr:rowOff>95635</xdr:rowOff>
    </xdr:from>
    <xdr:to>
      <xdr:col>1</xdr:col>
      <xdr:colOff>4324938</xdr:colOff>
      <xdr:row>31</xdr:row>
      <xdr:rowOff>65473</xdr:rowOff>
    </xdr:to>
    <xdr:sp macro="" textlink="">
      <xdr:nvSpPr>
        <xdr:cNvPr id="38" name="CuadroTexto 37">
          <a:hlinkClick xmlns:r="http://schemas.openxmlformats.org/officeDocument/2006/relationships" r:id="rId1"/>
          <a:extLst>
            <a:ext uri="{FF2B5EF4-FFF2-40B4-BE49-F238E27FC236}">
              <a16:creationId xmlns:a16="http://schemas.microsoft.com/office/drawing/2014/main" id="{78DA854A-F817-4D32-BD04-3C91FAFE2A1E}"/>
            </a:ext>
          </a:extLst>
        </xdr:cNvPr>
        <xdr:cNvSpPr txBox="1"/>
      </xdr:nvSpPr>
      <xdr:spPr>
        <a:xfrm>
          <a:off x="6169149" y="6623435"/>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20</a:t>
          </a:r>
        </a:p>
      </xdr:txBody>
    </xdr:sp>
    <xdr:clientData fPrintsWithSheet="0"/>
  </xdr:twoCellAnchor>
  <xdr:twoCellAnchor editAs="absolute">
    <xdr:from>
      <xdr:col>1</xdr:col>
      <xdr:colOff>3101340</xdr:colOff>
      <xdr:row>35</xdr:row>
      <xdr:rowOff>175260</xdr:rowOff>
    </xdr:from>
    <xdr:to>
      <xdr:col>1</xdr:col>
      <xdr:colOff>3433062</xdr:colOff>
      <xdr:row>36</xdr:row>
      <xdr:rowOff>145098</xdr:rowOff>
    </xdr:to>
    <xdr:sp macro="" textlink="">
      <xdr:nvSpPr>
        <xdr:cNvPr id="39" name="CuadroTexto 38">
          <a:hlinkClick xmlns:r="http://schemas.openxmlformats.org/officeDocument/2006/relationships" r:id="rId1"/>
          <a:extLst>
            <a:ext uri="{FF2B5EF4-FFF2-40B4-BE49-F238E27FC236}">
              <a16:creationId xmlns:a16="http://schemas.microsoft.com/office/drawing/2014/main" id="{230168C1-72B5-4781-B9CA-8246204DCC00}"/>
            </a:ext>
          </a:extLst>
        </xdr:cNvPr>
        <xdr:cNvSpPr txBox="1"/>
      </xdr:nvSpPr>
      <xdr:spPr>
        <a:xfrm>
          <a:off x="5277273" y="7846060"/>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14</a:t>
          </a:r>
        </a:p>
      </xdr:txBody>
    </xdr:sp>
    <xdr:clientData fPrintsWithSheet="0"/>
  </xdr:twoCellAnchor>
  <xdr:twoCellAnchor editAs="absolute">
    <xdr:from>
      <xdr:col>1</xdr:col>
      <xdr:colOff>3846903</xdr:colOff>
      <xdr:row>25</xdr:row>
      <xdr:rowOff>33261</xdr:rowOff>
    </xdr:from>
    <xdr:to>
      <xdr:col>1</xdr:col>
      <xdr:colOff>4178625</xdr:colOff>
      <xdr:row>26</xdr:row>
      <xdr:rowOff>3099</xdr:rowOff>
    </xdr:to>
    <xdr:sp macro="" textlink="">
      <xdr:nvSpPr>
        <xdr:cNvPr id="41" name="CuadroTexto 40">
          <a:hlinkClick xmlns:r="http://schemas.openxmlformats.org/officeDocument/2006/relationships" r:id="rId1"/>
          <a:extLst>
            <a:ext uri="{FF2B5EF4-FFF2-40B4-BE49-F238E27FC236}">
              <a16:creationId xmlns:a16="http://schemas.microsoft.com/office/drawing/2014/main" id="{BADDAFAB-F600-478C-85CC-A7BD10A2BB2F}"/>
            </a:ext>
          </a:extLst>
        </xdr:cNvPr>
        <xdr:cNvSpPr txBox="1"/>
      </xdr:nvSpPr>
      <xdr:spPr>
        <a:xfrm>
          <a:off x="6022836" y="5418061"/>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8</a:t>
          </a:r>
        </a:p>
      </xdr:txBody>
    </xdr:sp>
    <xdr:clientData fPrintsWithSheet="0"/>
  </xdr:twoCellAnchor>
  <xdr:twoCellAnchor editAs="absolute">
    <xdr:from>
      <xdr:col>1</xdr:col>
      <xdr:colOff>4763590</xdr:colOff>
      <xdr:row>22</xdr:row>
      <xdr:rowOff>20759</xdr:rowOff>
    </xdr:from>
    <xdr:to>
      <xdr:col>1</xdr:col>
      <xdr:colOff>5095312</xdr:colOff>
      <xdr:row>22</xdr:row>
      <xdr:rowOff>219197</xdr:rowOff>
    </xdr:to>
    <xdr:sp macro="" textlink="">
      <xdr:nvSpPr>
        <xdr:cNvPr id="42" name="CuadroTexto 41">
          <a:hlinkClick xmlns:r="http://schemas.openxmlformats.org/officeDocument/2006/relationships" r:id="rId1"/>
          <a:extLst>
            <a:ext uri="{FF2B5EF4-FFF2-40B4-BE49-F238E27FC236}">
              <a16:creationId xmlns:a16="http://schemas.microsoft.com/office/drawing/2014/main" id="{117C6C5B-26C5-4BBF-8392-347DB540F4E2}"/>
            </a:ext>
          </a:extLst>
        </xdr:cNvPr>
        <xdr:cNvSpPr txBox="1"/>
      </xdr:nvSpPr>
      <xdr:spPr>
        <a:xfrm>
          <a:off x="6939523" y="4719759"/>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a:t>
          </a:r>
        </a:p>
      </xdr:txBody>
    </xdr:sp>
    <xdr:clientData fPrintsWithSheet="0"/>
  </xdr:twoCellAnchor>
  <xdr:twoCellAnchor editAs="absolute">
    <xdr:from>
      <xdr:col>1</xdr:col>
      <xdr:colOff>5894001</xdr:colOff>
      <xdr:row>22</xdr:row>
      <xdr:rowOff>102919</xdr:rowOff>
    </xdr:from>
    <xdr:to>
      <xdr:col>1</xdr:col>
      <xdr:colOff>6225723</xdr:colOff>
      <xdr:row>23</xdr:row>
      <xdr:rowOff>72757</xdr:rowOff>
    </xdr:to>
    <xdr:sp macro="" textlink="">
      <xdr:nvSpPr>
        <xdr:cNvPr id="43" name="CuadroTexto 42">
          <a:hlinkClick xmlns:r="http://schemas.openxmlformats.org/officeDocument/2006/relationships" r:id="rId1"/>
          <a:extLst>
            <a:ext uri="{FF2B5EF4-FFF2-40B4-BE49-F238E27FC236}">
              <a16:creationId xmlns:a16="http://schemas.microsoft.com/office/drawing/2014/main" id="{11572CEC-B121-44E3-BE68-E90330485E62}"/>
            </a:ext>
          </a:extLst>
        </xdr:cNvPr>
        <xdr:cNvSpPr txBox="1"/>
      </xdr:nvSpPr>
      <xdr:spPr>
        <a:xfrm>
          <a:off x="8069934" y="4801919"/>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17</a:t>
          </a:r>
        </a:p>
      </xdr:txBody>
    </xdr:sp>
    <xdr:clientData fPrintsWithSheet="0"/>
  </xdr:twoCellAnchor>
  <xdr:twoCellAnchor editAs="absolute">
    <xdr:from>
      <xdr:col>1</xdr:col>
      <xdr:colOff>5795093</xdr:colOff>
      <xdr:row>19</xdr:row>
      <xdr:rowOff>208958</xdr:rowOff>
    </xdr:from>
    <xdr:to>
      <xdr:col>1</xdr:col>
      <xdr:colOff>6126815</xdr:colOff>
      <xdr:row>20</xdr:row>
      <xdr:rowOff>178796</xdr:rowOff>
    </xdr:to>
    <xdr:sp macro="" textlink="">
      <xdr:nvSpPr>
        <xdr:cNvPr id="45" name="CuadroTexto 44">
          <a:hlinkClick xmlns:r="http://schemas.openxmlformats.org/officeDocument/2006/relationships" r:id="rId1"/>
          <a:extLst>
            <a:ext uri="{FF2B5EF4-FFF2-40B4-BE49-F238E27FC236}">
              <a16:creationId xmlns:a16="http://schemas.microsoft.com/office/drawing/2014/main" id="{8515C65E-3E50-4E63-9286-C6D17599055E}"/>
            </a:ext>
          </a:extLst>
        </xdr:cNvPr>
        <xdr:cNvSpPr txBox="1"/>
      </xdr:nvSpPr>
      <xdr:spPr>
        <a:xfrm>
          <a:off x="7971026" y="4222158"/>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ysClr val="windowText" lastClr="000000"/>
              </a:solidFill>
              <a:latin typeface="Verdana" panose="020B0604030504040204" pitchFamily="34" charset="0"/>
              <a:ea typeface="Verdana" panose="020B0604030504040204" pitchFamily="34" charset="0"/>
            </a:rPr>
            <a:t>11</a:t>
          </a:r>
        </a:p>
      </xdr:txBody>
    </xdr:sp>
    <xdr:clientData fPrintsWithSheet="0"/>
  </xdr:twoCellAnchor>
  <xdr:twoCellAnchor editAs="absolute">
    <xdr:from>
      <xdr:col>1</xdr:col>
      <xdr:colOff>6114262</xdr:colOff>
      <xdr:row>12</xdr:row>
      <xdr:rowOff>83069</xdr:rowOff>
    </xdr:from>
    <xdr:to>
      <xdr:col>1</xdr:col>
      <xdr:colOff>6445984</xdr:colOff>
      <xdr:row>13</xdr:row>
      <xdr:rowOff>52907</xdr:rowOff>
    </xdr:to>
    <xdr:sp macro="" textlink="">
      <xdr:nvSpPr>
        <xdr:cNvPr id="46" name="CuadroTexto 45">
          <a:hlinkClick xmlns:r="http://schemas.openxmlformats.org/officeDocument/2006/relationships" r:id="rId1"/>
          <a:extLst>
            <a:ext uri="{FF2B5EF4-FFF2-40B4-BE49-F238E27FC236}">
              <a16:creationId xmlns:a16="http://schemas.microsoft.com/office/drawing/2014/main" id="{C95CDB49-5F0B-49FF-8F65-3C4F736172C4}"/>
            </a:ext>
          </a:extLst>
        </xdr:cNvPr>
        <xdr:cNvSpPr txBox="1"/>
      </xdr:nvSpPr>
      <xdr:spPr>
        <a:xfrm>
          <a:off x="8290195" y="2496069"/>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7</a:t>
          </a:r>
        </a:p>
      </xdr:txBody>
    </xdr:sp>
    <xdr:clientData fPrintsWithSheet="0"/>
  </xdr:twoCellAnchor>
  <xdr:twoCellAnchor editAs="absolute">
    <xdr:from>
      <xdr:col>1</xdr:col>
      <xdr:colOff>3726949</xdr:colOff>
      <xdr:row>17</xdr:row>
      <xdr:rowOff>8444</xdr:rowOff>
    </xdr:from>
    <xdr:to>
      <xdr:col>1</xdr:col>
      <xdr:colOff>4474706</xdr:colOff>
      <xdr:row>21</xdr:row>
      <xdr:rowOff>188008</xdr:rowOff>
    </xdr:to>
    <xdr:pic>
      <xdr:nvPicPr>
        <xdr:cNvPr id="49" name="Imagen 48">
          <a:hlinkClick xmlns:r="http://schemas.openxmlformats.org/officeDocument/2006/relationships" r:id="rId1"/>
          <a:extLst>
            <a:ext uri="{FF2B5EF4-FFF2-40B4-BE49-F238E27FC236}">
              <a16:creationId xmlns:a16="http://schemas.microsoft.com/office/drawing/2014/main" id="{EBC96F61-FDEB-B7A4-955B-748759B763D2}"/>
            </a:ext>
          </a:extLst>
        </xdr:cNvPr>
        <xdr:cNvPicPr>
          <a:picLocks noChangeAspect="1"/>
        </xdr:cNvPicPr>
      </xdr:nvPicPr>
      <xdr:blipFill>
        <a:blip xmlns:r="http://schemas.openxmlformats.org/officeDocument/2006/relationships" r:embed="rId7">
          <a:duotone>
            <a:prstClr val="black"/>
            <a:srgbClr val="2830D8">
              <a:tint val="45000"/>
              <a:satMod val="400000"/>
            </a:srgbClr>
          </a:duotone>
          <a:extLst>
            <a:ext uri="{BEBA8EAE-BF5A-486C-A8C5-ECC9F3942E4B}">
              <a14:imgProps xmlns:a14="http://schemas.microsoft.com/office/drawing/2010/main">
                <a14:imgLayer r:embed="rId8">
                  <a14:imgEffect>
                    <a14:backgroundRemoval t="7985" b="94677" l="9524" r="92262">
                      <a14:foregroundMark x1="75595" y1="8365" x2="75595" y2="8365"/>
                      <a14:foregroundMark x1="92262" y1="24335" x2="92262" y2="24335"/>
                      <a14:foregroundMark x1="61310" y1="90875" x2="61310" y2="90875"/>
                      <a14:foregroundMark x1="64286" y1="94677" x2="64286" y2="94677"/>
                    </a14:backgroundRemoval>
                  </a14:imgEffect>
                  <a14:imgEffect>
                    <a14:sharpenSoften amount="50000"/>
                  </a14:imgEffect>
                  <a14:imgEffect>
                    <a14:brightnessContrast bright="20000" contrast="-40000"/>
                  </a14:imgEffect>
                </a14:imgLayer>
              </a14:imgProps>
            </a:ext>
          </a:extLst>
        </a:blip>
        <a:stretch>
          <a:fillRect/>
        </a:stretch>
      </xdr:blipFill>
      <xdr:spPr>
        <a:xfrm>
          <a:off x="5902882" y="3564444"/>
          <a:ext cx="747757" cy="1093964"/>
        </a:xfrm>
        <a:prstGeom prst="rect">
          <a:avLst/>
        </a:prstGeom>
        <a:effectLst>
          <a:outerShdw blurRad="50800" dist="38100" dir="2700000" algn="tl" rotWithShape="0">
            <a:prstClr val="black">
              <a:alpha val="40000"/>
            </a:prstClr>
          </a:outerShdw>
        </a:effectLst>
      </xdr:spPr>
    </xdr:pic>
    <xdr:clientData/>
  </xdr:twoCellAnchor>
  <xdr:twoCellAnchor editAs="absolute">
    <xdr:from>
      <xdr:col>1</xdr:col>
      <xdr:colOff>5002195</xdr:colOff>
      <xdr:row>12</xdr:row>
      <xdr:rowOff>82440</xdr:rowOff>
    </xdr:from>
    <xdr:to>
      <xdr:col>1</xdr:col>
      <xdr:colOff>5333917</xdr:colOff>
      <xdr:row>13</xdr:row>
      <xdr:rowOff>52278</xdr:rowOff>
    </xdr:to>
    <xdr:sp macro="" textlink="">
      <xdr:nvSpPr>
        <xdr:cNvPr id="47" name="CuadroTexto 46">
          <a:hlinkClick xmlns:r="http://schemas.openxmlformats.org/officeDocument/2006/relationships" r:id="rId1"/>
          <a:extLst>
            <a:ext uri="{FF2B5EF4-FFF2-40B4-BE49-F238E27FC236}">
              <a16:creationId xmlns:a16="http://schemas.microsoft.com/office/drawing/2014/main" id="{99CF337D-739D-43EE-9049-4C649CD6302A}"/>
            </a:ext>
          </a:extLst>
        </xdr:cNvPr>
        <xdr:cNvSpPr txBox="1"/>
      </xdr:nvSpPr>
      <xdr:spPr>
        <a:xfrm>
          <a:off x="7178128" y="2495440"/>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2</a:t>
          </a:r>
        </a:p>
      </xdr:txBody>
    </xdr:sp>
    <xdr:clientData fPrintsWithSheet="0"/>
  </xdr:twoCellAnchor>
  <xdr:twoCellAnchor editAs="absolute">
    <xdr:from>
      <xdr:col>1</xdr:col>
      <xdr:colOff>4069096</xdr:colOff>
      <xdr:row>18</xdr:row>
      <xdr:rowOff>18595</xdr:rowOff>
    </xdr:from>
    <xdr:to>
      <xdr:col>1</xdr:col>
      <xdr:colOff>4400818</xdr:colOff>
      <xdr:row>18</xdr:row>
      <xdr:rowOff>217033</xdr:rowOff>
    </xdr:to>
    <xdr:sp macro="" textlink="">
      <xdr:nvSpPr>
        <xdr:cNvPr id="53" name="CuadroTexto 52">
          <a:hlinkClick xmlns:r="http://schemas.openxmlformats.org/officeDocument/2006/relationships" r:id="rId1"/>
          <a:extLst>
            <a:ext uri="{FF2B5EF4-FFF2-40B4-BE49-F238E27FC236}">
              <a16:creationId xmlns:a16="http://schemas.microsoft.com/office/drawing/2014/main" id="{97E5E344-C0B6-482A-9AAD-D500BF2B5021}"/>
            </a:ext>
          </a:extLst>
        </xdr:cNvPr>
        <xdr:cNvSpPr txBox="1"/>
      </xdr:nvSpPr>
      <xdr:spPr>
        <a:xfrm>
          <a:off x="6245029" y="3803195"/>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19</a:t>
          </a:r>
        </a:p>
      </xdr:txBody>
    </xdr:sp>
    <xdr:clientData fPrintsWithSheet="0"/>
  </xdr:twoCellAnchor>
  <xdr:twoCellAnchor editAs="absolute">
    <xdr:from>
      <xdr:col>1</xdr:col>
      <xdr:colOff>4524530</xdr:colOff>
      <xdr:row>18</xdr:row>
      <xdr:rowOff>34799</xdr:rowOff>
    </xdr:from>
    <xdr:to>
      <xdr:col>1</xdr:col>
      <xdr:colOff>4856252</xdr:colOff>
      <xdr:row>19</xdr:row>
      <xdr:rowOff>4637</xdr:rowOff>
    </xdr:to>
    <xdr:sp macro="" textlink="">
      <xdr:nvSpPr>
        <xdr:cNvPr id="54" name="CuadroTexto 53">
          <a:hlinkClick xmlns:r="http://schemas.openxmlformats.org/officeDocument/2006/relationships" r:id="rId1"/>
          <a:extLst>
            <a:ext uri="{FF2B5EF4-FFF2-40B4-BE49-F238E27FC236}">
              <a16:creationId xmlns:a16="http://schemas.microsoft.com/office/drawing/2014/main" id="{C4D3885C-CD6B-497C-B4F5-D3C59B8274C2}"/>
            </a:ext>
          </a:extLst>
        </xdr:cNvPr>
        <xdr:cNvSpPr txBox="1"/>
      </xdr:nvSpPr>
      <xdr:spPr>
        <a:xfrm>
          <a:off x="6700463" y="3819399"/>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ysClr val="windowText" lastClr="000000"/>
              </a:solidFill>
              <a:latin typeface="Verdana" panose="020B0604030504040204" pitchFamily="34" charset="0"/>
              <a:ea typeface="Verdana" panose="020B0604030504040204" pitchFamily="34" charset="0"/>
            </a:rPr>
            <a:t>9</a:t>
          </a:r>
        </a:p>
      </xdr:txBody>
    </xdr:sp>
    <xdr:clientData fPrintsWithSheet="0"/>
  </xdr:twoCellAnchor>
  <xdr:twoCellAnchor editAs="absolute">
    <xdr:from>
      <xdr:col>1</xdr:col>
      <xdr:colOff>4818885</xdr:colOff>
      <xdr:row>15</xdr:row>
      <xdr:rowOff>157949</xdr:rowOff>
    </xdr:from>
    <xdr:to>
      <xdr:col>1</xdr:col>
      <xdr:colOff>5150607</xdr:colOff>
      <xdr:row>16</xdr:row>
      <xdr:rowOff>127787</xdr:rowOff>
    </xdr:to>
    <xdr:sp macro="" textlink="">
      <xdr:nvSpPr>
        <xdr:cNvPr id="56" name="CuadroTexto 55">
          <a:hlinkClick xmlns:r="http://schemas.openxmlformats.org/officeDocument/2006/relationships" r:id="rId1"/>
          <a:extLst>
            <a:ext uri="{FF2B5EF4-FFF2-40B4-BE49-F238E27FC236}">
              <a16:creationId xmlns:a16="http://schemas.microsoft.com/office/drawing/2014/main" id="{3944D817-27A2-41AC-B4AF-9CDBB5722776}"/>
            </a:ext>
          </a:extLst>
        </xdr:cNvPr>
        <xdr:cNvSpPr txBox="1"/>
      </xdr:nvSpPr>
      <xdr:spPr>
        <a:xfrm>
          <a:off x="6994818" y="3256749"/>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18</a:t>
          </a:r>
        </a:p>
      </xdr:txBody>
    </xdr:sp>
    <xdr:clientData fPrintsWithSheet="0"/>
  </xdr:twoCellAnchor>
  <xdr:twoCellAnchor editAs="absolute">
    <xdr:from>
      <xdr:col>1</xdr:col>
      <xdr:colOff>7148118</xdr:colOff>
      <xdr:row>20</xdr:row>
      <xdr:rowOff>7998</xdr:rowOff>
    </xdr:from>
    <xdr:to>
      <xdr:col>2</xdr:col>
      <xdr:colOff>139240</xdr:colOff>
      <xdr:row>20</xdr:row>
      <xdr:rowOff>206436</xdr:rowOff>
    </xdr:to>
    <xdr:sp macro="" textlink="">
      <xdr:nvSpPr>
        <xdr:cNvPr id="60" name="CuadroTexto 59">
          <a:hlinkClick xmlns:r="http://schemas.openxmlformats.org/officeDocument/2006/relationships" r:id="rId1"/>
          <a:extLst>
            <a:ext uri="{FF2B5EF4-FFF2-40B4-BE49-F238E27FC236}">
              <a16:creationId xmlns:a16="http://schemas.microsoft.com/office/drawing/2014/main" id="{F10760A6-EB5B-445E-86F6-905ED462965E}"/>
            </a:ext>
          </a:extLst>
        </xdr:cNvPr>
        <xdr:cNvSpPr txBox="1"/>
      </xdr:nvSpPr>
      <xdr:spPr>
        <a:xfrm>
          <a:off x="9324051" y="4249798"/>
          <a:ext cx="331722"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15</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iria.Galeano\Downloads\202412_Matriz%20final%20aspectos-impactos%20amb_UARIV%20(3).xlsx" TargetMode="External"/><Relationship Id="rId1" Type="http://schemas.openxmlformats.org/officeDocument/2006/relationships/externalLinkPath" Target="202412_Matriz%20final%20aspectos-impactos%20amb_UARI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dadvictimas-my.sharepoint.com/Users/LIRIA~1.GAL/AppData/Local/Temp/MicrosoftEdgeDownloads/9da55b5b-7831-4a1c-aaea-7fe50de52d5d/matrizdeidentificacionyevaluaciondeaspectoseimpactosambientales-final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 desplegable"/>
      <sheetName val="T.D"/>
      <sheetName val="L.D Nueva"/>
      <sheetName val="T_Graf."/>
      <sheetName val="Graf. aspectos"/>
      <sheetName val="Graf. impactos"/>
      <sheetName val="Graf. Ev. impactos"/>
      <sheetName val="Mapa"/>
      <sheetName val="C. ANT"/>
      <sheetName val="Matriz ANT"/>
      <sheetName val="SI_ANT"/>
      <sheetName val="SF_ANT"/>
      <sheetName val="AA_ANT"/>
      <sheetName val="C. ALT"/>
      <sheetName val="Matriz ATL"/>
      <sheetName val="SI_ATL"/>
      <sheetName val="SF_ATL"/>
      <sheetName val="AA_ATL"/>
      <sheetName val="C. BOL-SA"/>
      <sheetName val="Matriz BOL-SA"/>
      <sheetName val="SI_BOL-SA"/>
      <sheetName val="SF_BOL-SA"/>
      <sheetName val="AA_BOL-SA"/>
      <sheetName val="C. CAQ-HUI"/>
      <sheetName val="Matriz CAQ-HUI"/>
      <sheetName val="SI_CAQ-HUI"/>
      <sheetName val="SF_CAQ-HUI"/>
      <sheetName val="AA_CAQ-HUI"/>
      <sheetName val="C. CAU"/>
      <sheetName val="Matriz CAU"/>
      <sheetName val="SI_CAU"/>
      <sheetName val="SF_CAU"/>
      <sheetName val="AA_CAU"/>
      <sheetName val="C. CTR"/>
      <sheetName val="Matriz CTR"/>
      <sheetName val="SI_CTR"/>
      <sheetName val="SF_CTR"/>
      <sheetName val="AA_CTR"/>
      <sheetName val="C. CES-GUAJ"/>
      <sheetName val="Matriz CES-GUAJ"/>
      <sheetName val="SI_CES-GUAJ"/>
      <sheetName val="SF_CES-GUAJ"/>
      <sheetName val="AA_CES-GUAJ"/>
      <sheetName val="C. CHO"/>
      <sheetName val="Matriz CHO"/>
      <sheetName val="SI_CHO"/>
      <sheetName val="SF_CHO"/>
      <sheetName val="AA_CHO"/>
      <sheetName val="C. COR"/>
      <sheetName val="Matriz COR"/>
      <sheetName val="SI_COR"/>
      <sheetName val="SF_COR"/>
      <sheetName val="AA_COR"/>
      <sheetName val="C. E.CAF"/>
      <sheetName val="Matriz E.CAF"/>
      <sheetName val="SI_E.CAF"/>
      <sheetName val="SF_E.CAF"/>
      <sheetName val="AA_E.CAF"/>
      <sheetName val="C. MAG"/>
      <sheetName val="Matriz MAG"/>
      <sheetName val="SI_MAG"/>
      <sheetName val="SF_MAG"/>
      <sheetName val="AA_MAG"/>
      <sheetName val="C. MGM"/>
      <sheetName val="Matriz MGM"/>
      <sheetName val="SI_MGM"/>
      <sheetName val="SF_MGM"/>
      <sheetName val="AA_MGM"/>
      <sheetName val="C. MET"/>
      <sheetName val="Matriz MET"/>
      <sheetName val="SI_MET"/>
      <sheetName val="SF_MET"/>
      <sheetName val="AA_MET"/>
      <sheetName val="C. NAR"/>
      <sheetName val="Matriz NAR"/>
      <sheetName val="SI_NAR"/>
      <sheetName val="SF_NAR"/>
      <sheetName val="AA_NAR"/>
      <sheetName val="C. NSA"/>
      <sheetName val="Matriz NSA"/>
      <sheetName val="SI_NSA"/>
      <sheetName val="SF_NSA"/>
      <sheetName val="AA_NSA"/>
      <sheetName val="C. PUT"/>
      <sheetName val="Matriz PUT"/>
      <sheetName val="SI_PUT"/>
      <sheetName val="SF_PUT"/>
      <sheetName val="AA_PUT"/>
      <sheetName val="C. SAN"/>
      <sheetName val="Matriz SAN"/>
      <sheetName val="SI_SAN"/>
      <sheetName val="SF_SAN"/>
      <sheetName val="AA_SAN"/>
      <sheetName val="C. SUC"/>
      <sheetName val="Matriz SUC"/>
      <sheetName val="SI_SUC"/>
      <sheetName val="SF_SUC"/>
      <sheetName val="AA_SUC"/>
      <sheetName val="C. URB"/>
      <sheetName val="Matriz URB"/>
      <sheetName val="SI_URB"/>
      <sheetName val="SF_URB"/>
      <sheetName val="AA_URB"/>
      <sheetName val="C. VAC"/>
      <sheetName val="Matriz VAC"/>
      <sheetName val="SI_VAC"/>
      <sheetName val="SF_VAC"/>
      <sheetName val="AA_VAC"/>
      <sheetName val="C. NN"/>
      <sheetName val="Matriz NN"/>
      <sheetName val="SI_NN"/>
      <sheetName val="SF_NN"/>
      <sheetName val="AA_NN"/>
      <sheetName val="Control Cambios"/>
    </sheetNames>
    <sheetDataSet>
      <sheetData sheetId="0"/>
      <sheetData sheetId="1"/>
      <sheetData sheetId="2">
        <row r="3">
          <cell r="AU3" t="str">
            <v>Almacenamiento inadecuado de productos alimenticios</v>
          </cell>
        </row>
        <row r="4">
          <cell r="AU4" t="str">
            <v>Aprovechamiento del suelo</v>
          </cell>
        </row>
        <row r="5">
          <cell r="AU5" t="str">
            <v>Aprovechamiento forestal</v>
          </cell>
        </row>
        <row r="6">
          <cell r="AU6" t="str">
            <v>Captación de aguas (superficiales - subterráneas)</v>
          </cell>
        </row>
        <row r="7">
          <cell r="AU7" t="str">
            <v>Consumo de agua</v>
          </cell>
        </row>
        <row r="8">
          <cell r="AU8" t="str">
            <v>Consumo de bolsas plásticas para almacenamiento de residuos</v>
          </cell>
        </row>
        <row r="9">
          <cell r="AU9" t="str">
            <v>Consumo de combustibles</v>
          </cell>
        </row>
        <row r="10">
          <cell r="AU10" t="str">
            <v>Consumo de energía eléctrica</v>
          </cell>
        </row>
        <row r="11">
          <cell r="AU11" t="str">
            <v>Consumo de extintores</v>
          </cell>
        </row>
        <row r="12">
          <cell r="AU12" t="str">
            <v>Consumo de fertilizantes</v>
          </cell>
        </row>
        <row r="13">
          <cell r="AU13" t="str">
            <v xml:space="preserve">Consumo de insumos comestibles de cafetería </v>
          </cell>
        </row>
        <row r="14">
          <cell r="AU14" t="str">
            <v xml:space="preserve">Consumo de insumos no comestibles de cafetería </v>
          </cell>
        </row>
        <row r="15">
          <cell r="AU15" t="str">
            <v>Consumo de materiales de construcción</v>
          </cell>
        </row>
        <row r="16">
          <cell r="AU16" t="str">
            <v>Consumo de papel</v>
          </cell>
        </row>
        <row r="17">
          <cell r="AU17" t="str">
            <v>Consumo de plaguicidas</v>
          </cell>
        </row>
        <row r="18">
          <cell r="AU18" t="str">
            <v>Consumo de sustancias químicas</v>
          </cell>
        </row>
        <row r="19">
          <cell r="AU19" t="str">
            <v>Consumo de tóner</v>
          </cell>
        </row>
        <row r="20">
          <cell r="AU20" t="str">
            <v>Conversión a medios tecnológicos</v>
          </cell>
        </row>
        <row r="21">
          <cell r="AU21" t="str">
            <v>Definición de criterios ambientales para adquisición de productos y/o servicios</v>
          </cell>
        </row>
        <row r="22">
          <cell r="AU22" t="str">
            <v>Desarrollo de actividades económicas.</v>
          </cell>
        </row>
        <row r="23">
          <cell r="AU23" t="str">
            <v>Educación ambiental</v>
          </cell>
        </row>
        <row r="24">
          <cell r="AU24" t="str">
            <v>Emisiones de olores ofensivos</v>
          </cell>
        </row>
        <row r="25">
          <cell r="AU25" t="str">
            <v>Generación de carga visual</v>
          </cell>
        </row>
        <row r="26">
          <cell r="AU26" t="str">
            <v>Generación de emisiones atmosféricas fuentes fijas</v>
          </cell>
        </row>
        <row r="27">
          <cell r="AU27" t="str">
            <v>Generación de emisiones atmosféricas fuentes móviles</v>
          </cell>
        </row>
        <row r="28">
          <cell r="AU28" t="str">
            <v>Generación de ondas electromagnéticas</v>
          </cell>
        </row>
        <row r="29">
          <cell r="AU29" t="str">
            <v>Generación de residuos aprovechables (CARTÓN)</v>
          </cell>
        </row>
        <row r="30">
          <cell r="AU30" t="str">
            <v>Generación de residuos aprovechables (METAL)</v>
          </cell>
        </row>
        <row r="31">
          <cell r="AU31" t="str">
            <v>Generación de residuos aprovechables (OTRO)</v>
          </cell>
        </row>
        <row r="32">
          <cell r="AU32" t="str">
            <v>Generación de residuos aprovechables (PAPEL)</v>
          </cell>
        </row>
        <row r="33">
          <cell r="AU33" t="str">
            <v>Generación de residuos aprovechables (PLÁSTICO)</v>
          </cell>
        </row>
        <row r="34">
          <cell r="AU34" t="str">
            <v>Generación de residuos aprovechables (VIDRIO)</v>
          </cell>
        </row>
        <row r="35">
          <cell r="AU35" t="str">
            <v>Generación de residuos de manejo especial  (LUMINARIAS)</v>
          </cell>
        </row>
        <row r="36">
          <cell r="AU36" t="str">
            <v>Generación de residuos de manejo especial (LLANTAS USADAS)</v>
          </cell>
        </row>
        <row r="37">
          <cell r="AU37" t="str">
            <v>Generación de residuos de manejo especial (MEDICAMENTOS VENCIDOS)</v>
          </cell>
        </row>
        <row r="38">
          <cell r="AU38" t="str">
            <v>Generación de residuos de manejo especial (PILAS O BATERÍAS)</v>
          </cell>
        </row>
        <row r="39">
          <cell r="AU39" t="str">
            <v>Generación de residuos de manejo especial (RAEE´S)</v>
          </cell>
        </row>
        <row r="40">
          <cell r="AU40" t="str">
            <v>Generación de residuos de manejo especial (RCD´S)</v>
          </cell>
        </row>
        <row r="41">
          <cell r="AU41" t="str">
            <v>Generación de residuos ordinarios</v>
          </cell>
        </row>
        <row r="42">
          <cell r="AU42" t="str">
            <v>Generación de residuos orgánicos</v>
          </cell>
        </row>
        <row r="43">
          <cell r="AU43" t="str">
            <v>Generación de residuos peligrosos (ACEITES USADOS)</v>
          </cell>
        </row>
        <row r="44">
          <cell r="AU44" t="str">
            <v>Generación de residuos peligrosos (EXTINTORES)</v>
          </cell>
        </row>
        <row r="45">
          <cell r="AU45" t="str">
            <v>Generación de residuos peligrosos (PLAGUICIDAS)</v>
          </cell>
        </row>
        <row r="46">
          <cell r="AU46" t="str">
            <v>Generación de residuos peligrosos (RESIDUOS CON PINTURA)</v>
          </cell>
        </row>
        <row r="47">
          <cell r="AU47" t="str">
            <v>Generación de residuos peligrosos (RESIDUOS CON TINTA)</v>
          </cell>
        </row>
        <row r="48">
          <cell r="AU48" t="str">
            <v>Generación de residuos peligrosos (RESIDUOS DE ATENCIÓN MÉDICA)</v>
          </cell>
        </row>
        <row r="49">
          <cell r="AU49" t="str">
            <v>Generación de residuos peligrosos (RESIDUOS DE FERTILIZANTES)</v>
          </cell>
        </row>
        <row r="50">
          <cell r="AU50" t="str">
            <v xml:space="preserve">Generación de residuos peligrosos (RESIDUOS QUÍMICOS) </v>
          </cell>
        </row>
        <row r="51">
          <cell r="AU51" t="str">
            <v xml:space="preserve">Generación de residuos peligrosos (TÓNERES) </v>
          </cell>
        </row>
        <row r="52">
          <cell r="AU52" t="str">
            <v>Generación de ruido</v>
          </cell>
        </row>
        <row r="53">
          <cell r="AU53" t="str">
            <v>Generación de vibraciones</v>
          </cell>
        </row>
        <row r="54">
          <cell r="AU54" t="str">
            <v>Identificación de requisitos legales ambientales y otros requisitos</v>
          </cell>
        </row>
        <row r="55">
          <cell r="AU55" t="str">
            <v>Intervención a comunidades étnicas y no étnicas</v>
          </cell>
        </row>
        <row r="56">
          <cell r="AU56" t="str">
            <v>Mantenimiento de aires acondicionados</v>
          </cell>
        </row>
        <row r="57">
          <cell r="AU57" t="str">
            <v>Mantenimiento de aparatos eléctricos y/o electrónicos</v>
          </cell>
        </row>
        <row r="58">
          <cell r="AU58" t="str">
            <v>Mantenimiento de ascensores</v>
          </cell>
        </row>
        <row r="59">
          <cell r="AU59" t="str">
            <v>Mantenimiento de vehículos</v>
          </cell>
        </row>
        <row r="60">
          <cell r="AU60" t="str">
            <v>Mantenimiento locativo</v>
          </cell>
        </row>
        <row r="61">
          <cell r="AU61" t="str">
            <v>N/A</v>
          </cell>
        </row>
        <row r="62">
          <cell r="AU62" t="str">
            <v>Otro</v>
          </cell>
        </row>
        <row r="63">
          <cell r="AU63" t="str">
            <v>Realización de actividades de compensación ambiental</v>
          </cell>
        </row>
        <row r="64">
          <cell r="AU64" t="str">
            <v>Uso de publicidad exterior visual</v>
          </cell>
        </row>
        <row r="65">
          <cell r="AU65" t="str">
            <v>Uso de refrigerantes</v>
          </cell>
        </row>
        <row r="66">
          <cell r="AU66" t="str">
            <v>Vertimiento de aguas residuales domésticas a sistemas de alcantarillado</v>
          </cell>
        </row>
        <row r="67">
          <cell r="AU67" t="str">
            <v>Vertimiento de aguas residuales domésticas al suelo</v>
          </cell>
        </row>
      </sheetData>
      <sheetData sheetId="3"/>
      <sheetData sheetId="4"/>
      <sheetData sheetId="5"/>
      <sheetData sheetId="6"/>
      <sheetData sheetId="7"/>
      <sheetData sheetId="8"/>
      <sheetData sheetId="9"/>
      <sheetData sheetId="10"/>
      <sheetData sheetId="11"/>
      <sheetData sheetId="12"/>
      <sheetData sheetId="13"/>
      <sheetData sheetId="1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Consumo de energía eléctrica</v>
          </cell>
          <cell r="L24" t="str">
            <v>Agotamiento de los recursos naturales (-)</v>
          </cell>
          <cell r="AB24" t="str">
            <v>Negativo MODERADO</v>
          </cell>
          <cell r="BA24" t="str">
            <v>Negativo BAJO</v>
          </cell>
        </row>
        <row r="25">
          <cell r="K25" t="str">
            <v>Generación de residuos aprovechables (PAPEL)</v>
          </cell>
          <cell r="L25" t="str">
            <v>Disminución de carga en los rellenos sanitarios (+)</v>
          </cell>
          <cell r="AB25" t="str">
            <v>POSITIVO</v>
          </cell>
          <cell r="BA25" t="str">
            <v>POSITIVO</v>
          </cell>
        </row>
        <row r="26">
          <cell r="K26" t="str">
            <v>Consumo de tóner</v>
          </cell>
          <cell r="L26" t="str">
            <v>Disminución de contaminación al suelo (+)</v>
          </cell>
          <cell r="AB26" t="str">
            <v>POSITIVO</v>
          </cell>
          <cell r="BA26" t="str">
            <v>POSITIVO</v>
          </cell>
        </row>
        <row r="27">
          <cell r="K27" t="str">
            <v>Educación ambiental</v>
          </cell>
          <cell r="L27" t="str">
            <v>Fomento de buenas prácticas ambientales (+)</v>
          </cell>
          <cell r="AB27" t="str">
            <v>POSITIVO</v>
          </cell>
          <cell r="BA27" t="str">
            <v>POSITIVO</v>
          </cell>
        </row>
        <row r="28">
          <cell r="K28" t="str">
            <v>Educación ambiental</v>
          </cell>
          <cell r="L28" t="str">
            <v>Reducción de afectación al medio ambiente (+)</v>
          </cell>
          <cell r="AB28" t="str">
            <v>POSITIVO</v>
          </cell>
          <cell r="BA28" t="str">
            <v>POSITIVO</v>
          </cell>
        </row>
        <row r="29">
          <cell r="K29" t="str">
            <v>Educación ambiental</v>
          </cell>
          <cell r="L29" t="str">
            <v>Generación / Fomento de educación  y conciencia ambiental (+)</v>
          </cell>
          <cell r="AB29" t="str">
            <v>POSITIVO</v>
          </cell>
          <cell r="BA29" t="str">
            <v>POSITIVO</v>
          </cell>
        </row>
        <row r="30">
          <cell r="K30" t="str">
            <v>Educación ambiental</v>
          </cell>
          <cell r="L30" t="str">
            <v>Disminución de consumo de papel (+)</v>
          </cell>
          <cell r="AB30" t="str">
            <v>POSITIVO</v>
          </cell>
          <cell r="BA30" t="str">
            <v>POSITIVO</v>
          </cell>
        </row>
        <row r="31">
          <cell r="K31" t="str">
            <v>Educación ambiental</v>
          </cell>
          <cell r="L31" t="str">
            <v>Disminución de consumo de energía (+)</v>
          </cell>
          <cell r="AB31" t="str">
            <v>POSITIVO</v>
          </cell>
          <cell r="BA31" t="str">
            <v>POSITIVO</v>
          </cell>
        </row>
        <row r="32">
          <cell r="K32" t="str">
            <v>Educación ambiental</v>
          </cell>
          <cell r="L32" t="str">
            <v>Disminución de consumo de agua (+)</v>
          </cell>
          <cell r="AB32" t="str">
            <v>POSITIVO</v>
          </cell>
          <cell r="BA32" t="str">
            <v>POSITIVO</v>
          </cell>
        </row>
        <row r="33">
          <cell r="K33" t="str">
            <v>Educación ambiental</v>
          </cell>
          <cell r="L33" t="str">
            <v>Manejo integral de residuos sólidos (+)</v>
          </cell>
          <cell r="AB33" t="str">
            <v>POSITIVO</v>
          </cell>
          <cell r="BA33" t="str">
            <v>POSITIVO</v>
          </cell>
        </row>
        <row r="34">
          <cell r="K34" t="str">
            <v>Educación ambiental</v>
          </cell>
          <cell r="L34" t="str">
            <v>Conservación de fauna (+)</v>
          </cell>
          <cell r="AB34" t="str">
            <v>POSITIVO</v>
          </cell>
          <cell r="BA34" t="str">
            <v>POSITIVO</v>
          </cell>
        </row>
        <row r="35">
          <cell r="K35" t="str">
            <v>Educación ambiental</v>
          </cell>
          <cell r="L35" t="str">
            <v>Conservación de flora (+)</v>
          </cell>
          <cell r="AB35" t="str">
            <v>POSITIVO</v>
          </cell>
          <cell r="BA35" t="str">
            <v>POSITIVO</v>
          </cell>
        </row>
        <row r="36">
          <cell r="K36" t="str">
            <v>Conversión a medios tecnológicos</v>
          </cell>
          <cell r="L36" t="str">
            <v>Disminución de consumo de papel (+)</v>
          </cell>
          <cell r="AB36" t="str">
            <v>POSITIVO</v>
          </cell>
          <cell r="BA36" t="str">
            <v>POSITIVO</v>
          </cell>
        </row>
        <row r="37">
          <cell r="K37" t="str">
            <v>Realización de actividades de compensación ambiental</v>
          </cell>
          <cell r="L37" t="str">
            <v>Reducción de afectación al medio ambiente (+)</v>
          </cell>
          <cell r="AB37" t="str">
            <v>POSITIVO</v>
          </cell>
          <cell r="BA37" t="str">
            <v>POSITIVO</v>
          </cell>
        </row>
        <row r="38">
          <cell r="K38" t="str">
            <v>Realización de actividades de compensación ambiental</v>
          </cell>
          <cell r="L38" t="str">
            <v>Generación / Fomento de educación  y conciencia ambiental (+)</v>
          </cell>
          <cell r="AB38" t="str">
            <v>POSITIVO</v>
          </cell>
          <cell r="BA38" t="str">
            <v>POSITIVO</v>
          </cell>
        </row>
        <row r="39">
          <cell r="K39" t="str">
            <v>Consumo de energía eléctrica</v>
          </cell>
          <cell r="L39" t="str">
            <v>Agotamiento de los recursos naturales (-)</v>
          </cell>
          <cell r="AB39" t="str">
            <v>Negativo MODERADO</v>
          </cell>
          <cell r="BA39" t="str">
            <v>Negativo BAJO</v>
          </cell>
        </row>
        <row r="40">
          <cell r="K40" t="str">
            <v>Consumo de papel</v>
          </cell>
          <cell r="L40" t="str">
            <v>Agotamiento de los recursos naturales (-)</v>
          </cell>
          <cell r="AB40" t="str">
            <v>Negativo MODERADO</v>
          </cell>
          <cell r="BA40" t="str">
            <v>Negativo BAJO</v>
          </cell>
        </row>
        <row r="41">
          <cell r="K41" t="str">
            <v>Consumo de tóner</v>
          </cell>
          <cell r="L41" t="str">
            <v>Agotamiento de los recursos naturales (-)</v>
          </cell>
          <cell r="AB41" t="str">
            <v>Negativo BAJO</v>
          </cell>
          <cell r="BA41" t="str">
            <v>Negativo BAJO</v>
          </cell>
        </row>
        <row r="42">
          <cell r="K42" t="str">
            <v>Conversión a medios tecnológicos</v>
          </cell>
          <cell r="L42" t="str">
            <v>Disminución de consumo de papel (+)</v>
          </cell>
          <cell r="AB42" t="str">
            <v>POSITIVO</v>
          </cell>
          <cell r="BA42" t="str">
            <v>POSITIVO</v>
          </cell>
        </row>
        <row r="43">
          <cell r="K43" t="str">
            <v>Generación de residuos aprovechables (PAPEL)</v>
          </cell>
          <cell r="L43" t="str">
            <v>Disminución de carga en los rellenos sanitarios (+)</v>
          </cell>
          <cell r="AB43" t="str">
            <v>POSITIVO</v>
          </cell>
          <cell r="BA43" t="str">
            <v>POSITIVO</v>
          </cell>
        </row>
        <row r="44">
          <cell r="K44" t="str">
            <v xml:space="preserve">Generación de residuos peligrosos (TÓNERES) </v>
          </cell>
          <cell r="L44" t="str">
            <v>Contaminación del suelo (-)</v>
          </cell>
          <cell r="AB44" t="str">
            <v>Negativo MODERADO</v>
          </cell>
          <cell r="BA44" t="str">
            <v>Negativo BAJO</v>
          </cell>
        </row>
        <row r="45">
          <cell r="K45" t="str">
            <v>Generación de residuos de manejo especial (RAEE´S)</v>
          </cell>
          <cell r="L45" t="str">
            <v>Contaminación del suelo (-)</v>
          </cell>
          <cell r="AB45" t="str">
            <v>Negativo MODERADO</v>
          </cell>
          <cell r="BA45" t="str">
            <v>Negativo BAJO</v>
          </cell>
        </row>
        <row r="46">
          <cell r="K46" t="str">
            <v>Generación de residuos de manejo especial (PILAS O BATERÍAS)</v>
          </cell>
          <cell r="L46" t="str">
            <v>Contaminación del suelo (-)</v>
          </cell>
          <cell r="AB46" t="str">
            <v>Negativo MODERADO</v>
          </cell>
          <cell r="BA46" t="str">
            <v>Negativo BAJO</v>
          </cell>
        </row>
        <row r="47">
          <cell r="K47" t="str">
            <v xml:space="preserve">Generación de residuos peligrosos (TÓNERES) </v>
          </cell>
          <cell r="L47" t="str">
            <v>Contaminación del suelo (-)</v>
          </cell>
          <cell r="AB47" t="str">
            <v>Negativo MODERADO</v>
          </cell>
          <cell r="BA47" t="str">
            <v>Negativo BAJO</v>
          </cell>
        </row>
        <row r="48">
          <cell r="K48" t="str">
            <v>Consumo de sustancias químicas</v>
          </cell>
          <cell r="L48" t="str">
            <v>Agotamiento de los recursos naturales (-)</v>
          </cell>
          <cell r="AB48" t="str">
            <v>Negativo MODERADO</v>
          </cell>
          <cell r="BA48" t="str">
            <v>Negativo BAJO</v>
          </cell>
        </row>
        <row r="49">
          <cell r="K49" t="str">
            <v>Mantenimiento de aparatos eléctricos y/o electrónicos</v>
          </cell>
          <cell r="L49" t="str">
            <v>Alteración al medio ambiente laboral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energía eléctrica</v>
          </cell>
          <cell r="L51" t="str">
            <v>Agotamiento de los recursos naturales (-)</v>
          </cell>
          <cell r="AB51" t="str">
            <v>Negativo MODERADO</v>
          </cell>
          <cell r="BA51" t="str">
            <v>Negativo BAJO</v>
          </cell>
        </row>
        <row r="52">
          <cell r="K52" t="str">
            <v>Consumo de papel</v>
          </cell>
          <cell r="L52" t="str">
            <v>Agotamiento de los recursos naturales (-)</v>
          </cell>
          <cell r="AB52" t="str">
            <v>Negativo MODERADO</v>
          </cell>
          <cell r="BA52" t="str">
            <v>Negativo BAJO</v>
          </cell>
        </row>
        <row r="53">
          <cell r="K53" t="str">
            <v>Consumo de tóner</v>
          </cell>
          <cell r="L53" t="str">
            <v>Agotamiento de los recursos naturales (-)</v>
          </cell>
          <cell r="AB53" t="str">
            <v>Negativo BAJO</v>
          </cell>
          <cell r="BA53" t="str">
            <v>Negativo BAJO</v>
          </cell>
        </row>
        <row r="54">
          <cell r="K54" t="str">
            <v>Conversión a medios tecnológicos</v>
          </cell>
          <cell r="L54" t="str">
            <v>Disminución de consumo de papel (+)</v>
          </cell>
          <cell r="AB54" t="str">
            <v>POSITIVO</v>
          </cell>
          <cell r="BA54" t="str">
            <v>POSITIVO</v>
          </cell>
        </row>
        <row r="55">
          <cell r="K55" t="str">
            <v>Generación de residuos aprovechables (PAPEL)</v>
          </cell>
          <cell r="L55" t="str">
            <v>Disminución de carga en los rellenos sanitarios (+)</v>
          </cell>
          <cell r="AB55" t="str">
            <v>POSITIVO</v>
          </cell>
          <cell r="BA55" t="str">
            <v>POSITIVO</v>
          </cell>
        </row>
        <row r="56">
          <cell r="K56" t="str">
            <v xml:space="preserve">Generación de residuos peligrosos (TÓNERES) </v>
          </cell>
          <cell r="L56" t="str">
            <v>Contaminación del suelo (-)</v>
          </cell>
          <cell r="AB56" t="str">
            <v>Negativo MODERADO</v>
          </cell>
          <cell r="BA56" t="str">
            <v>Negativo BAJO</v>
          </cell>
        </row>
        <row r="57">
          <cell r="K57" t="str">
            <v>Consumo de energía eléctrica</v>
          </cell>
          <cell r="L57" t="str">
            <v>Agotamiento de los recursos naturales (-)</v>
          </cell>
          <cell r="AB57" t="str">
            <v>Negativo MODERADO</v>
          </cell>
          <cell r="BA57" t="str">
            <v>Negativo BAJO</v>
          </cell>
        </row>
        <row r="58">
          <cell r="K58" t="str">
            <v>Consumo de materiales de construcción</v>
          </cell>
          <cell r="L58" t="str">
            <v>Agotamiento de los recursos naturales (-)</v>
          </cell>
          <cell r="AB58" t="str">
            <v>Negativo BAJO</v>
          </cell>
          <cell r="BA58" t="str">
            <v>Negativo BAJO</v>
          </cell>
        </row>
        <row r="59">
          <cell r="K59" t="str">
            <v>Generación de residuos aprovechables (METAL)</v>
          </cell>
          <cell r="L59" t="str">
            <v>Disminución de carga en los rellenos sanitarios (+)</v>
          </cell>
          <cell r="AB59" t="str">
            <v>POSITIVO</v>
          </cell>
          <cell r="BA59" t="str">
            <v>POSITIVO</v>
          </cell>
        </row>
        <row r="60">
          <cell r="K60" t="str">
            <v>Generación de residuos aprovechables (PAPEL)</v>
          </cell>
          <cell r="L60" t="str">
            <v>Disminución de carga en los rellenos sanitarios (+)</v>
          </cell>
          <cell r="AB60" t="str">
            <v>POSITIVO</v>
          </cell>
          <cell r="BA60" t="str">
            <v>POSITIVO</v>
          </cell>
        </row>
        <row r="61">
          <cell r="K61" t="str">
            <v>Generación de residuos aprovechables (PLÁSTICO)</v>
          </cell>
          <cell r="L61" t="str">
            <v>Disminución de carga en los rellenos sanitarios (+)</v>
          </cell>
          <cell r="AB61" t="str">
            <v>POSITIVO</v>
          </cell>
          <cell r="BA61" t="str">
            <v>POSITIVO</v>
          </cell>
        </row>
        <row r="62">
          <cell r="K62" t="str">
            <v>Generación de residuos de manejo especial (RCD´S)</v>
          </cell>
          <cell r="L62" t="str">
            <v>Contaminación del suelo (-)</v>
          </cell>
          <cell r="AB62" t="str">
            <v>Negativo MODERADO</v>
          </cell>
          <cell r="BA62" t="str">
            <v>Negativo BAJO</v>
          </cell>
        </row>
        <row r="63">
          <cell r="K63" t="str">
            <v>Generación de residuos de manejo especial  (LUMINARIAS)</v>
          </cell>
          <cell r="L63" t="str">
            <v>Contaminación del suelo (-)</v>
          </cell>
          <cell r="AB63" t="str">
            <v>Negativo MODERADO</v>
          </cell>
          <cell r="BA63" t="str">
            <v>Negativo BAJO</v>
          </cell>
        </row>
        <row r="64">
          <cell r="K64" t="str">
            <v>Consumo de sustancias químicas</v>
          </cell>
          <cell r="L64" t="str">
            <v>Agotamiento de los recursos naturales (-)</v>
          </cell>
          <cell r="AB64" t="str">
            <v>Negativo MODERADO</v>
          </cell>
          <cell r="BA64" t="str">
            <v>Negativo BAJO</v>
          </cell>
        </row>
        <row r="65">
          <cell r="K65" t="str">
            <v>Consumo de agua</v>
          </cell>
          <cell r="L65" t="str">
            <v>Agotamiento de los recursos naturales (-)</v>
          </cell>
          <cell r="AB65" t="str">
            <v>Negativo MODERADO</v>
          </cell>
          <cell r="BA65" t="str">
            <v>Negativo BAJO</v>
          </cell>
        </row>
        <row r="66">
          <cell r="K66" t="str">
            <v>Generación de residuos ordinarios</v>
          </cell>
          <cell r="L66" t="str">
            <v>Aumento de carga de rellenos sanitarios (-)</v>
          </cell>
          <cell r="AB66" t="str">
            <v>Negativo MODERADO</v>
          </cell>
          <cell r="BA66" t="str">
            <v>Negativo BAJO</v>
          </cell>
        </row>
        <row r="67">
          <cell r="K67" t="str">
            <v xml:space="preserve">Consumo de insumos no comestibles de cafetería </v>
          </cell>
          <cell r="L67" t="str">
            <v>Aumento de carga de rellenos sanitarios (-)</v>
          </cell>
          <cell r="AB67" t="str">
            <v>Negativo MODERADO</v>
          </cell>
          <cell r="BA67" t="str">
            <v>Negativo BAJO</v>
          </cell>
        </row>
        <row r="68">
          <cell r="K68" t="str">
            <v>Vertimiento de aguas residuales domésticas a sistemas de alcantarillado</v>
          </cell>
          <cell r="L68" t="str">
            <v>Contaminación de cuerpos hídricos (-)</v>
          </cell>
          <cell r="AB68" t="str">
            <v>Negativo MODERADO</v>
          </cell>
          <cell r="BA68" t="str">
            <v>Negativo BAJO</v>
          </cell>
        </row>
        <row r="69">
          <cell r="K69" t="str">
            <v>Consumo de energía eléctrica</v>
          </cell>
          <cell r="L69" t="str">
            <v>Agotamiento de los recursos naturales (-)</v>
          </cell>
          <cell r="AB69" t="str">
            <v>Negativo MODERADO</v>
          </cell>
          <cell r="BA69" t="str">
            <v>Negativo BAJO</v>
          </cell>
        </row>
        <row r="70">
          <cell r="K70" t="str">
            <v>Consumo de agua</v>
          </cell>
          <cell r="L70" t="str">
            <v>Agotamiento de los recursos naturales (-)</v>
          </cell>
          <cell r="AB70" t="str">
            <v>Negativo MODERADO</v>
          </cell>
          <cell r="BA70" t="str">
            <v>Negativo BAJO</v>
          </cell>
        </row>
        <row r="71">
          <cell r="K71" t="str">
            <v>Consumo de fertilizantes</v>
          </cell>
          <cell r="L71" t="str">
            <v>Agotamiento de los recursos naturales (-)</v>
          </cell>
          <cell r="AB71" t="str">
            <v>Negativo MODERADO</v>
          </cell>
          <cell r="BA71" t="str">
            <v>Negativo BAJO</v>
          </cell>
        </row>
        <row r="72">
          <cell r="K72" t="str">
            <v>Generación de residuos aprovechables (CARTÓN)</v>
          </cell>
          <cell r="L72" t="str">
            <v>Disminución de carga en los rellenos sanitarios (+)</v>
          </cell>
          <cell r="AB72" t="str">
            <v>POSITIVO</v>
          </cell>
          <cell r="BA72" t="str">
            <v>POSITIVO</v>
          </cell>
        </row>
        <row r="73">
          <cell r="K73" t="str">
            <v>Generación de residuos aprovechables (PAPEL)</v>
          </cell>
          <cell r="L73" t="str">
            <v>Disminución de carga en los rellenos sanitarios (+)</v>
          </cell>
          <cell r="AB73" t="str">
            <v>POSITIVO</v>
          </cell>
          <cell r="BA73" t="str">
            <v>POSITIVO</v>
          </cell>
        </row>
        <row r="74">
          <cell r="K74" t="str">
            <v>Generación de residuos aprovechables (PLÁSTICO)</v>
          </cell>
          <cell r="L74" t="str">
            <v>Disminución de carga en los rellenos sanitarios (+)</v>
          </cell>
          <cell r="AB74" t="str">
            <v>POSITIVO</v>
          </cell>
          <cell r="BA74" t="str">
            <v>POSITIVO</v>
          </cell>
        </row>
        <row r="75">
          <cell r="K75" t="str">
            <v>Generación de residuos ordinarios</v>
          </cell>
          <cell r="L75" t="str">
            <v>Aumento de carga de rellenos sanitarios (-)</v>
          </cell>
          <cell r="AB75" t="str">
            <v>Negativo MODERADO</v>
          </cell>
          <cell r="BA75" t="str">
            <v>Negativo BAJO</v>
          </cell>
        </row>
        <row r="76">
          <cell r="K76" t="str">
            <v>Generación de residuos orgánicos</v>
          </cell>
          <cell r="L76" t="str">
            <v>Aumento de carga de rellenos sanitarios (-)</v>
          </cell>
          <cell r="AB76" t="str">
            <v>Negativo MODERADO</v>
          </cell>
          <cell r="BA76" t="str">
            <v>Negativo BAJO</v>
          </cell>
        </row>
        <row r="77">
          <cell r="K77" t="str">
            <v>Consumo de sustancias químicas</v>
          </cell>
          <cell r="L77" t="str">
            <v>Agotamiento de los recursos naturales (-)</v>
          </cell>
          <cell r="AB77" t="str">
            <v>Negativo MODERADO</v>
          </cell>
          <cell r="BA77" t="str">
            <v>Negativo BAJO</v>
          </cell>
        </row>
        <row r="78">
          <cell r="K78" t="str">
            <v xml:space="preserve">Generación de residuos peligrosos (RESIDUOS QUÍMICOS) </v>
          </cell>
          <cell r="L78" t="str">
            <v>Contaminación del suelo (-)</v>
          </cell>
          <cell r="AB78" t="str">
            <v>Negativo MODERADO</v>
          </cell>
          <cell r="BA78" t="str">
            <v>Negativo BAJO</v>
          </cell>
        </row>
        <row r="79">
          <cell r="K79" t="str">
            <v>Consumo de plaguicidas</v>
          </cell>
          <cell r="L79" t="str">
            <v>Agotamiento de los recursos naturales (-)</v>
          </cell>
          <cell r="AB79" t="str">
            <v>Negativo MODERADO</v>
          </cell>
          <cell r="BA79" t="str">
            <v>Negativo BAJO</v>
          </cell>
        </row>
        <row r="80">
          <cell r="K80" t="str">
            <v>Generación de residuos peligrosos (PLAGUICIDAS)</v>
          </cell>
          <cell r="L80" t="str">
            <v>Contaminación del suelo (-)</v>
          </cell>
          <cell r="AB80" t="str">
            <v>Negativo MODERADO</v>
          </cell>
          <cell r="BA80" t="str">
            <v>Negativo BAJO</v>
          </cell>
        </row>
        <row r="81">
          <cell r="K81" t="str">
            <v>Consumo de papel</v>
          </cell>
          <cell r="L81" t="str">
            <v>Afectación a flora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Conversión a medios tecnológicos</v>
          </cell>
          <cell r="L85" t="str">
            <v>Disminución de consumo de papel (+)</v>
          </cell>
          <cell r="AB85" t="str">
            <v>POSITIVO</v>
          </cell>
          <cell r="BA85" t="str">
            <v>POSITIVO</v>
          </cell>
        </row>
        <row r="86">
          <cell r="K86" t="str">
            <v>Generación de residuos aprovechables (PAPEL)</v>
          </cell>
          <cell r="L86" t="str">
            <v>Disminución de carga en los rellenos sanitarios (+)</v>
          </cell>
          <cell r="AB86" t="str">
            <v>POSITIVO</v>
          </cell>
          <cell r="BA86" t="str">
            <v>POSITIVO</v>
          </cell>
        </row>
        <row r="87">
          <cell r="K87" t="str">
            <v xml:space="preserve">Generación de residuos peligrosos (TÓNERES) </v>
          </cell>
          <cell r="L87" t="str">
            <v>Contaminación del suelo (-)</v>
          </cell>
          <cell r="AB87" t="str">
            <v>Negativo MODERADO</v>
          </cell>
          <cell r="BA87" t="str">
            <v>Negativo BAJO</v>
          </cell>
        </row>
        <row r="88">
          <cell r="K88" t="str">
            <v>Educación ambiental</v>
          </cell>
          <cell r="L88" t="str">
            <v>Fomento de buenas prácticas ambientales (+)</v>
          </cell>
          <cell r="AB88" t="str">
            <v>POSITIVO</v>
          </cell>
          <cell r="BA88" t="str">
            <v>POSITIVO</v>
          </cell>
        </row>
        <row r="89">
          <cell r="K89" t="str">
            <v>Educación ambiental</v>
          </cell>
          <cell r="L89" t="str">
            <v>Generación / Fomento de educación  y conciencia ambiental (+)</v>
          </cell>
          <cell r="AB89" t="str">
            <v>POSITIVO</v>
          </cell>
          <cell r="BA89" t="str">
            <v>POSITIVO</v>
          </cell>
        </row>
        <row r="90">
          <cell r="K90" t="str">
            <v>Consumo de energía eléctrica</v>
          </cell>
          <cell r="L90" t="str">
            <v>Agotamiento de los recursos naturales (-)</v>
          </cell>
          <cell r="AB90" t="str">
            <v>POSITIVO</v>
          </cell>
          <cell r="BA90" t="str">
            <v>POSITIVO</v>
          </cell>
        </row>
        <row r="91">
          <cell r="K91" t="str">
            <v>Consumo de papel</v>
          </cell>
          <cell r="L91" t="str">
            <v>Agotamiento de los recursos naturales (-)</v>
          </cell>
          <cell r="AB91" t="str">
            <v>Negativo MODERADO</v>
          </cell>
          <cell r="BA91" t="str">
            <v>Negativo BAJO</v>
          </cell>
        </row>
        <row r="92">
          <cell r="K92" t="str">
            <v>Generación de residuos ordinarios</v>
          </cell>
          <cell r="L92" t="str">
            <v>Contaminación del suelo (-)</v>
          </cell>
          <cell r="AB92" t="str">
            <v>Negativo MODERADO</v>
          </cell>
          <cell r="BA92" t="str">
            <v>Negativo BAJO</v>
          </cell>
        </row>
        <row r="93">
          <cell r="K93" t="str">
            <v xml:space="preserve">Consumo de insumos comestibles de cafetería </v>
          </cell>
          <cell r="L93" t="str">
            <v>Agotamiento de los recursos naturales (-)</v>
          </cell>
          <cell r="AB93" t="str">
            <v>Negativo BAJO</v>
          </cell>
          <cell r="BA93" t="str">
            <v>Negativo BAJO</v>
          </cell>
        </row>
        <row r="94">
          <cell r="K94" t="str">
            <v>Generación de residuos orgánicos</v>
          </cell>
          <cell r="L94" t="str">
            <v>Contaminación del suelo (-)</v>
          </cell>
          <cell r="AB94" t="str">
            <v>Negativo MODERADO</v>
          </cell>
          <cell r="BA94" t="str">
            <v>Negativo BAJO</v>
          </cell>
        </row>
        <row r="95">
          <cell r="K95" t="str">
            <v>Generación de residuos aprovechables (PAPEL)</v>
          </cell>
          <cell r="L95" t="str">
            <v>Disminución de carga en los rellenos sanitarios (+)</v>
          </cell>
          <cell r="AB95" t="str">
            <v>POSITIVO</v>
          </cell>
          <cell r="BA95" t="str">
            <v>POSITIVO</v>
          </cell>
        </row>
        <row r="96">
          <cell r="K96" t="str">
            <v>Consumo de energía eléctrica</v>
          </cell>
          <cell r="L96" t="str">
            <v>Agotamiento de los recursos naturales (-)</v>
          </cell>
          <cell r="AB96" t="str">
            <v>Negativo MODERADO</v>
          </cell>
          <cell r="BA96" t="str">
            <v>Negativo BAJO</v>
          </cell>
        </row>
        <row r="97">
          <cell r="K97" t="str">
            <v>Consumo de papel</v>
          </cell>
          <cell r="L97" t="str">
            <v>Agotamiento de los recursos naturales (-)</v>
          </cell>
          <cell r="AB97" t="str">
            <v>Negativo MODERADO</v>
          </cell>
          <cell r="BA97" t="str">
            <v>Negativo BAJO</v>
          </cell>
        </row>
        <row r="98">
          <cell r="K98" t="str">
            <v>Consumo de tóner</v>
          </cell>
          <cell r="L98" t="str">
            <v>Agotamiento de los recursos naturales (-)</v>
          </cell>
          <cell r="AB98" t="str">
            <v>Negativo BAJO</v>
          </cell>
          <cell r="BA98" t="str">
            <v>Negativo BAJO</v>
          </cell>
        </row>
        <row r="99">
          <cell r="K99" t="str">
            <v>Conversión a medios tecnológicos</v>
          </cell>
          <cell r="L99" t="str">
            <v>Disminución de consumo de papel (+)</v>
          </cell>
          <cell r="AB99" t="str">
            <v>POSITIVO</v>
          </cell>
          <cell r="BA99" t="str">
            <v>POSITIVO</v>
          </cell>
        </row>
        <row r="100">
          <cell r="K100" t="str">
            <v>Generación de residuos aprovechables (PAPEL)</v>
          </cell>
          <cell r="L100" t="str">
            <v>Disminución de carga en los rellenos sanitarios (+)</v>
          </cell>
          <cell r="AB100" t="str">
            <v>POSITIVO</v>
          </cell>
          <cell r="BA100" t="str">
            <v>POSITIVO</v>
          </cell>
        </row>
        <row r="101">
          <cell r="K101" t="str">
            <v>Generación de residuos aprovechables (CARTÓN)</v>
          </cell>
          <cell r="L101" t="str">
            <v>Disminución de carga en los rellenos sanitarios (+)</v>
          </cell>
          <cell r="AB101" t="str">
            <v>POSITIVO</v>
          </cell>
          <cell r="BA101" t="str">
            <v>POSITIVO</v>
          </cell>
        </row>
        <row r="102">
          <cell r="K102" t="str">
            <v xml:space="preserve">Generación de residuos peligrosos (TÓNERES) </v>
          </cell>
          <cell r="L102" t="str">
            <v>Contaminación del suelo (-)</v>
          </cell>
          <cell r="AB102" t="str">
            <v>Negativo MODERADO</v>
          </cell>
          <cell r="BA102" t="str">
            <v>Negativo BAJO</v>
          </cell>
        </row>
        <row r="103">
          <cell r="K103" t="str">
            <v>Consumo de energía eléctrica</v>
          </cell>
          <cell r="L103" t="str">
            <v>Agotamiento de los recursos naturales (-)</v>
          </cell>
          <cell r="AB103" t="str">
            <v>Negativo MODERADO</v>
          </cell>
          <cell r="BA103" t="str">
            <v>Negativo BAJO</v>
          </cell>
        </row>
        <row r="104">
          <cell r="K104" t="str">
            <v>Consumo de papel</v>
          </cell>
          <cell r="L104" t="str">
            <v>Agotamiento de los recursos naturales (-)</v>
          </cell>
          <cell r="AB104" t="str">
            <v>Negativo MODERADO</v>
          </cell>
          <cell r="BA104" t="str">
            <v>Negativo BAJO</v>
          </cell>
        </row>
        <row r="105">
          <cell r="K105" t="str">
            <v>Consumo de tóner</v>
          </cell>
          <cell r="L105" t="str">
            <v>Agotamiento de los recursos naturales (-)</v>
          </cell>
          <cell r="AB105" t="str">
            <v>Negativo BAJO</v>
          </cell>
          <cell r="BA105" t="str">
            <v>Negativo BAJO</v>
          </cell>
        </row>
        <row r="106">
          <cell r="K106" t="str">
            <v>Conversión a medios tecnológicos</v>
          </cell>
          <cell r="L106" t="str">
            <v>Disminución de consumo de papel (+)</v>
          </cell>
          <cell r="AB106" t="str">
            <v>POSITIVO</v>
          </cell>
          <cell r="BA106" t="str">
            <v>POSITIVO</v>
          </cell>
        </row>
        <row r="107">
          <cell r="K107" t="str">
            <v>Generación de residuos aprovechables (PAPEL)</v>
          </cell>
          <cell r="L107" t="str">
            <v>Disminución de carga en los rellenos sanitarios (+)</v>
          </cell>
          <cell r="AB107" t="str">
            <v>POSITIVO</v>
          </cell>
          <cell r="BA107" t="str">
            <v>POSITIVO</v>
          </cell>
        </row>
        <row r="108">
          <cell r="K108" t="str">
            <v xml:space="preserve">Generación de residuos peligrosos (TÓNERES) </v>
          </cell>
          <cell r="L108" t="str">
            <v>Contaminación del suelo (-)</v>
          </cell>
          <cell r="AB108" t="str">
            <v>Negativo MODERADO</v>
          </cell>
          <cell r="BA108" t="str">
            <v>Negativo BAJO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Consumo de tóner</v>
          </cell>
          <cell r="L111" t="str">
            <v>Agotamiento de los recursos naturales (-)</v>
          </cell>
          <cell r="AB111" t="str">
            <v>Negativo BAJO</v>
          </cell>
          <cell r="BA111" t="str">
            <v>Negativo BAJO</v>
          </cell>
        </row>
        <row r="112">
          <cell r="K112" t="str">
            <v>Conversión a medios tecnológicos</v>
          </cell>
          <cell r="L112" t="str">
            <v>Disminución de consumo de papel (+)</v>
          </cell>
          <cell r="AB112" t="str">
            <v>POSITIVO</v>
          </cell>
          <cell r="BA112" t="str">
            <v>POSITIVO</v>
          </cell>
        </row>
        <row r="113">
          <cell r="K113" t="str">
            <v>Generación de residuos aprovechables (PAPEL)</v>
          </cell>
          <cell r="L113" t="str">
            <v>Disminución de carga en los rellenos sanitarios (+)</v>
          </cell>
          <cell r="AB113" t="str">
            <v>POSITIVO</v>
          </cell>
          <cell r="BA113" t="str">
            <v>POSITIVO</v>
          </cell>
        </row>
        <row r="114">
          <cell r="K114" t="str">
            <v xml:space="preserve">Generación de residuos peligrosos (TÓNERES) </v>
          </cell>
          <cell r="L114" t="str">
            <v>Contaminación del suelo (-)</v>
          </cell>
          <cell r="AB114" t="str">
            <v>Negativo MODERADO</v>
          </cell>
          <cell r="BA114" t="str">
            <v>Negativo BAJO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Conversión a medios tecnológicos</v>
          </cell>
          <cell r="L117" t="str">
            <v>Disminución de consumo de papel (+)</v>
          </cell>
          <cell r="AB117" t="str">
            <v>POSITIVO</v>
          </cell>
          <cell r="BA117" t="str">
            <v>POSITIVO</v>
          </cell>
        </row>
        <row r="118">
          <cell r="K118" t="str">
            <v>Generación de residuos aprovechables (PAPEL)</v>
          </cell>
          <cell r="L118" t="str">
            <v>Disminución de carga en los rellenos sanitarios (+)</v>
          </cell>
          <cell r="AB118" t="str">
            <v>POSITIVO</v>
          </cell>
          <cell r="BA118" t="str">
            <v>POSITIVO</v>
          </cell>
        </row>
        <row r="119">
          <cell r="K119" t="str">
            <v>Consumo de energía eléctrica</v>
          </cell>
          <cell r="L119" t="str">
            <v>Agotamiento de los recursos naturales (-)</v>
          </cell>
          <cell r="AB119" t="str">
            <v>Negativo MODERADO</v>
          </cell>
          <cell r="BA119" t="str">
            <v>Negativo BAJO</v>
          </cell>
        </row>
        <row r="120">
          <cell r="K120" t="str">
            <v>Consumo de papel</v>
          </cell>
          <cell r="L120" t="str">
            <v>Agotamiento de los recursos naturales (-)</v>
          </cell>
          <cell r="AB120" t="str">
            <v>Negativo MODERADO</v>
          </cell>
          <cell r="BA120" t="str">
            <v>Negativo BAJO</v>
          </cell>
        </row>
        <row r="121">
          <cell r="K121" t="str">
            <v>Consumo de tóner</v>
          </cell>
          <cell r="L121" t="str">
            <v>Agotamiento de los recursos naturales (-)</v>
          </cell>
          <cell r="AB121" t="str">
            <v>Negativo BAJO</v>
          </cell>
          <cell r="BA121" t="str">
            <v>Negativo BAJO</v>
          </cell>
        </row>
        <row r="122">
          <cell r="K122" t="str">
            <v>Conversión a medios tecnológicos</v>
          </cell>
          <cell r="L122" t="str">
            <v>Disminución de consumo de papel (+)</v>
          </cell>
          <cell r="AB122" t="str">
            <v>POSITIVO</v>
          </cell>
          <cell r="BA122" t="str">
            <v>POSITIVO</v>
          </cell>
        </row>
        <row r="123">
          <cell r="K123" t="str">
            <v>Generación de residuos aprovechables (PAPEL)</v>
          </cell>
          <cell r="L123" t="str">
            <v>Disminución de carga en los rellenos sanitarios (+)</v>
          </cell>
          <cell r="AB123" t="str">
            <v>POSITIVO</v>
          </cell>
          <cell r="BA123" t="str">
            <v>POSITIVO</v>
          </cell>
        </row>
        <row r="124">
          <cell r="K124" t="str">
            <v xml:space="preserve">Generación de residuos peligrosos (TÓNERES) </v>
          </cell>
          <cell r="L124" t="str">
            <v>Contaminación del suelo (-)</v>
          </cell>
          <cell r="AB124" t="str">
            <v>Negativo MODERADO</v>
          </cell>
          <cell r="BA124" t="str">
            <v>Negativo BAJO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Consumo de tóner</v>
          </cell>
          <cell r="L127" t="str">
            <v>Agotamiento de los recursos naturales (-)</v>
          </cell>
          <cell r="AB127" t="str">
            <v>Negativo BAJO</v>
          </cell>
          <cell r="BA127" t="str">
            <v>Negativo BAJO</v>
          </cell>
        </row>
        <row r="128">
          <cell r="K128" t="str">
            <v>Conversión a medios tecnológicos</v>
          </cell>
          <cell r="L128" t="str">
            <v>Disminución de consumo de papel (+)</v>
          </cell>
          <cell r="AB128" t="str">
            <v>POSITIVO</v>
          </cell>
          <cell r="BA128" t="str">
            <v>POSITIVO</v>
          </cell>
        </row>
        <row r="129">
          <cell r="K129" t="str">
            <v>Generación de residuos aprovechables (PAPEL)</v>
          </cell>
          <cell r="L129" t="str">
            <v>Disminución de carga en los rellenos sanitarios (+)</v>
          </cell>
          <cell r="AB129" t="str">
            <v>POSITIVO</v>
          </cell>
          <cell r="BA129" t="str">
            <v>POSITIVO</v>
          </cell>
        </row>
        <row r="130">
          <cell r="K130" t="str">
            <v xml:space="preserve">Generación de residuos peligrosos (TÓNERES) </v>
          </cell>
          <cell r="L130" t="str">
            <v>Contaminación del suelo (-)</v>
          </cell>
          <cell r="AB130" t="str">
            <v>Negativo MODERADO</v>
          </cell>
          <cell r="BA130" t="str">
            <v>Negativo BAJO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Conversión a medios tecnológicos</v>
          </cell>
          <cell r="L137" t="str">
            <v>Disminución de consumo de papel (+)</v>
          </cell>
          <cell r="AB137" t="str">
            <v>POSITIVO</v>
          </cell>
          <cell r="BA137" t="str">
            <v>POSITIVO</v>
          </cell>
        </row>
        <row r="138">
          <cell r="K138" t="str">
            <v>Generación de residuos aprovechables (PAPEL)</v>
          </cell>
          <cell r="L138" t="str">
            <v>Disminución de carga en los rellenos sanitarios (+)</v>
          </cell>
          <cell r="AB138" t="str">
            <v>POSITIVO</v>
          </cell>
          <cell r="BA138" t="str">
            <v>POSITIVO</v>
          </cell>
        </row>
        <row r="139">
          <cell r="K139" t="str">
            <v>Consumo de combustibles</v>
          </cell>
          <cell r="L139" t="str">
            <v>Emisión de gases efecto invernadero (-)</v>
          </cell>
          <cell r="AB139" t="str">
            <v>Negativo BAJO</v>
          </cell>
          <cell r="BA139" t="str">
            <v>Negativo BAJO</v>
          </cell>
        </row>
        <row r="140">
          <cell r="K140" t="str">
            <v>Generación de emisiones atmosféricas fuentes móviles</v>
          </cell>
          <cell r="L140" t="str">
            <v>Contaminación del aire (-)</v>
          </cell>
          <cell r="AB140" t="str">
            <v>Negativo MODERADO</v>
          </cell>
          <cell r="BA140" t="str">
            <v>Negativo MODERADO</v>
          </cell>
        </row>
        <row r="141">
          <cell r="K141" t="str">
            <v>Consumo de energía eléctrica</v>
          </cell>
          <cell r="L141" t="str">
            <v>Agotamiento de los recursos naturales (-)</v>
          </cell>
          <cell r="AB141" t="str">
            <v>Negativo MODERADO</v>
          </cell>
          <cell r="BA141" t="str">
            <v>Negativo BAJO</v>
          </cell>
        </row>
        <row r="142">
          <cell r="K142" t="str">
            <v>Consumo de papel</v>
          </cell>
          <cell r="L142" t="str">
            <v>Agotamiento de los recursos naturales (-)</v>
          </cell>
          <cell r="AB142" t="str">
            <v>Negativo MODERADO</v>
          </cell>
          <cell r="BA142" t="str">
            <v>Negativo BAJO</v>
          </cell>
        </row>
        <row r="143">
          <cell r="K143" t="str">
            <v>Conversión a medios tecnológicos</v>
          </cell>
          <cell r="L143" t="str">
            <v>Disminución de consumo de papel (+)</v>
          </cell>
          <cell r="AB143" t="str">
            <v>POSITIVO</v>
          </cell>
          <cell r="BA143" t="str">
            <v>POSITIVO</v>
          </cell>
        </row>
        <row r="144">
          <cell r="K144" t="str">
            <v>Generación de residuos aprovechables (PAPEL)</v>
          </cell>
          <cell r="L144" t="str">
            <v>Disminución de carga en los rellenos sanitarios (+)</v>
          </cell>
          <cell r="AB144" t="str">
            <v>POSITIVO</v>
          </cell>
          <cell r="BA144" t="str">
            <v>POSITIVO</v>
          </cell>
        </row>
        <row r="145">
          <cell r="K145" t="str">
            <v>Consumo de combustibles</v>
          </cell>
          <cell r="L145" t="str">
            <v>Emisión de gases efecto invernadero (-)</v>
          </cell>
          <cell r="AB145" t="str">
            <v>Negativo BAJO</v>
          </cell>
          <cell r="BA145" t="str">
            <v>Negativo BAJO</v>
          </cell>
        </row>
        <row r="146">
          <cell r="K146" t="str">
            <v>Generación de emisiones atmosféricas fuentes móviles</v>
          </cell>
          <cell r="L146" t="str">
            <v>Contaminación del aire (-)</v>
          </cell>
          <cell r="AB146" t="str">
            <v>Negativo MODERADO</v>
          </cell>
          <cell r="BA146" t="str">
            <v>Negativo MODERADO</v>
          </cell>
        </row>
        <row r="147">
          <cell r="K147" t="str">
            <v>Consumo de energía eléctrica</v>
          </cell>
          <cell r="L147" t="str">
            <v>Agotamiento de los recursos naturales (-)</v>
          </cell>
          <cell r="AB147" t="str">
            <v>Negativo MODERADO</v>
          </cell>
          <cell r="BA147" t="str">
            <v>Negativo BAJO</v>
          </cell>
        </row>
        <row r="148">
          <cell r="K148" t="str">
            <v>Consumo de papel</v>
          </cell>
          <cell r="L148" t="str">
            <v>Agotamiento de los recursos naturales (-)</v>
          </cell>
          <cell r="AB148" t="str">
            <v>Negativo MODERADO</v>
          </cell>
          <cell r="BA148" t="str">
            <v>Negativo BAJO</v>
          </cell>
        </row>
        <row r="149">
          <cell r="K149" t="str">
            <v>Conversión a medios tecnológicos</v>
          </cell>
          <cell r="L149" t="str">
            <v>Disminución de consumo de papel (+)</v>
          </cell>
          <cell r="AB149" t="str">
            <v>POSITIVO</v>
          </cell>
          <cell r="BA149" t="str">
            <v>POSITIVO</v>
          </cell>
        </row>
        <row r="150">
          <cell r="K150" t="str">
            <v>Generación de residuos aprovechables (PAPEL)</v>
          </cell>
          <cell r="L150" t="str">
            <v>Disminución de carga en los rellenos sanitarios (+)</v>
          </cell>
          <cell r="AB150" t="str">
            <v>POSITIVO</v>
          </cell>
          <cell r="BA150" t="str">
            <v>POSITIVO</v>
          </cell>
        </row>
        <row r="151">
          <cell r="K151" t="str">
            <v>Consumo de combustibles</v>
          </cell>
          <cell r="L151" t="str">
            <v>Emisión de gases efecto invernadero (-)</v>
          </cell>
          <cell r="AB151" t="str">
            <v>Negativo BAJO</v>
          </cell>
          <cell r="BA151" t="str">
            <v>Negativo BAJO</v>
          </cell>
        </row>
        <row r="152">
          <cell r="K152" t="str">
            <v>Generación de emisiones atmosféricas fuentes móviles</v>
          </cell>
          <cell r="L152" t="str">
            <v>Contaminación del aire (-)</v>
          </cell>
          <cell r="AB152" t="str">
            <v>Negativo MODERADO</v>
          </cell>
          <cell r="BA152" t="str">
            <v>Negativo MODERADO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Conversión a medios tecnológicos</v>
          </cell>
          <cell r="L171" t="str">
            <v>Disminución de consumo de papel (+)</v>
          </cell>
          <cell r="AB171" t="str">
            <v>POSITIVO</v>
          </cell>
          <cell r="BA171" t="str">
            <v>POSITIVO</v>
          </cell>
        </row>
        <row r="172">
          <cell r="K172" t="str">
            <v>Generación de residuos aprovechables (PAPEL)</v>
          </cell>
          <cell r="L172" t="str">
            <v>Disminución de carga en los rellenos sanitarios (+)</v>
          </cell>
          <cell r="AB172" t="str">
            <v>POSITIVO</v>
          </cell>
          <cell r="BA172" t="str">
            <v>POSITIVO</v>
          </cell>
        </row>
        <row r="173">
          <cell r="K173" t="str">
            <v>Consumo de energía eléctrica</v>
          </cell>
          <cell r="L173" t="str">
            <v>Agotamiento de los recursos naturales (-)</v>
          </cell>
          <cell r="AB173" t="str">
            <v>Negativo MODERADO</v>
          </cell>
          <cell r="BA173" t="str">
            <v>Negativo BAJO</v>
          </cell>
        </row>
        <row r="174">
          <cell r="K174" t="str">
            <v>Consumo de papel</v>
          </cell>
          <cell r="L174" t="str">
            <v>Agotamiento de los recursos naturales (-)</v>
          </cell>
          <cell r="AB174" t="str">
            <v>Negativo MODERADO</v>
          </cell>
          <cell r="BA174" t="str">
            <v>Negativo BAJO</v>
          </cell>
        </row>
        <row r="175">
          <cell r="K175" t="str">
            <v>Consumo de tóner</v>
          </cell>
          <cell r="L175" t="str">
            <v>Agotamiento de los recursos naturales (-)</v>
          </cell>
          <cell r="AB175" t="str">
            <v>Negativo BAJO</v>
          </cell>
          <cell r="BA175" t="str">
            <v>Negativo BAJO</v>
          </cell>
        </row>
        <row r="176">
          <cell r="K176" t="str">
            <v>Conversión a medios tecnológicos</v>
          </cell>
          <cell r="L176" t="str">
            <v>Disminución de consumo de papel (+)</v>
          </cell>
          <cell r="AB176" t="str">
            <v>POSITIVO</v>
          </cell>
          <cell r="BA176" t="str">
            <v>POSITIVO</v>
          </cell>
        </row>
        <row r="177">
          <cell r="K177" t="str">
            <v>Generación de residuos aprovechables (PAPEL)</v>
          </cell>
          <cell r="L177" t="str">
            <v>Disminución de carga en los rellenos sanitarios (+)</v>
          </cell>
          <cell r="AB177" t="str">
            <v>POSITIVO</v>
          </cell>
          <cell r="BA177" t="str">
            <v>POSITIVO</v>
          </cell>
        </row>
        <row r="178">
          <cell r="K178" t="str">
            <v xml:space="preserve">Generación de residuos peligrosos (TÓNERES) </v>
          </cell>
          <cell r="L178" t="str">
            <v>Contaminación del suelo (-)</v>
          </cell>
          <cell r="AB178" t="str">
            <v>Negativo MODERADO</v>
          </cell>
          <cell r="BA178" t="str">
            <v>Negativo BAJO</v>
          </cell>
        </row>
        <row r="179">
          <cell r="K179" t="str">
            <v>Consumo de energía eléctrica</v>
          </cell>
          <cell r="L179" t="str">
            <v>Agotamiento de los recursos naturales (-)</v>
          </cell>
          <cell r="AB179" t="str">
            <v>Negativo MODERADO</v>
          </cell>
          <cell r="BA179" t="str">
            <v>Negativo BAJO</v>
          </cell>
        </row>
        <row r="180">
          <cell r="K180" t="str">
            <v>Consumo de papel</v>
          </cell>
          <cell r="L180" t="str">
            <v>Agotamiento de los recursos naturales (-)</v>
          </cell>
          <cell r="AB180" t="str">
            <v>Negativo MODERADO</v>
          </cell>
          <cell r="BA180" t="str">
            <v>Negativo BAJO</v>
          </cell>
        </row>
        <row r="181">
          <cell r="K181" t="str">
            <v>Consumo de tóner</v>
          </cell>
          <cell r="L181" t="str">
            <v>Agotamiento de los recursos naturales (-)</v>
          </cell>
          <cell r="AB181" t="str">
            <v>Negativo BAJO</v>
          </cell>
          <cell r="BA181" t="str">
            <v>Negativo BAJO</v>
          </cell>
        </row>
        <row r="182">
          <cell r="K182" t="str">
            <v>Conversión a medios tecnológicos</v>
          </cell>
          <cell r="L182" t="str">
            <v>Disminución de consumo de papel (+)</v>
          </cell>
          <cell r="AB182" t="str">
            <v>POSITIVO</v>
          </cell>
          <cell r="BA182" t="str">
            <v>POSITIVO</v>
          </cell>
        </row>
        <row r="183">
          <cell r="K183" t="str">
            <v>Generación de residuos aprovechables (PAPEL)</v>
          </cell>
          <cell r="L183" t="str">
            <v>Disminución de carga en los rellenos sanitarios (+)</v>
          </cell>
          <cell r="AB183" t="str">
            <v>POSITIVO</v>
          </cell>
          <cell r="BA183" t="str">
            <v>POSITIVO</v>
          </cell>
        </row>
        <row r="184">
          <cell r="K184" t="str">
            <v xml:space="preserve">Generación de residuos peligrosos (TÓNERES) </v>
          </cell>
          <cell r="L184" t="str">
            <v>Contaminación del suelo (-)</v>
          </cell>
          <cell r="AB184" t="str">
            <v>Negativo MODERADO</v>
          </cell>
          <cell r="BA184" t="str">
            <v>Negativo BAJO</v>
          </cell>
        </row>
        <row r="185">
          <cell r="K185" t="str">
            <v>Consumo de energía eléctrica</v>
          </cell>
          <cell r="L185" t="str">
            <v>Agotamiento de los recursos naturales (-)</v>
          </cell>
          <cell r="AB185" t="str">
            <v>Negativo MODERADO</v>
          </cell>
          <cell r="BA185" t="str">
            <v>Negativo BAJO</v>
          </cell>
        </row>
        <row r="186">
          <cell r="K186" t="str">
            <v>Consumo de papel</v>
          </cell>
          <cell r="L186" t="str">
            <v>Agotamiento de los recursos naturales (-)</v>
          </cell>
          <cell r="AB186" t="str">
            <v>Negativo MODERADO</v>
          </cell>
          <cell r="BA186" t="str">
            <v>Negativo BAJO</v>
          </cell>
        </row>
        <row r="187">
          <cell r="K187" t="str">
            <v>Consumo de tóner</v>
          </cell>
          <cell r="L187" t="str">
            <v>Agotamiento de los recursos naturales (-)</v>
          </cell>
          <cell r="AB187" t="str">
            <v>Negativo BAJO</v>
          </cell>
          <cell r="BA187" t="str">
            <v>Negativo BAJO</v>
          </cell>
        </row>
        <row r="188">
          <cell r="K188" t="str">
            <v>Conversión a medios tecnológicos</v>
          </cell>
          <cell r="L188" t="str">
            <v>Disminución de consumo de papel (+)</v>
          </cell>
          <cell r="AB188" t="str">
            <v>POSITIVO</v>
          </cell>
          <cell r="BA188" t="str">
            <v>POSITIVO</v>
          </cell>
        </row>
        <row r="189">
          <cell r="K189" t="str">
            <v>Generación de residuos aprovechables (PAPEL)</v>
          </cell>
          <cell r="L189" t="str">
            <v>Disminución de carga en los rellenos sanitarios (+)</v>
          </cell>
          <cell r="AB189" t="str">
            <v>POSITIVO</v>
          </cell>
          <cell r="BA189" t="str">
            <v>POSITIVO</v>
          </cell>
        </row>
        <row r="190">
          <cell r="K190" t="str">
            <v xml:space="preserve">Generación de residuos peligrosos (TÓNERES) </v>
          </cell>
          <cell r="L190" t="str">
            <v>Contaminación del suelo (-)</v>
          </cell>
          <cell r="AB190" t="str">
            <v>Negativo MODERADO</v>
          </cell>
          <cell r="BA190" t="str">
            <v>Negativo BAJO</v>
          </cell>
        </row>
        <row r="191">
          <cell r="K191" t="str">
            <v>Consumo de energía eléctrica</v>
          </cell>
          <cell r="L191" t="str">
            <v>Agotamiento de los recursos naturales (-)</v>
          </cell>
          <cell r="AB191" t="str">
            <v>Negativo MODERADO</v>
          </cell>
          <cell r="BA191" t="str">
            <v>Negativo BAJO</v>
          </cell>
        </row>
        <row r="192">
          <cell r="K192" t="str">
            <v>Consumo de papel</v>
          </cell>
          <cell r="L192" t="str">
            <v>Agotamiento de los recursos naturales (-)</v>
          </cell>
          <cell r="AB192" t="str">
            <v>Negativo MODERADO</v>
          </cell>
          <cell r="BA192" t="str">
            <v>Negativo BAJO</v>
          </cell>
        </row>
        <row r="193">
          <cell r="K193" t="str">
            <v>Consumo de tóner</v>
          </cell>
          <cell r="L193" t="str">
            <v>Agotamiento de los recursos naturales (-)</v>
          </cell>
          <cell r="AB193" t="str">
            <v>Negativo BAJO</v>
          </cell>
          <cell r="BA193" t="str">
            <v>Negativo BAJO</v>
          </cell>
        </row>
        <row r="194">
          <cell r="K194" t="str">
            <v>Conversión a medios tecnológicos</v>
          </cell>
          <cell r="L194" t="str">
            <v>Disminución de consumo de papel (+)</v>
          </cell>
          <cell r="AB194" t="str">
            <v>POSITIVO</v>
          </cell>
          <cell r="BA194" t="str">
            <v>POSITIVO</v>
          </cell>
        </row>
        <row r="195">
          <cell r="K195" t="str">
            <v>Generación de residuos aprovechables (PAPEL)</v>
          </cell>
          <cell r="L195" t="str">
            <v>Disminución de carga en los rellenos sanitarios (+)</v>
          </cell>
          <cell r="AB195" t="str">
            <v>POSITIVO</v>
          </cell>
          <cell r="BA195" t="str">
            <v>POSITIVO</v>
          </cell>
        </row>
        <row r="196">
          <cell r="K196" t="str">
            <v xml:space="preserve">Generación de residuos peligrosos (TÓNERES) </v>
          </cell>
          <cell r="L196" t="str">
            <v>Contaminación del suelo (-)</v>
          </cell>
          <cell r="AB196" t="str">
            <v>Negativo MODERADO</v>
          </cell>
          <cell r="BA196" t="str">
            <v>Negativo BAJO</v>
          </cell>
        </row>
        <row r="197">
          <cell r="K197" t="str">
            <v>Consumo de energía eléctrica</v>
          </cell>
          <cell r="L197" t="str">
            <v>Agotamiento de los recursos naturales (-)</v>
          </cell>
          <cell r="AB197" t="str">
            <v>Negativo MODERADO</v>
          </cell>
          <cell r="BA197" t="str">
            <v>Negativo BAJO</v>
          </cell>
        </row>
        <row r="198">
          <cell r="K198" t="str">
            <v>Conversión a medios tecnológicos</v>
          </cell>
          <cell r="L198" t="str">
            <v>Disminución de consumo de papel (+)</v>
          </cell>
          <cell r="AB198" t="str">
            <v>POSITIVO</v>
          </cell>
          <cell r="BA198" t="str">
            <v>POSITIVO</v>
          </cell>
        </row>
        <row r="199">
          <cell r="K199" t="str">
            <v>Consumo de energía eléctrica</v>
          </cell>
          <cell r="L199" t="str">
            <v>Agotamiento de los recursos naturales (-)</v>
          </cell>
          <cell r="AB199" t="str">
            <v>Negativo MODERADO</v>
          </cell>
          <cell r="BA199" t="str">
            <v>Negativo BAJO</v>
          </cell>
        </row>
        <row r="200">
          <cell r="K200" t="str">
            <v>Conversión a medios tecnológicos</v>
          </cell>
          <cell r="L200" t="str">
            <v>Disminución de consumo de papel (+)</v>
          </cell>
          <cell r="AB200" t="str">
            <v>POSITIVO</v>
          </cell>
          <cell r="BA200" t="str">
            <v>POSITIVO</v>
          </cell>
        </row>
        <row r="201">
          <cell r="K201" t="str">
            <v>Consumo de energía eléctrica</v>
          </cell>
          <cell r="L201" t="str">
            <v>Agotamiento de los recursos naturales (-)</v>
          </cell>
          <cell r="AB201" t="str">
            <v>Negativo MODERADO</v>
          </cell>
          <cell r="BA201" t="str">
            <v>Negativo BAJO</v>
          </cell>
        </row>
        <row r="202">
          <cell r="K202" t="str">
            <v>Consumo de papel</v>
          </cell>
          <cell r="L202" t="str">
            <v>Agotamiento de los recursos naturales (-)</v>
          </cell>
          <cell r="AB202" t="str">
            <v>Negativo MODERADO</v>
          </cell>
          <cell r="BA202" t="str">
            <v>Negativo BAJO</v>
          </cell>
        </row>
        <row r="203">
          <cell r="K203" t="str">
            <v>Consumo de tóner</v>
          </cell>
          <cell r="L203" t="str">
            <v>Agotamiento de los recursos naturales (-)</v>
          </cell>
          <cell r="AB203" t="str">
            <v>Negativo BAJO</v>
          </cell>
          <cell r="BA203" t="str">
            <v>Negativo BAJO</v>
          </cell>
        </row>
        <row r="204">
          <cell r="K204" t="str">
            <v>Conversión a medios tecnológicos</v>
          </cell>
          <cell r="L204" t="str">
            <v>Disminución de consumo de papel (+)</v>
          </cell>
          <cell r="AB204" t="str">
            <v>POSITIVO</v>
          </cell>
          <cell r="BA204" t="str">
            <v>POSITIVO</v>
          </cell>
        </row>
        <row r="205">
          <cell r="K205" t="str">
            <v>Generación de residuos aprovechables (PAPEL)</v>
          </cell>
          <cell r="L205" t="str">
            <v>Disminución de carga en los rellenos sanitarios (+)</v>
          </cell>
          <cell r="AB205" t="str">
            <v>POSITIVO</v>
          </cell>
          <cell r="BA205" t="str">
            <v>POSITIVO</v>
          </cell>
        </row>
        <row r="206">
          <cell r="K206" t="str">
            <v xml:space="preserve">Generación de residuos peligrosos (TÓNERES) </v>
          </cell>
          <cell r="L206" t="str">
            <v>Contaminación del suelo (-)</v>
          </cell>
          <cell r="AB206" t="str">
            <v>Negativo MODERADO</v>
          </cell>
          <cell r="BA206" t="str">
            <v>Negativo BAJO</v>
          </cell>
        </row>
        <row r="207">
          <cell r="K207" t="str">
            <v>Consumo de energía eléctrica</v>
          </cell>
          <cell r="L207" t="str">
            <v>Agotamiento de los recursos naturales (-)</v>
          </cell>
          <cell r="AB207" t="str">
            <v>Negativo MODERADO</v>
          </cell>
          <cell r="BA207" t="str">
            <v>Negativo BAJO</v>
          </cell>
        </row>
        <row r="208">
          <cell r="K208" t="str">
            <v>Consumo de papel</v>
          </cell>
          <cell r="L208" t="str">
            <v>Agotamiento de los recursos naturales (-)</v>
          </cell>
          <cell r="AB208" t="str">
            <v>Negativo MODERADO</v>
          </cell>
          <cell r="BA208" t="str">
            <v>Negativo BAJO</v>
          </cell>
        </row>
        <row r="209">
          <cell r="K209" t="str">
            <v>Consumo de tóner</v>
          </cell>
          <cell r="L209" t="str">
            <v>Agotamiento de los recursos naturales (-)</v>
          </cell>
          <cell r="AB209" t="str">
            <v>Negativo BAJO</v>
          </cell>
          <cell r="BA209" t="str">
            <v>Negativo BAJO</v>
          </cell>
        </row>
        <row r="210">
          <cell r="K210" t="str">
            <v>Conversión a medios tecnológicos</v>
          </cell>
          <cell r="L210" t="str">
            <v>Disminución de consumo de papel (+)</v>
          </cell>
          <cell r="AB210" t="str">
            <v>POSITIVO</v>
          </cell>
          <cell r="BA210" t="str">
            <v>POSITIVO</v>
          </cell>
        </row>
        <row r="211">
          <cell r="K211" t="str">
            <v>Generación de residuos aprovechables (PAPEL)</v>
          </cell>
          <cell r="L211" t="str">
            <v>Disminución de carga en los rellenos sanitarios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Intervención a comunidades Étnicas</v>
          </cell>
          <cell r="L213" t="str">
            <v>Conservación de las costumbres étnicas (+)</v>
          </cell>
          <cell r="AB213" t="str">
            <v>POSITIVO</v>
          </cell>
          <cell r="BA213" t="str">
            <v>POSITIVO</v>
          </cell>
        </row>
        <row r="214">
          <cell r="K214" t="str">
            <v>Consumo de energía eléctrica</v>
          </cell>
          <cell r="L214" t="str">
            <v>Agotamiento de los recursos naturales (-)</v>
          </cell>
          <cell r="AB214" t="str">
            <v>Negativo MODERADO</v>
          </cell>
          <cell r="BA214" t="str">
            <v>Negativo BAJO</v>
          </cell>
        </row>
        <row r="215">
          <cell r="K215" t="str">
            <v>Consumo de papel</v>
          </cell>
          <cell r="L215" t="str">
            <v>Afectación a flora (-)</v>
          </cell>
          <cell r="AB215" t="str">
            <v>Negativo MODERADO</v>
          </cell>
          <cell r="BA215" t="str">
            <v>Negativo MODERADO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Generación de residuos aprovechables (PAPEL)</v>
          </cell>
          <cell r="L218" t="str">
            <v>Disminución de carga en los rellenos sanitarios (+)</v>
          </cell>
          <cell r="AB218" t="str">
            <v>POSITIVO</v>
          </cell>
          <cell r="BA218" t="str">
            <v>POSITIVO</v>
          </cell>
        </row>
        <row r="219">
          <cell r="K219" t="str">
            <v xml:space="preserve">Generación de residuos peligrosos (TÓNERES) </v>
          </cell>
          <cell r="L219" t="str">
            <v>Contaminación del suelo (-)</v>
          </cell>
          <cell r="AB219" t="str">
            <v>Negativo MODERADO</v>
          </cell>
          <cell r="BA219" t="str">
            <v>Negativo BAJO</v>
          </cell>
        </row>
        <row r="220">
          <cell r="K220" t="str">
            <v>Consumo de energía eléctrica</v>
          </cell>
          <cell r="L220" t="str">
            <v>Agotamiento de los recursos naturales (-)</v>
          </cell>
          <cell r="AB220" t="str">
            <v>Negativo MODERADO</v>
          </cell>
          <cell r="BA220" t="str">
            <v>Negativo BAJO</v>
          </cell>
        </row>
        <row r="221">
          <cell r="K221" t="str">
            <v>Conversión a medios tecnológicos</v>
          </cell>
          <cell r="L221" t="str">
            <v>Disminución de consumo de papel (+)</v>
          </cell>
          <cell r="AB221" t="str">
            <v>POSITIVO</v>
          </cell>
          <cell r="BA221" t="str">
            <v>POSITIVO</v>
          </cell>
        </row>
        <row r="222">
          <cell r="K222" t="str">
            <v>Intervención a comunidades Étnicas</v>
          </cell>
          <cell r="L222" t="str">
            <v>Conservación de las costumbres étnicas (+)</v>
          </cell>
          <cell r="AB222" t="str">
            <v>POSITIVO</v>
          </cell>
          <cell r="BA222" t="str">
            <v>POSITIVO</v>
          </cell>
        </row>
        <row r="223">
          <cell r="K223" t="str">
            <v>Consumo de energía eléctrica</v>
          </cell>
          <cell r="L223" t="str">
            <v>Agotamiento de los recursos naturales (-)</v>
          </cell>
          <cell r="AB223" t="str">
            <v>Negativo MODERADO</v>
          </cell>
          <cell r="BA223" t="str">
            <v>Negativo BAJO</v>
          </cell>
        </row>
        <row r="224">
          <cell r="K224" t="str">
            <v>Conversión a medios tecnológicos</v>
          </cell>
          <cell r="L224" t="str">
            <v>Disminución de consumo de papel (+)</v>
          </cell>
          <cell r="AB224" t="str">
            <v>POSITIVO</v>
          </cell>
          <cell r="BA224" t="str">
            <v>POSITIVO</v>
          </cell>
        </row>
        <row r="225">
          <cell r="K225" t="str">
            <v>Intervención a comunidades Étnicas</v>
          </cell>
          <cell r="L225" t="str">
            <v>Conservación de las costumbres étnicas (+)</v>
          </cell>
          <cell r="AB225" t="str">
            <v>POSITIVO</v>
          </cell>
          <cell r="BA225" t="str">
            <v>POSITIVO</v>
          </cell>
        </row>
        <row r="226">
          <cell r="K226" t="str">
            <v>Consumo de energía eléctrica</v>
          </cell>
          <cell r="L226" t="str">
            <v>Agotamiento de los recursos naturales (-)</v>
          </cell>
          <cell r="AB226" t="str">
            <v>Negativo MODERADO</v>
          </cell>
          <cell r="BA226" t="str">
            <v>Negativo BAJO</v>
          </cell>
        </row>
        <row r="227">
          <cell r="K227" t="str">
            <v>Consumo de papel</v>
          </cell>
          <cell r="L227" t="str">
            <v>Agotamiento de los recursos naturales (-)</v>
          </cell>
          <cell r="AB227" t="str">
            <v>Negativo MODERADO</v>
          </cell>
          <cell r="BA227" t="str">
            <v>Negativo BAJO</v>
          </cell>
        </row>
        <row r="228">
          <cell r="K228" t="str">
            <v>Consumo de tóner</v>
          </cell>
          <cell r="L228" t="str">
            <v>Agotamiento de los recursos naturales (-)</v>
          </cell>
          <cell r="AB228" t="str">
            <v>Negativo BAJO</v>
          </cell>
          <cell r="BA228" t="str">
            <v>Negativo BAJO</v>
          </cell>
        </row>
        <row r="229">
          <cell r="K229" t="str">
            <v>Conversión a medios tecnológicos</v>
          </cell>
          <cell r="L229" t="str">
            <v>Disminución de consumo de papel (+)</v>
          </cell>
          <cell r="AB229" t="str">
            <v>POSITIVO</v>
          </cell>
          <cell r="BA229" t="str">
            <v>POSITIVO</v>
          </cell>
        </row>
        <row r="230">
          <cell r="K230" t="str">
            <v>Generación de residuos aprovechables (PAPEL)</v>
          </cell>
          <cell r="L230" t="str">
            <v>Disminución de carga en los rellenos sanitarios (+)</v>
          </cell>
          <cell r="AB230" t="str">
            <v>POSITIVO</v>
          </cell>
          <cell r="BA230" t="str">
            <v>POSITIVO</v>
          </cell>
        </row>
        <row r="231">
          <cell r="K231" t="str">
            <v xml:space="preserve">Generación de residuos peligrosos (TÓNERES) </v>
          </cell>
          <cell r="L231" t="str">
            <v>Contaminación del suelo (-)</v>
          </cell>
          <cell r="AB231" t="str">
            <v>Negativo MODERADO</v>
          </cell>
          <cell r="BA231" t="str">
            <v>Negativo BAJO</v>
          </cell>
        </row>
        <row r="232">
          <cell r="K232" t="str">
            <v>Intervención a comunidades Étnicas</v>
          </cell>
          <cell r="L232" t="str">
            <v>Conservación de las costumbres étnicas (+)</v>
          </cell>
          <cell r="AB232" t="str">
            <v>POSITIVO</v>
          </cell>
          <cell r="BA232" t="str">
            <v>POSITIVO</v>
          </cell>
        </row>
        <row r="233">
          <cell r="K233" t="str">
            <v>Consumo de energía eléctrica</v>
          </cell>
          <cell r="L233" t="str">
            <v>Agotamiento de los recursos naturales (-)</v>
          </cell>
          <cell r="AB233" t="str">
            <v>Negativo MODERADO</v>
          </cell>
          <cell r="BA233" t="str">
            <v>Negativo BAJO</v>
          </cell>
        </row>
        <row r="234">
          <cell r="K234" t="str">
            <v>Consumo de papel</v>
          </cell>
          <cell r="L234" t="str">
            <v>Agotamiento de los recursos naturales (-)</v>
          </cell>
          <cell r="AB234" t="str">
            <v>Negativo MODERADO</v>
          </cell>
          <cell r="BA234" t="str">
            <v>Negativo BAJO</v>
          </cell>
        </row>
        <row r="235">
          <cell r="K235" t="str">
            <v>Consumo de tóner</v>
          </cell>
          <cell r="L235" t="str">
            <v>Agotamiento de los recursos naturales (-)</v>
          </cell>
          <cell r="AB235" t="str">
            <v>Negativo BAJO</v>
          </cell>
          <cell r="BA235" t="str">
            <v>Negativo BAJO</v>
          </cell>
        </row>
        <row r="236">
          <cell r="K236" t="str">
            <v>Conversión a medios tecnológicos</v>
          </cell>
          <cell r="L236" t="str">
            <v>Disminución de consumo de papel (+)</v>
          </cell>
          <cell r="AB236" t="str">
            <v>POSITIVO</v>
          </cell>
          <cell r="BA236" t="str">
            <v>POSITIVO</v>
          </cell>
        </row>
        <row r="237">
          <cell r="K237" t="str">
            <v>Generación de residuos aprovechables (PAPEL)</v>
          </cell>
          <cell r="L237" t="str">
            <v>Disminución de carga en los rellenos sanitarios (+)</v>
          </cell>
          <cell r="AB237" t="str">
            <v>POSITIVO</v>
          </cell>
          <cell r="BA237" t="str">
            <v>POSITIVO</v>
          </cell>
        </row>
        <row r="238">
          <cell r="K238" t="str">
            <v xml:space="preserve">Generación de residuos peligrosos (TÓNERES) </v>
          </cell>
          <cell r="L238" t="str">
            <v>Contaminación del suelo (-)</v>
          </cell>
          <cell r="AB238" t="str">
            <v>Negativo MODERADO</v>
          </cell>
          <cell r="BA238" t="str">
            <v>Negativo BAJO</v>
          </cell>
        </row>
        <row r="239">
          <cell r="K239" t="str">
            <v>Intervención a comunidades Étnicas</v>
          </cell>
          <cell r="L239" t="str">
            <v>Conservación de las costumbres étnicas (+)</v>
          </cell>
          <cell r="AB239" t="str">
            <v>POSITIVO</v>
          </cell>
          <cell r="BA239" t="str">
            <v>POSITIVO</v>
          </cell>
        </row>
        <row r="240">
          <cell r="K240" t="str">
            <v>Consumo de energía eléctrica</v>
          </cell>
          <cell r="L240" t="str">
            <v>Agotamiento de los recursos naturales (-)</v>
          </cell>
          <cell r="AB240" t="str">
            <v>Negativo MODERADO</v>
          </cell>
          <cell r="BA240" t="str">
            <v>Negativo BAJO</v>
          </cell>
        </row>
        <row r="241">
          <cell r="K241" t="str">
            <v>Consumo de papel</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Conversión a medios tecnológicos</v>
          </cell>
          <cell r="L243" t="str">
            <v>Disminución de consumo de papel (+)</v>
          </cell>
          <cell r="AB243" t="str">
            <v>POSITIVO</v>
          </cell>
          <cell r="BA243" t="str">
            <v>POSITIVO</v>
          </cell>
        </row>
        <row r="244">
          <cell r="K244" t="str">
            <v>Generación de residuos aprovechables (PAPEL)</v>
          </cell>
          <cell r="L244" t="str">
            <v>Disminución de carga en los rellenos sanitarios (+)</v>
          </cell>
          <cell r="AB244" t="str">
            <v>POSITIVO</v>
          </cell>
          <cell r="BA244" t="str">
            <v>POSITIVO</v>
          </cell>
        </row>
        <row r="245">
          <cell r="K245" t="str">
            <v xml:space="preserve">Generación de residuos peligrosos (TÓNERES) </v>
          </cell>
          <cell r="L245" t="str">
            <v>Contaminación del suelo (-)</v>
          </cell>
          <cell r="AB245" t="str">
            <v>Negativo MODERADO</v>
          </cell>
          <cell r="BA245" t="str">
            <v>Negativo BAJO</v>
          </cell>
        </row>
        <row r="246">
          <cell r="K246" t="str">
            <v>Intervención a comunidades Étnicas</v>
          </cell>
          <cell r="L246" t="str">
            <v>Conservación de las costumbres étnicas (+)</v>
          </cell>
          <cell r="AB246" t="str">
            <v>POSITIVO</v>
          </cell>
          <cell r="BA246" t="str">
            <v>POSITIVO</v>
          </cell>
        </row>
        <row r="247">
          <cell r="K247" t="str">
            <v>Consumo de energía eléctrica</v>
          </cell>
          <cell r="L247" t="str">
            <v>Agotamiento de los recursos naturales (-)</v>
          </cell>
          <cell r="AB247" t="str">
            <v>Negativo MODERADO</v>
          </cell>
          <cell r="BA247" t="str">
            <v>Negativo BAJO</v>
          </cell>
        </row>
        <row r="248">
          <cell r="K248" t="str">
            <v>Consumo de papel</v>
          </cell>
          <cell r="L248" t="str">
            <v>Agotamiento de los recursos naturales (-)</v>
          </cell>
          <cell r="AB248" t="str">
            <v>Negativo MODERADO</v>
          </cell>
          <cell r="BA248" t="str">
            <v>Negativo BAJO</v>
          </cell>
        </row>
        <row r="249">
          <cell r="K249" t="str">
            <v>Consumo de tóner</v>
          </cell>
          <cell r="L249" t="str">
            <v>Agotamiento de los recursos naturales (-)</v>
          </cell>
          <cell r="AB249" t="str">
            <v>Negativo BAJO</v>
          </cell>
          <cell r="BA249" t="str">
            <v>Negativo BAJO</v>
          </cell>
        </row>
        <row r="250">
          <cell r="K250" t="str">
            <v>Conversión a medios tecnológicos</v>
          </cell>
          <cell r="L250" t="str">
            <v>Disminución de consumo de papel (+)</v>
          </cell>
          <cell r="AB250" t="str">
            <v>POSITIVO</v>
          </cell>
          <cell r="BA250" t="str">
            <v>POSITIVO</v>
          </cell>
        </row>
        <row r="251">
          <cell r="K251" t="str">
            <v>Generación de residuos aprovechables (PAPEL)</v>
          </cell>
          <cell r="L251" t="str">
            <v>Disminución de carga en los rellenos sanitarios (+)</v>
          </cell>
          <cell r="AB251" t="str">
            <v>POSITIVO</v>
          </cell>
          <cell r="BA251" t="str">
            <v>POSITIVO</v>
          </cell>
        </row>
        <row r="252">
          <cell r="K252" t="str">
            <v xml:space="preserve">Generación de residuos peligrosos (TÓNERES) </v>
          </cell>
          <cell r="L252" t="str">
            <v>Contaminación del suelo (-)</v>
          </cell>
          <cell r="AB252" t="str">
            <v>Negativo MODERADO</v>
          </cell>
          <cell r="BA252" t="str">
            <v>Negativo BAJO</v>
          </cell>
        </row>
        <row r="253">
          <cell r="K253" t="str">
            <v>Intervención a comunidades Étnicas</v>
          </cell>
          <cell r="L253" t="str">
            <v>Conservación de las costumbres étnicas (+)</v>
          </cell>
          <cell r="AB253" t="str">
            <v>POSITIVO</v>
          </cell>
          <cell r="BA253" t="str">
            <v>POSITIVO</v>
          </cell>
        </row>
        <row r="254">
          <cell r="K254" t="str">
            <v>Consumo de agua</v>
          </cell>
          <cell r="L254" t="str">
            <v>Agotamiento de los recursos naturales (-)</v>
          </cell>
          <cell r="AB254" t="str">
            <v>Negativo MODERADO</v>
          </cell>
          <cell r="BA254" t="str">
            <v>Negativo BAJO</v>
          </cell>
        </row>
        <row r="255">
          <cell r="K255" t="str">
            <v>Vertimiento de aguas residuales domésticas a sistemas de alcantarillado</v>
          </cell>
          <cell r="L255" t="str">
            <v>Contaminación de cuerpos hídricos (-)</v>
          </cell>
          <cell r="AB255" t="str">
            <v>Negativo MODERADO</v>
          </cell>
          <cell r="BA255" t="str">
            <v>Negativo BAJO</v>
          </cell>
        </row>
        <row r="256">
          <cell r="K256" t="str">
            <v>Consumo de bolsas plásticas para almacenamiento de residuos</v>
          </cell>
          <cell r="L256" t="str">
            <v>Agotamiento de los recursos naturales (-)</v>
          </cell>
          <cell r="AB256" t="str">
            <v>Negativo MODERADO</v>
          </cell>
          <cell r="BA256" t="str">
            <v>Negativo BAJO</v>
          </cell>
        </row>
        <row r="257">
          <cell r="K257" t="str">
            <v>Generación de residuos ordinarios</v>
          </cell>
          <cell r="L257" t="str">
            <v>Aumento de carga de rellenos sanitarios (-)</v>
          </cell>
          <cell r="AB257" t="str">
            <v>Negativo MODERADO</v>
          </cell>
          <cell r="BA257" t="str">
            <v>Negativo BAJO</v>
          </cell>
        </row>
        <row r="258">
          <cell r="K258" t="str">
            <v>Generación de residuos ordinarios</v>
          </cell>
          <cell r="L258" t="str">
            <v>Contaminación del suelo (-)</v>
          </cell>
          <cell r="AB258" t="str">
            <v>Negativo MODERADO</v>
          </cell>
          <cell r="BA258" t="str">
            <v>Negativo BAJO</v>
          </cell>
        </row>
        <row r="259">
          <cell r="K259" t="str">
            <v>Consumo de sustancias químicas</v>
          </cell>
          <cell r="L259" t="str">
            <v>Contaminación del suelo (-)</v>
          </cell>
          <cell r="AB259" t="str">
            <v>Negativo MODERADO</v>
          </cell>
          <cell r="BA259" t="str">
            <v>Negativo BAJO</v>
          </cell>
        </row>
        <row r="260">
          <cell r="K260" t="str">
            <v>Consumo de sustancias químicas</v>
          </cell>
          <cell r="L260" t="str">
            <v>Contaminación del suelo (-)</v>
          </cell>
          <cell r="AB260" t="str">
            <v>Negativo MODERADO</v>
          </cell>
          <cell r="BA260" t="str">
            <v>Negativo BAJO</v>
          </cell>
        </row>
        <row r="261">
          <cell r="K261" t="str">
            <v>Consumo de plaguicidas</v>
          </cell>
          <cell r="L261" t="str">
            <v>Contaminación del suelo (-)</v>
          </cell>
          <cell r="AB261" t="str">
            <v>Negativo MODERADO</v>
          </cell>
          <cell r="BA261" t="str">
            <v>Negativo BAJO</v>
          </cell>
        </row>
        <row r="262">
          <cell r="K262" t="str">
            <v>Consumo de plaguicidas</v>
          </cell>
          <cell r="L262" t="str">
            <v>Contaminación del aire (-)</v>
          </cell>
          <cell r="AB262" t="str">
            <v>Negativo MODERADO</v>
          </cell>
          <cell r="BA262" t="str">
            <v>Negativo BAJO</v>
          </cell>
        </row>
        <row r="263">
          <cell r="K263" t="str">
            <v>Generación de residuos orgánicos</v>
          </cell>
          <cell r="L263" t="str">
            <v>Aumento de carga de rellenos sanitarios (-)</v>
          </cell>
          <cell r="AB263" t="str">
            <v>Negativo MODERADO</v>
          </cell>
          <cell r="BA263" t="str">
            <v>Negativo BAJO</v>
          </cell>
        </row>
        <row r="264">
          <cell r="K264" t="str">
            <v>Generación de residuos orgánicos</v>
          </cell>
          <cell r="L264" t="str">
            <v>Contaminación del suelo (-)</v>
          </cell>
          <cell r="AB264" t="str">
            <v>Negativo MODERADO</v>
          </cell>
          <cell r="BA264" t="str">
            <v>Negativo BAJO</v>
          </cell>
        </row>
        <row r="265">
          <cell r="K265" t="str">
            <v>Generación de residuos aprovechables (PLÁSTICO)</v>
          </cell>
          <cell r="L265" t="str">
            <v>Disminución de carga en los rellenos sanitarios (+)</v>
          </cell>
          <cell r="AB265" t="str">
            <v>POSITIVO</v>
          </cell>
          <cell r="BA265" t="str">
            <v>POSITIVO</v>
          </cell>
        </row>
        <row r="266">
          <cell r="K266" t="str">
            <v>Consumo de energía eléctrica</v>
          </cell>
          <cell r="L266" t="str">
            <v>Agotamiento de los recursos naturales (-)</v>
          </cell>
          <cell r="AB266" t="str">
            <v>Negativo MODERADO</v>
          </cell>
          <cell r="BA266" t="str">
            <v>Negativo BAJO</v>
          </cell>
        </row>
        <row r="267">
          <cell r="K267" t="str">
            <v>Consumo de agua</v>
          </cell>
          <cell r="L267" t="str">
            <v>Agotamiento de los recursos naturales (-)</v>
          </cell>
          <cell r="AB267" t="str">
            <v>Negativo MODERADO</v>
          </cell>
          <cell r="BA267" t="str">
            <v>Negativo BAJO</v>
          </cell>
        </row>
        <row r="268">
          <cell r="K268" t="str">
            <v>Consumo de papel</v>
          </cell>
          <cell r="L268" t="str">
            <v>Agotamiento de los recursos naturales (-)</v>
          </cell>
          <cell r="AB268" t="str">
            <v>Negativo MODERADO</v>
          </cell>
          <cell r="BA268" t="str">
            <v>Negativo BAJO</v>
          </cell>
        </row>
        <row r="269">
          <cell r="K269" t="str">
            <v>Consumo de bolsas plásticas para almacenamiento de residuos</v>
          </cell>
          <cell r="L269" t="str">
            <v>Agotamiento de los recursos naturales (-)</v>
          </cell>
          <cell r="AB269" t="str">
            <v>Negativo MODERADO</v>
          </cell>
          <cell r="BA269" t="str">
            <v>Negativo BAJO</v>
          </cell>
        </row>
        <row r="270">
          <cell r="K270" t="str">
            <v>Consumo de tóner</v>
          </cell>
          <cell r="L270" t="str">
            <v>Agotamiento de los recursos naturales (-)</v>
          </cell>
          <cell r="AB270" t="str">
            <v>Negativo BAJO</v>
          </cell>
          <cell r="BA270" t="str">
            <v>Negativo BAJO</v>
          </cell>
        </row>
        <row r="271">
          <cell r="K271" t="str">
            <v>Generación de residuos ordinarios</v>
          </cell>
          <cell r="L271" t="str">
            <v>Aumento de carga de rellenos sanitarios (-)</v>
          </cell>
          <cell r="AB271" t="str">
            <v>Negativo MODERADO</v>
          </cell>
          <cell r="BA271" t="str">
            <v>Negativo BAJO</v>
          </cell>
        </row>
        <row r="272">
          <cell r="K272" t="str">
            <v>Generación de residuos ordinarios</v>
          </cell>
          <cell r="L272" t="str">
            <v>Contaminación del suelo (-)</v>
          </cell>
          <cell r="AB272" t="str">
            <v>Negativo MODERADO</v>
          </cell>
          <cell r="BA272" t="str">
            <v>Negativo BAJO</v>
          </cell>
        </row>
        <row r="273">
          <cell r="K273" t="str">
            <v>Generación de residuos de manejo especial (RAEE´S)</v>
          </cell>
          <cell r="L273" t="str">
            <v>Contaminación del suelo (-)</v>
          </cell>
          <cell r="AB273" t="str">
            <v>Negativo MODERADO</v>
          </cell>
          <cell r="BA273" t="str">
            <v>Negativo BAJO</v>
          </cell>
        </row>
        <row r="274">
          <cell r="K274" t="str">
            <v>Generación de residuos de manejo especial (PILAS O BATERÍAS)</v>
          </cell>
          <cell r="L274" t="str">
            <v>Contaminación del suelo (-)</v>
          </cell>
          <cell r="AB274" t="str">
            <v>Negativo MODERADO</v>
          </cell>
          <cell r="BA274" t="str">
            <v>Negativo BAJO</v>
          </cell>
        </row>
        <row r="275">
          <cell r="K275" t="str">
            <v xml:space="preserve">Generación de residuos peligrosos (TÓNERES) </v>
          </cell>
          <cell r="L275" t="str">
            <v>Contaminación del suelo (-)</v>
          </cell>
          <cell r="AB275" t="str">
            <v>Negativo MODERADO</v>
          </cell>
          <cell r="BA275" t="str">
            <v>Negativo BAJO</v>
          </cell>
        </row>
        <row r="276">
          <cell r="K276" t="str">
            <v>Generación de ruido</v>
          </cell>
          <cell r="L276" t="str">
            <v>Contaminación del aire (-)</v>
          </cell>
          <cell r="AB276" t="str">
            <v>Negativo MODERADO</v>
          </cell>
          <cell r="BA276" t="str">
            <v>Negativo BAJO</v>
          </cell>
        </row>
        <row r="277">
          <cell r="K277" t="str">
            <v>Generación de residuos aprovechables (PAPEL)</v>
          </cell>
          <cell r="L277" t="str">
            <v>Disminución de carga en los rellenos sanitarios (+)</v>
          </cell>
          <cell r="AB277" t="str">
            <v>POSITIVO</v>
          </cell>
          <cell r="BA277" t="str">
            <v>POSITIVO</v>
          </cell>
        </row>
        <row r="278">
          <cell r="K278" t="str">
            <v>Generación de residuos aprovechables (PLÁSTICO)</v>
          </cell>
          <cell r="L278" t="str">
            <v>Disminución de carga en los rellenos sanitarios (+)</v>
          </cell>
          <cell r="AB278" t="str">
            <v>POSITIVO</v>
          </cell>
          <cell r="BA278" t="str">
            <v>POSITIVO</v>
          </cell>
        </row>
        <row r="279">
          <cell r="K279" t="str">
            <v>Generación de residuos aprovechables (VIDRIO)</v>
          </cell>
          <cell r="L279" t="str">
            <v>Disminución de carga en los rellenos sanitarios (+)</v>
          </cell>
          <cell r="AB279" t="str">
            <v>POSITIVO</v>
          </cell>
          <cell r="BA279" t="str">
            <v>POSITIVO</v>
          </cell>
        </row>
        <row r="280">
          <cell r="K280" t="str">
            <v>Generación de residuos aprovechables (CARTÓN)</v>
          </cell>
          <cell r="L280" t="str">
            <v>Disminución de carga en los rellenos sanitarios (+)</v>
          </cell>
          <cell r="AB280" t="str">
            <v>POSITIVO</v>
          </cell>
          <cell r="BA280" t="str">
            <v>POSITIVO</v>
          </cell>
        </row>
        <row r="281">
          <cell r="K281" t="str">
            <v>Generación de residuos aprovechables (METAL)</v>
          </cell>
          <cell r="L281" t="str">
            <v>Disminución de carga en los rellenos sanitarios (+)</v>
          </cell>
          <cell r="AB281" t="str">
            <v>POSITIVO</v>
          </cell>
          <cell r="BA281" t="str">
            <v>POSITIVO</v>
          </cell>
        </row>
        <row r="282">
          <cell r="K282" t="str">
            <v>Generación de residuos orgánicos</v>
          </cell>
          <cell r="L282" t="str">
            <v>Aumento de carga de rellenos sanitarios (-)</v>
          </cell>
          <cell r="AB282" t="str">
            <v>Negativo MODERADO</v>
          </cell>
          <cell r="BA282" t="str">
            <v>Negativo BAJO</v>
          </cell>
        </row>
        <row r="283">
          <cell r="K283" t="str">
            <v>Generación de residuos orgánicos</v>
          </cell>
          <cell r="L283" t="str">
            <v>Contaminación del suelo (-)</v>
          </cell>
          <cell r="AB283" t="str">
            <v>Negativo MODERADO</v>
          </cell>
          <cell r="BA283" t="str">
            <v>Negativo BAJO</v>
          </cell>
        </row>
        <row r="284">
          <cell r="K284" t="str">
            <v>Vertimiento de aguas residuales domésticas a sistemas de alcantarillado</v>
          </cell>
          <cell r="L284" t="str">
            <v>Contaminación de cuerpos hídricos (-)</v>
          </cell>
          <cell r="AB284" t="str">
            <v>Negativo MODERADO</v>
          </cell>
          <cell r="BA284" t="str">
            <v>Negativo BAJO</v>
          </cell>
        </row>
        <row r="285">
          <cell r="K285" t="str">
            <v>Conversión a medios tecnológicos</v>
          </cell>
          <cell r="L285" t="str">
            <v>Disminución de consumo de papel (+)</v>
          </cell>
          <cell r="AB285" t="str">
            <v>POSITIVO</v>
          </cell>
          <cell r="BA285" t="str">
            <v>POSITIVO</v>
          </cell>
        </row>
        <row r="286">
          <cell r="K286" t="str">
            <v>Consumo de energía eléctrica</v>
          </cell>
          <cell r="L286" t="str">
            <v>Agotamiento de los recursos naturales (-)</v>
          </cell>
          <cell r="AB286" t="str">
            <v>Negativo MODERADO</v>
          </cell>
          <cell r="BA286" t="str">
            <v>Negativo BAJO</v>
          </cell>
        </row>
        <row r="287">
          <cell r="K287" t="str">
            <v>Consumo de agua</v>
          </cell>
          <cell r="L287" t="str">
            <v>Agotamiento de los recursos naturales (-)</v>
          </cell>
          <cell r="AB287" t="str">
            <v>Negativo MODERADO</v>
          </cell>
          <cell r="BA287" t="str">
            <v>Negativo BAJO</v>
          </cell>
        </row>
        <row r="288">
          <cell r="K288" t="str">
            <v>Consumo de bolsas plásticas para almacenamiento de residuos</v>
          </cell>
          <cell r="L288" t="str">
            <v>Agotamiento de los recursos naturales (-)</v>
          </cell>
          <cell r="AB288" t="str">
            <v>Negativo MODERADO</v>
          </cell>
          <cell r="BA288" t="str">
            <v>Negativo BAJO</v>
          </cell>
        </row>
        <row r="289">
          <cell r="K289" t="str">
            <v xml:space="preserve">Consumo de insumos no comestibles de cafetería </v>
          </cell>
          <cell r="L289" t="str">
            <v>Agotamiento de los recursos naturales (-)</v>
          </cell>
          <cell r="AB289" t="str">
            <v>Negativo MODERADO</v>
          </cell>
          <cell r="BA289" t="str">
            <v>Negativo BAJO</v>
          </cell>
        </row>
        <row r="290">
          <cell r="K290" t="str">
            <v xml:space="preserve">Consumo de insumos comestibles de cafetería </v>
          </cell>
          <cell r="L290" t="str">
            <v>Agotamiento de los recursos naturales (-)</v>
          </cell>
          <cell r="AB290" t="str">
            <v>Negativo BAJO</v>
          </cell>
          <cell r="BA290" t="str">
            <v>Negativo BAJO</v>
          </cell>
        </row>
        <row r="291">
          <cell r="K291" t="str">
            <v>Generación de residuos ordinarios</v>
          </cell>
          <cell r="L291" t="str">
            <v>Aumento de carga de rellenos sanitarios (-)</v>
          </cell>
          <cell r="AB291" t="str">
            <v>Negativo MODERADO</v>
          </cell>
          <cell r="BA291" t="str">
            <v>Negativo BAJO</v>
          </cell>
        </row>
        <row r="292">
          <cell r="K292" t="str">
            <v>Generación de residuos ordinarios</v>
          </cell>
          <cell r="L292" t="str">
            <v>Contaminación del suelo (-)</v>
          </cell>
          <cell r="AB292" t="str">
            <v>Negativo MODERADO</v>
          </cell>
          <cell r="BA292" t="str">
            <v>Negativo BAJO</v>
          </cell>
        </row>
        <row r="293">
          <cell r="K293" t="str">
            <v>Generación de residuos aprovechables (PLÁSTICO)</v>
          </cell>
          <cell r="L293" t="str">
            <v>Disminución de carga en los rellenos sanitarios (+)</v>
          </cell>
          <cell r="AB293" t="str">
            <v>POSITIVO</v>
          </cell>
          <cell r="BA293" t="str">
            <v>POSITIVO</v>
          </cell>
        </row>
        <row r="294">
          <cell r="K294" t="str">
            <v>Generación de residuos aprovechables (CARTÓN)</v>
          </cell>
          <cell r="L294" t="str">
            <v>Disminución de carga en los rellenos sanitarios (+)</v>
          </cell>
          <cell r="AB294" t="str">
            <v>POSITIVO</v>
          </cell>
          <cell r="BA294" t="str">
            <v>POSITIVO</v>
          </cell>
        </row>
        <row r="295">
          <cell r="K295" t="str">
            <v>Generación de residuos orgánicos</v>
          </cell>
          <cell r="L295" t="str">
            <v>Aumento de carga de rellenos sanitarios (-)</v>
          </cell>
          <cell r="AB295" t="str">
            <v>Negativo MODERADO</v>
          </cell>
          <cell r="BA295" t="str">
            <v>Negativo BAJO</v>
          </cell>
        </row>
        <row r="296">
          <cell r="K296" t="str">
            <v>Generación de residuos orgánicos</v>
          </cell>
          <cell r="L296" t="str">
            <v>Contaminación del suelo (-)</v>
          </cell>
          <cell r="AB296" t="str">
            <v>Negativo MODERADO</v>
          </cell>
          <cell r="BA296" t="str">
            <v>Negativo BAJO</v>
          </cell>
        </row>
        <row r="297">
          <cell r="K297" t="str">
            <v>Vertimiento de aguas residuales domésticas a sistemas de alcantarillado</v>
          </cell>
          <cell r="L297" t="str">
            <v>Contaminación de cuerpos hídricos (-)</v>
          </cell>
          <cell r="AB297" t="str">
            <v>Negativo MODERADO</v>
          </cell>
          <cell r="BA297" t="str">
            <v>Negativo BAJO</v>
          </cell>
        </row>
        <row r="298">
          <cell r="K298" t="str">
            <v>Consumo de energía eléctrica</v>
          </cell>
          <cell r="L298" t="str">
            <v>Agotamiento de los recursos naturales (-)</v>
          </cell>
          <cell r="AB298" t="str">
            <v>Negativo MODERADO</v>
          </cell>
          <cell r="BA298" t="str">
            <v>Negativo BAJO</v>
          </cell>
        </row>
        <row r="299">
          <cell r="K299" t="str">
            <v>Consumo de papel</v>
          </cell>
          <cell r="L299" t="str">
            <v>Agotamiento de los recursos naturales (-)</v>
          </cell>
          <cell r="AB299" t="str">
            <v>Negativo MODERADO</v>
          </cell>
          <cell r="BA299" t="str">
            <v>Negativo BAJO</v>
          </cell>
        </row>
        <row r="300">
          <cell r="K300" t="str">
            <v>Consumo de tóner</v>
          </cell>
          <cell r="L300" t="str">
            <v>Agotamiento de los recursos naturales (-)</v>
          </cell>
          <cell r="AB300" t="str">
            <v>Negativo BAJO</v>
          </cell>
          <cell r="BA300" t="str">
            <v>Negativo BAJO</v>
          </cell>
        </row>
        <row r="301">
          <cell r="K301" t="str">
            <v xml:space="preserve">Generación de residuos peligrosos (TÓNERES) </v>
          </cell>
          <cell r="L301" t="str">
            <v>Contaminación del suelo (-)</v>
          </cell>
          <cell r="AB301" t="str">
            <v>Negativo MODERADO</v>
          </cell>
          <cell r="BA301" t="str">
            <v>Negativo BAJO</v>
          </cell>
        </row>
        <row r="302">
          <cell r="K302" t="str">
            <v>Generación de residuos aprovechables (PAPEL)</v>
          </cell>
          <cell r="L302" t="str">
            <v>Disminución de carga en los rellenos sanitarios (+)</v>
          </cell>
          <cell r="AB302" t="str">
            <v>POSITIVO</v>
          </cell>
          <cell r="BA302" t="str">
            <v>POSITIVO</v>
          </cell>
        </row>
        <row r="303">
          <cell r="K303" t="str">
            <v>Conversión a medios tecnológicos</v>
          </cell>
          <cell r="L303" t="str">
            <v>Disminución de consumo de papel (+)</v>
          </cell>
          <cell r="AB303" t="str">
            <v>POSITIVO</v>
          </cell>
          <cell r="BA303" t="str">
            <v>POSITIVO</v>
          </cell>
        </row>
        <row r="304">
          <cell r="K304" t="str">
            <v>Consumo de agua</v>
          </cell>
          <cell r="L304" t="str">
            <v>Agotamiento de los recursos naturales (-)</v>
          </cell>
          <cell r="AB304" t="str">
            <v>Negativo MODERADO</v>
          </cell>
          <cell r="BA304" t="str">
            <v>Negativo BAJO</v>
          </cell>
        </row>
        <row r="305">
          <cell r="K305" t="str">
            <v>Vertimiento de aguas residuales domésticas a sistemas de alcantarillado</v>
          </cell>
          <cell r="L305" t="str">
            <v>Contaminación de cuerpos hídricos (-)</v>
          </cell>
          <cell r="AB305" t="str">
            <v>Negativo MODERADO</v>
          </cell>
          <cell r="BA305" t="str">
            <v>Negativo BAJO</v>
          </cell>
        </row>
        <row r="306">
          <cell r="K306" t="str">
            <v>Generación de residuos ordinarios</v>
          </cell>
          <cell r="L306" t="str">
            <v>Aumento de carga de rellenos sanitarios (-)</v>
          </cell>
          <cell r="AB306" t="str">
            <v>Negativo MODERADO</v>
          </cell>
          <cell r="BA306" t="str">
            <v>Negativo BAJO</v>
          </cell>
        </row>
        <row r="307">
          <cell r="K307" t="str">
            <v>Generación de residuos ordinarios</v>
          </cell>
          <cell r="L307" t="str">
            <v>Contaminación del suelo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Consumo de papel</v>
          </cell>
          <cell r="L309" t="str">
            <v>Agotamiento de los recursos naturales (-)</v>
          </cell>
          <cell r="AB309" t="str">
            <v>Negativo MODERADO</v>
          </cell>
          <cell r="BA309" t="str">
            <v>Negativo BAJO</v>
          </cell>
        </row>
        <row r="310">
          <cell r="K310" t="str">
            <v>Consumo de tóner</v>
          </cell>
          <cell r="L310" t="str">
            <v>Agotamiento de los recursos naturales (-)</v>
          </cell>
          <cell r="AB310" t="str">
            <v>Negativo BAJO</v>
          </cell>
          <cell r="BA310" t="str">
            <v>Negativo BAJO</v>
          </cell>
        </row>
        <row r="311">
          <cell r="K311" t="str">
            <v>Generación de residuos de manejo especial (RAEE´S)</v>
          </cell>
          <cell r="L311" t="str">
            <v>Contaminación del suelo (-)</v>
          </cell>
          <cell r="AB311" t="str">
            <v>Negativo MODERADO</v>
          </cell>
          <cell r="BA311" t="str">
            <v>Negativo BAJO</v>
          </cell>
        </row>
        <row r="312">
          <cell r="K312" t="str">
            <v>Generación de residuos de manejo especial (PILAS O BATERÍAS)</v>
          </cell>
          <cell r="L312" t="str">
            <v>Contaminación del suelo (-)</v>
          </cell>
          <cell r="AB312" t="str">
            <v>Negativo MODERADO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Generación de residuos ordinarios</v>
          </cell>
          <cell r="L315" t="str">
            <v>Aumento de carga de rellenos sanitarios (-)</v>
          </cell>
          <cell r="AB315" t="str">
            <v>Negativo MODERADO</v>
          </cell>
          <cell r="BA315" t="str">
            <v>Negativo BAJO</v>
          </cell>
        </row>
        <row r="316">
          <cell r="K316" t="str">
            <v>Generación de residuos ordinarios</v>
          </cell>
          <cell r="L316" t="str">
            <v>Contaminación del suelo (-)</v>
          </cell>
          <cell r="AB316" t="str">
            <v>Negativo MODERADO</v>
          </cell>
          <cell r="BA316" t="str">
            <v>Negativo BAJO</v>
          </cell>
        </row>
        <row r="317">
          <cell r="K317" t="str">
            <v>Consumo de energía eléctrica</v>
          </cell>
          <cell r="L317" t="str">
            <v>Agotamiento de los recursos naturales (-)</v>
          </cell>
          <cell r="AB317" t="str">
            <v>Negativo MODERADO</v>
          </cell>
          <cell r="BA317" t="str">
            <v>Negativo BAJO</v>
          </cell>
        </row>
        <row r="318">
          <cell r="K318" t="str">
            <v>Consumo de papel</v>
          </cell>
          <cell r="L318" t="str">
            <v>Agotamiento de los recursos naturales (-)</v>
          </cell>
          <cell r="AB318" t="str">
            <v>Negativo MODERADO</v>
          </cell>
          <cell r="BA318" t="str">
            <v>Negativo BAJO</v>
          </cell>
        </row>
        <row r="319">
          <cell r="K319" t="str">
            <v>Consumo de tóner</v>
          </cell>
          <cell r="L319" t="str">
            <v>Agotamiento de los recursos naturales (-)</v>
          </cell>
          <cell r="AB319" t="str">
            <v>Negativo BAJO</v>
          </cell>
          <cell r="BA319" t="str">
            <v>Negativo BAJO</v>
          </cell>
        </row>
        <row r="320">
          <cell r="K320" t="str">
            <v xml:space="preserve">Generación de residuos peligrosos (TÓNERES) </v>
          </cell>
          <cell r="L320" t="str">
            <v>Contaminación del suelo (-)</v>
          </cell>
          <cell r="AB320" t="str">
            <v>Negativo MODERADO</v>
          </cell>
          <cell r="BA320" t="str">
            <v>Negativo BAJO</v>
          </cell>
        </row>
        <row r="321">
          <cell r="K321" t="str">
            <v>Generación de residuos aprovechables (PAPEL)</v>
          </cell>
          <cell r="L321" t="str">
            <v>Disminución de carga en los rellenos sanitarios (+)</v>
          </cell>
          <cell r="AB321" t="str">
            <v>POSITIVO</v>
          </cell>
          <cell r="BA321" t="str">
            <v>POSITIVO</v>
          </cell>
        </row>
        <row r="322">
          <cell r="K322" t="str">
            <v>Conversión a medios tecnológicos</v>
          </cell>
          <cell r="L322" t="str">
            <v>Disminución de consumo de papel (+)</v>
          </cell>
          <cell r="AB322" t="str">
            <v>POSITIVO</v>
          </cell>
          <cell r="BA322" t="str">
            <v>POSITIVO</v>
          </cell>
        </row>
        <row r="323">
          <cell r="K323" t="str">
            <v>Definición de criterios ambientales para adquisición de productos y/o servicios</v>
          </cell>
          <cell r="L323" t="str">
            <v>Generación / Fomento de educación  y conciencia ambiental (+)</v>
          </cell>
          <cell r="AB323" t="str">
            <v>POSITIVO</v>
          </cell>
          <cell r="BA323" t="str">
            <v>POSITIVO</v>
          </cell>
        </row>
        <row r="324">
          <cell r="K324" t="str">
            <v>Definición de criterios ambientales para adquisición de productos y/o servicios</v>
          </cell>
          <cell r="L324" t="str">
            <v>Reducción de afectación al medio ambiente (+)</v>
          </cell>
          <cell r="AB324" t="str">
            <v>POSITIVO</v>
          </cell>
          <cell r="BA324" t="str">
            <v>POSITIVO</v>
          </cell>
        </row>
        <row r="325">
          <cell r="K325" t="str">
            <v>Identificación de requisitos legales ambientales y otros requisitos</v>
          </cell>
          <cell r="L325" t="str">
            <v>Reducción de afectación al medio ambiente (+)</v>
          </cell>
          <cell r="AB325" t="str">
            <v>POSITIVO</v>
          </cell>
          <cell r="BA325" t="str">
            <v>POSITIVO</v>
          </cell>
        </row>
        <row r="326">
          <cell r="K326" t="str">
            <v>Consumo de energía eléctrica</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Generación de residuos aprovechables (PAPEL)</v>
          </cell>
          <cell r="L329" t="str">
            <v>Disminución de carga en los rellenos sanitarios (+)</v>
          </cell>
          <cell r="AB329" t="str">
            <v>POSITIVO</v>
          </cell>
          <cell r="BA329" t="str">
            <v>POSITIVO</v>
          </cell>
        </row>
        <row r="330">
          <cell r="K330" t="str">
            <v>Generación de residuos ordinarios</v>
          </cell>
          <cell r="L330" t="str">
            <v>Aumento de carga de rellenos sanitarios (-)</v>
          </cell>
          <cell r="AB330" t="str">
            <v>Negativo MODERADO</v>
          </cell>
          <cell r="BA330" t="str">
            <v>Negativo BAJO</v>
          </cell>
        </row>
        <row r="331">
          <cell r="K331" t="str">
            <v>Generación de residuos ordinarios</v>
          </cell>
          <cell r="L331" t="str">
            <v>Aumento de carga de rellenos sanitarios (-)</v>
          </cell>
          <cell r="AB331" t="str">
            <v>Negativo MODERADO</v>
          </cell>
          <cell r="BA331" t="str">
            <v>Negativo BAJO</v>
          </cell>
        </row>
        <row r="332">
          <cell r="K332" t="str">
            <v xml:space="preserve">Generación de residuos peligrosos (TÓNERES) </v>
          </cell>
          <cell r="L332" t="str">
            <v>Contaminación del suelo (-)</v>
          </cell>
          <cell r="AB332" t="str">
            <v>Negativo MODERADO</v>
          </cell>
          <cell r="BA332" t="str">
            <v>Negativo BAJO</v>
          </cell>
        </row>
        <row r="333">
          <cell r="K333" t="str">
            <v>Consumo de bolsas plásticas para almacenamiento de residuos</v>
          </cell>
          <cell r="L333" t="str">
            <v>Agotamiento de los recursos naturales (-)</v>
          </cell>
          <cell r="AB333" t="str">
            <v>Negativo MODERADO</v>
          </cell>
          <cell r="BA333" t="str">
            <v>Negativo BAJO</v>
          </cell>
        </row>
        <row r="334">
          <cell r="K334" t="str">
            <v>Consumo de papel</v>
          </cell>
          <cell r="L334" t="str">
            <v>Agotamiento de los recursos naturales (-)</v>
          </cell>
          <cell r="AB334" t="str">
            <v>Negativo MODERADO</v>
          </cell>
          <cell r="BA334" t="str">
            <v>Negativo BAJO</v>
          </cell>
        </row>
        <row r="335">
          <cell r="K335" t="str">
            <v>Consumo de tóner</v>
          </cell>
          <cell r="L335" t="str">
            <v>Agotamiento de los recursos naturales (-)</v>
          </cell>
          <cell r="AB335" t="str">
            <v>Negativo BAJO</v>
          </cell>
          <cell r="BA335" t="str">
            <v>Negativo BAJO</v>
          </cell>
        </row>
        <row r="336">
          <cell r="K336" t="str">
            <v>Consumo de energía eléctrica</v>
          </cell>
          <cell r="L336" t="str">
            <v>Agotamiento de los recursos naturales (-)</v>
          </cell>
          <cell r="AB336" t="str">
            <v>Negativo MODERADO</v>
          </cell>
          <cell r="BA336" t="str">
            <v>Negativo BAJO</v>
          </cell>
        </row>
        <row r="337">
          <cell r="K337" t="str">
            <v>Definición de criterios ambientales para adquisición de productos y/o servicios</v>
          </cell>
          <cell r="L337" t="str">
            <v>Reducción de afectación al medio ambiente (+)</v>
          </cell>
          <cell r="AB337" t="str">
            <v>POSITIVO</v>
          </cell>
          <cell r="BA337" t="str">
            <v>POSITIVO</v>
          </cell>
        </row>
        <row r="338">
          <cell r="K338" t="str">
            <v>Definición de criterios ambientales para adquisición de productos y/o servicios</v>
          </cell>
          <cell r="L338" t="str">
            <v>Generación / Fomento de educación  y conciencia ambiental (+)</v>
          </cell>
          <cell r="AB338" t="str">
            <v>POSITIVO</v>
          </cell>
          <cell r="BA338" t="str">
            <v>POSITIVO</v>
          </cell>
        </row>
        <row r="339">
          <cell r="K339" t="str">
            <v>Generación de residuos aprovechables (CARTÓN)</v>
          </cell>
          <cell r="L339" t="str">
            <v>Disminución de carga en los rellenos sanitarios (+)</v>
          </cell>
          <cell r="AB339" t="str">
            <v>POSITIVO</v>
          </cell>
          <cell r="BA339" t="str">
            <v>POSITIVO</v>
          </cell>
        </row>
        <row r="340">
          <cell r="K340" t="str">
            <v>Generación de residuos aprovechables (PAPEL)</v>
          </cell>
          <cell r="L340" t="str">
            <v>Disminución de carga en los rellenos sanitarios (+)</v>
          </cell>
          <cell r="AB340" t="str">
            <v>POSITIVO</v>
          </cell>
          <cell r="BA340" t="str">
            <v>POSITIVO</v>
          </cell>
        </row>
        <row r="341">
          <cell r="K341" t="str">
            <v>Generación de residuos aprovechables (PLÁSTICO)</v>
          </cell>
          <cell r="L341" t="str">
            <v>Disminución de carga en los rellenos sanitarios (+)</v>
          </cell>
          <cell r="AB341" t="str">
            <v>POSITIVO</v>
          </cell>
          <cell r="BA341" t="str">
            <v>POSITIVO</v>
          </cell>
        </row>
        <row r="342">
          <cell r="K342" t="str">
            <v>Generación de residuos ordinarios</v>
          </cell>
          <cell r="L342" t="str">
            <v>Aumento de carga de rellenos sanitarios (-)</v>
          </cell>
          <cell r="AB342" t="str">
            <v>Negativo MODERADO</v>
          </cell>
          <cell r="BA342" t="str">
            <v>Negativo BAJO</v>
          </cell>
        </row>
        <row r="343">
          <cell r="K343" t="str">
            <v>Generación de residuos ordinarios</v>
          </cell>
          <cell r="L343" t="str">
            <v>Contaminación del suelo (-)</v>
          </cell>
          <cell r="AB343" t="str">
            <v>Negativo MODERADO</v>
          </cell>
          <cell r="BA343" t="str">
            <v>Negativo BAJO</v>
          </cell>
        </row>
        <row r="344">
          <cell r="K344" t="str">
            <v>Generación de residuos orgánicos</v>
          </cell>
          <cell r="L344" t="str">
            <v>Aumento de carga de rellenos sanitarios (-)</v>
          </cell>
          <cell r="AB344" t="str">
            <v>Negativo MODERADO</v>
          </cell>
          <cell r="BA344" t="str">
            <v>Negativo BAJO</v>
          </cell>
        </row>
        <row r="345">
          <cell r="K345" t="str">
            <v>Generación de residuos orgánicos</v>
          </cell>
          <cell r="L345" t="str">
            <v>Contaminación del suelo (-)</v>
          </cell>
          <cell r="AB345" t="str">
            <v>Negativo MODERADO</v>
          </cell>
          <cell r="BA345" t="str">
            <v>Negativo BAJO</v>
          </cell>
        </row>
        <row r="346">
          <cell r="K346" t="str">
            <v xml:space="preserve">Generación de residuos peligrosos (TÓNERES) </v>
          </cell>
          <cell r="L346" t="str">
            <v>Contaminación del suelo (-)</v>
          </cell>
          <cell r="AB346" t="str">
            <v>Negativo MODERADO</v>
          </cell>
          <cell r="BA346" t="str">
            <v>Negativo BAJO</v>
          </cell>
        </row>
        <row r="347">
          <cell r="K347" t="str">
            <v>Consumo de bolsas plásticas para almacenamiento de residuos</v>
          </cell>
          <cell r="L347" t="str">
            <v>Agotamiento de los recursos naturales (-)</v>
          </cell>
          <cell r="AB347" t="str">
            <v>Negativo MODERADO</v>
          </cell>
          <cell r="BA347" t="str">
            <v>Negativo BAJO</v>
          </cell>
        </row>
        <row r="348">
          <cell r="K348" t="str">
            <v>Educación ambiental</v>
          </cell>
          <cell r="L348" t="str">
            <v>Disminución de carga en los rellenos sanitarios (+)</v>
          </cell>
          <cell r="AB348" t="str">
            <v>POSITIVO</v>
          </cell>
          <cell r="BA348" t="str">
            <v>POSITIVO</v>
          </cell>
        </row>
        <row r="349">
          <cell r="K349" t="str">
            <v>Educación ambiental</v>
          </cell>
          <cell r="L349" t="str">
            <v>Disminución de contaminación al suelo (+)</v>
          </cell>
          <cell r="AB349" t="str">
            <v>POSITIVO</v>
          </cell>
          <cell r="BA349" t="str">
            <v>POSITIVO</v>
          </cell>
        </row>
        <row r="350">
          <cell r="K350" t="str">
            <v>Educación ambiental</v>
          </cell>
          <cell r="L350" t="str">
            <v>Fomento de buenas prácticas ambientales (+)</v>
          </cell>
          <cell r="AB350" t="str">
            <v>POSITIVO</v>
          </cell>
          <cell r="BA350" t="str">
            <v>POSITIVO</v>
          </cell>
        </row>
        <row r="351">
          <cell r="K351" t="str">
            <v>Educación ambiental</v>
          </cell>
          <cell r="L351" t="str">
            <v>Generación / Fomento de educación  y conciencia ambiental (+)</v>
          </cell>
          <cell r="AB351" t="str">
            <v>POSITIVO</v>
          </cell>
          <cell r="BA351" t="str">
            <v>POSITIVO</v>
          </cell>
        </row>
        <row r="352">
          <cell r="K352" t="str">
            <v>Educación ambiental</v>
          </cell>
          <cell r="L352" t="str">
            <v>Generación de empleo (+)</v>
          </cell>
          <cell r="AB352" t="str">
            <v>POSITIVO</v>
          </cell>
          <cell r="BA352" t="str">
            <v>POSITIVO</v>
          </cell>
        </row>
        <row r="353">
          <cell r="K353" t="str">
            <v>Educación ambiental</v>
          </cell>
          <cell r="L353" t="str">
            <v>Manejo integral de residuos sólidos (+)</v>
          </cell>
          <cell r="AB353" t="str">
            <v>POSITIVO</v>
          </cell>
          <cell r="BA353" t="str">
            <v>POSITIVO</v>
          </cell>
        </row>
        <row r="354">
          <cell r="K354" t="str">
            <v>Educación ambiental</v>
          </cell>
          <cell r="L354" t="str">
            <v>Reducción de afectación al medio ambiente (+)</v>
          </cell>
          <cell r="AB354" t="str">
            <v>POSITIVO</v>
          </cell>
          <cell r="BA354" t="str">
            <v>POSITIVO</v>
          </cell>
        </row>
        <row r="355">
          <cell r="K355" t="str">
            <v>Uso de publicidad exterior visual</v>
          </cell>
          <cell r="L355" t="str">
            <v>Alteración al medio ambiente laboral (-)</v>
          </cell>
          <cell r="AB355" t="str">
            <v>Negativo MODERADO</v>
          </cell>
          <cell r="BA355" t="str">
            <v>Negativo BAJO</v>
          </cell>
        </row>
        <row r="356">
          <cell r="K356" t="str">
            <v>Consumo de combustibles</v>
          </cell>
          <cell r="L356" t="str">
            <v>Agotamiento de los recursos naturales (-)</v>
          </cell>
          <cell r="AB356" t="str">
            <v>Negativo MODERADO</v>
          </cell>
          <cell r="BA356" t="str">
            <v>Negativo BAJO</v>
          </cell>
        </row>
        <row r="357">
          <cell r="K357" t="str">
            <v>Consumo de combustibles</v>
          </cell>
          <cell r="L357" t="str">
            <v>Emisión de gases efecto invernadero (-)</v>
          </cell>
          <cell r="AB357" t="str">
            <v>Negativo MODERADO</v>
          </cell>
          <cell r="BA357" t="str">
            <v>Negativo BAJO</v>
          </cell>
        </row>
        <row r="358">
          <cell r="K358" t="str">
            <v>Generación de emisiones atmosféricas fuentes móviles</v>
          </cell>
          <cell r="L358" t="str">
            <v>Contaminación del aire (-)</v>
          </cell>
          <cell r="AB358" t="str">
            <v>Negativo MODERADO</v>
          </cell>
          <cell r="BA358" t="str">
            <v>Negativo MODERADO</v>
          </cell>
        </row>
        <row r="359">
          <cell r="K359" t="str">
            <v>Generación de residuos de manejo especial (LLANTAS USADAS)</v>
          </cell>
          <cell r="L359" t="str">
            <v>Contaminación del suelo (-)</v>
          </cell>
          <cell r="AB359" t="str">
            <v>Negativo MODERADO</v>
          </cell>
          <cell r="BA359" t="str">
            <v>Negativo BAJO</v>
          </cell>
        </row>
        <row r="360">
          <cell r="K360" t="str">
            <v>Generación de residuos peligrosos (ACEITES USADOS)</v>
          </cell>
          <cell r="L360" t="str">
            <v>Contaminación del suelo (-)</v>
          </cell>
          <cell r="AB360" t="str">
            <v>Negativo MODERADO</v>
          </cell>
          <cell r="BA360" t="str">
            <v>Negativo BAJO</v>
          </cell>
        </row>
        <row r="361">
          <cell r="K361" t="str">
            <v>Generación de ruido</v>
          </cell>
          <cell r="L361" t="str">
            <v>Contaminación del aire (-)</v>
          </cell>
          <cell r="AB361" t="str">
            <v>Negativo MODERADO</v>
          </cell>
          <cell r="BA361" t="str">
            <v>Negativo MODERADO</v>
          </cell>
        </row>
        <row r="362">
          <cell r="K362" t="str">
            <v>Identificación de requisitos legales ambientales y otros requisitos</v>
          </cell>
          <cell r="L362" t="str">
            <v>Reducción de afectación al medio ambiente (+)</v>
          </cell>
          <cell r="AB362" t="str">
            <v>POSITIVO</v>
          </cell>
          <cell r="BA362" t="str">
            <v>POSITIVO</v>
          </cell>
        </row>
        <row r="363">
          <cell r="K363" t="str">
            <v>Definición de criterios ambientales para adquisición de productos y/o servicios</v>
          </cell>
          <cell r="L363" t="str">
            <v>Preservación de la calidad del aire (+)</v>
          </cell>
          <cell r="AB363" t="str">
            <v>POSITIVO</v>
          </cell>
          <cell r="BA363" t="str">
            <v>POSITIVO</v>
          </cell>
        </row>
        <row r="364">
          <cell r="K364" t="str">
            <v>Definición de criterios ambientales para adquisición de productos y/o servicios</v>
          </cell>
          <cell r="L364" t="str">
            <v>Reducción de afectación al medio ambiente (+)</v>
          </cell>
          <cell r="AB364" t="str">
            <v>POSITIVO</v>
          </cell>
          <cell r="BA364" t="str">
            <v>POSITIVO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t="str">
            <v>Consumo de energía eléctrica</v>
          </cell>
          <cell r="L367" t="str">
            <v>Agotamiento de los recursos naturales (-)</v>
          </cell>
          <cell r="AB367" t="str">
            <v>Negativo MODERADO</v>
          </cell>
          <cell r="BA367" t="str">
            <v>Negativo BAJO</v>
          </cell>
        </row>
        <row r="368">
          <cell r="K368" t="str">
            <v>Consumo de plaguicidas</v>
          </cell>
          <cell r="L368" t="str">
            <v>Contaminación del suelo (-)</v>
          </cell>
          <cell r="AB368" t="str">
            <v>Negativo MODERADO</v>
          </cell>
          <cell r="BA368" t="str">
            <v>Negativo BAJO</v>
          </cell>
        </row>
        <row r="369">
          <cell r="K369" t="str">
            <v>N/A</v>
          </cell>
          <cell r="L369" t="str">
            <v>N/A</v>
          </cell>
          <cell r="AB369" t="str">
            <v>SIN IMPACTO</v>
          </cell>
          <cell r="BA369" t="str">
            <v>SIN IMPACTO</v>
          </cell>
        </row>
        <row r="370">
          <cell r="K370" t="str">
            <v>Uso de refrigerantes</v>
          </cell>
          <cell r="L370" t="str">
            <v>Agotamiento de los recursos naturales (-)</v>
          </cell>
          <cell r="AB370" t="str">
            <v>Negativo BAJO</v>
          </cell>
          <cell r="BA370" t="str">
            <v>Negativo BAJO</v>
          </cell>
        </row>
        <row r="371">
          <cell r="K371" t="str">
            <v>Consumo de combustibles</v>
          </cell>
          <cell r="L371" t="str">
            <v>Agotamiento de los recursos naturales (-)</v>
          </cell>
          <cell r="AB371" t="str">
            <v>Negativo BAJO</v>
          </cell>
          <cell r="BA371" t="str">
            <v>Negativo BAJO</v>
          </cell>
        </row>
        <row r="372">
          <cell r="K372" t="str">
            <v xml:space="preserve">Generación de residuos peligrosos (RESIDUOS QUÍMICOS) </v>
          </cell>
          <cell r="L372" t="str">
            <v>Contaminación del suelo (-)</v>
          </cell>
          <cell r="AB372" t="str">
            <v>Negativo MODERADO</v>
          </cell>
          <cell r="BA372" t="str">
            <v>Negativo BAJO</v>
          </cell>
        </row>
        <row r="373">
          <cell r="K373" t="str">
            <v>Consumo de agua</v>
          </cell>
          <cell r="L373" t="str">
            <v>Agotamiento de los recursos naturales (-)</v>
          </cell>
          <cell r="AB373" t="str">
            <v>Negativo BAJO</v>
          </cell>
          <cell r="BA373" t="str">
            <v>Negativo BAJO</v>
          </cell>
        </row>
        <row r="374">
          <cell r="K374" t="str">
            <v>N/A</v>
          </cell>
          <cell r="L374" t="str">
            <v>N/A</v>
          </cell>
          <cell r="AB374" t="str">
            <v>SIN IMPACTO</v>
          </cell>
          <cell r="BA374" t="str">
            <v>SIN IMPACTO</v>
          </cell>
        </row>
        <row r="375">
          <cell r="K375" t="str">
            <v>N/A</v>
          </cell>
          <cell r="L375" t="str">
            <v>N/A</v>
          </cell>
          <cell r="AB375" t="str">
            <v>SIN IMPACTO</v>
          </cell>
          <cell r="BA375" t="str">
            <v>SIN IMPACTO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t="str">
            <v>Consumo de agua</v>
          </cell>
          <cell r="L378" t="str">
            <v>Agotamiento de los recursos naturales (-)</v>
          </cell>
          <cell r="AB378" t="str">
            <v>Negativo MODERADO</v>
          </cell>
          <cell r="BA378" t="str">
            <v>Negativo BAJO</v>
          </cell>
        </row>
        <row r="379">
          <cell r="K379" t="str">
            <v>Otro</v>
          </cell>
          <cell r="L379" t="str">
            <v>Disminución de contaminación al suelo (+)</v>
          </cell>
          <cell r="AB379" t="str">
            <v>POSITIVO</v>
          </cell>
          <cell r="BA379" t="str">
            <v>POSITIVO</v>
          </cell>
        </row>
        <row r="380">
          <cell r="K380" t="str">
            <v>Generación de carga visual</v>
          </cell>
          <cell r="L380" t="str">
            <v>Contaminación visual (-)</v>
          </cell>
          <cell r="AB380" t="str">
            <v>Negativo MODERADO</v>
          </cell>
          <cell r="BA380" t="str">
            <v>Negativo BAJO</v>
          </cell>
        </row>
        <row r="381">
          <cell r="K381" t="str">
            <v>Generación de carga visual</v>
          </cell>
          <cell r="L381" t="str">
            <v>Afectación a la salud humana (-)</v>
          </cell>
          <cell r="AB381" t="str">
            <v>Negativo MODERADO</v>
          </cell>
          <cell r="BA381" t="str">
            <v>Negativo BAJO</v>
          </cell>
        </row>
        <row r="382">
          <cell r="K382"/>
          <cell r="L382"/>
          <cell r="AB382" t="str">
            <v>SIN IMPACTO</v>
          </cell>
          <cell r="BA382" t="str">
            <v>SIN IMPACTO</v>
          </cell>
        </row>
      </sheetData>
      <sheetData sheetId="15"/>
      <sheetData sheetId="16"/>
      <sheetData sheetId="17"/>
      <sheetData sheetId="18"/>
      <sheetData sheetId="1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(LUMINARIAS)</v>
          </cell>
          <cell r="L59" t="str">
            <v>Contaminación del suelo (-)</v>
          </cell>
          <cell r="AB59" t="str">
            <v>Negativo MODERADO</v>
          </cell>
          <cell r="BA59" t="str">
            <v>Negativo BAJO</v>
          </cell>
        </row>
        <row r="60">
          <cell r="K60" t="str">
            <v>Consumo de sustancias químicas</v>
          </cell>
          <cell r="L60" t="str">
            <v>Agotamiento de los recursos naturales (-)</v>
          </cell>
          <cell r="AB60" t="str">
            <v>Negativo MODERADO</v>
          </cell>
          <cell r="BA60" t="str">
            <v>Negativo BAJO</v>
          </cell>
        </row>
        <row r="61">
          <cell r="K61" t="str">
            <v>Consumo de agua</v>
          </cell>
          <cell r="L61" t="str">
            <v>Agotamiento de los recursos naturales (-)</v>
          </cell>
          <cell r="AB61" t="str">
            <v>Negativo MODERADO</v>
          </cell>
          <cell r="BA61" t="str">
            <v>Negativo BAJO</v>
          </cell>
        </row>
        <row r="62">
          <cell r="K62" t="str">
            <v>Generación de residuos ordinarios</v>
          </cell>
          <cell r="L62" t="str">
            <v>Aumento de carga de rellenos sanitarios (-)</v>
          </cell>
          <cell r="AB62" t="str">
            <v>Negativo MODERADO</v>
          </cell>
          <cell r="BA62" t="str">
            <v>Negativo BAJO</v>
          </cell>
        </row>
        <row r="63">
          <cell r="K63" t="str">
            <v xml:space="preserve">Consumo de insumos no comestibles de cafetería </v>
          </cell>
          <cell r="L63" t="str">
            <v>Aumento de carga de rellenos sanitarios (-)</v>
          </cell>
          <cell r="AB63" t="str">
            <v>Negativo MODERADO</v>
          </cell>
          <cell r="BA63" t="str">
            <v>Negativo BAJO</v>
          </cell>
        </row>
        <row r="64">
          <cell r="K64" t="str">
            <v>Vertimiento de aguas residuales domésticas a sistemas de alcantarillado</v>
          </cell>
          <cell r="L64" t="str">
            <v>Contaminación de cuerpos hídricos (-)</v>
          </cell>
          <cell r="AB64" t="str">
            <v>Negativo MODERADO</v>
          </cell>
          <cell r="BA64" t="str">
            <v>Negativo BAJO</v>
          </cell>
        </row>
        <row r="65">
          <cell r="K65" t="str">
            <v>Consumo de energía eléctrica</v>
          </cell>
          <cell r="L65" t="str">
            <v>Agotamiento de los recursos naturales (-)</v>
          </cell>
          <cell r="AB65" t="str">
            <v>Negativo MODERADO</v>
          </cell>
          <cell r="BA65" t="str">
            <v>Negativo BAJO</v>
          </cell>
        </row>
        <row r="66">
          <cell r="K66" t="str">
            <v>Consumo de agua</v>
          </cell>
          <cell r="L66" t="str">
            <v>Agotamiento de los recursos naturales (-)</v>
          </cell>
          <cell r="AB66" t="str">
            <v>Negativo MODERADO</v>
          </cell>
          <cell r="BA66" t="str">
            <v>Negativo BAJO</v>
          </cell>
        </row>
        <row r="67">
          <cell r="K67" t="str">
            <v>Consumo de fertilizantes</v>
          </cell>
          <cell r="L67" t="str">
            <v>Agotamiento de los recursos naturales (-)</v>
          </cell>
          <cell r="AB67" t="str">
            <v>Negativo MODERADO</v>
          </cell>
          <cell r="BA67" t="str">
            <v>Negativo BAJO</v>
          </cell>
        </row>
        <row r="68">
          <cell r="K68" t="str">
            <v>Generación de residuos aprovechables (CARTÓN)</v>
          </cell>
          <cell r="L68" t="str">
            <v>Disminución de carga en los rellenos sanitarios (+)</v>
          </cell>
          <cell r="AB68" t="str">
            <v>POSITIVO</v>
          </cell>
          <cell r="BA68" t="str">
            <v>POSITIVO</v>
          </cell>
        </row>
        <row r="69">
          <cell r="K69" t="str">
            <v>Generación de residuos aprovechables (PAPEL)</v>
          </cell>
          <cell r="L69" t="str">
            <v>Disminución de carga en los rellenos sanitarios (+)</v>
          </cell>
          <cell r="AB69" t="str">
            <v>POSITIVO</v>
          </cell>
          <cell r="BA69" t="str">
            <v>POSITIVO</v>
          </cell>
        </row>
        <row r="70">
          <cell r="K70" t="str">
            <v>Generación de residuos aprovechables (PLÁSTICO)</v>
          </cell>
          <cell r="L70" t="str">
            <v>Disminución de carga en los rellenos sanitarios (+)</v>
          </cell>
          <cell r="AB70" t="str">
            <v>POSITIVO</v>
          </cell>
          <cell r="BA70" t="str">
            <v>POSITIVO</v>
          </cell>
        </row>
        <row r="71">
          <cell r="K71" t="str">
            <v>Generación de residuos ordinarios</v>
          </cell>
          <cell r="L71" t="str">
            <v>Aumento de carga de rellenos sanitarios (-)</v>
          </cell>
          <cell r="AB71" t="str">
            <v>Negativo MODERADO</v>
          </cell>
          <cell r="BA71" t="str">
            <v>Negativo BAJO</v>
          </cell>
        </row>
        <row r="72">
          <cell r="K72" t="str">
            <v>Generación de residuos orgánicos</v>
          </cell>
          <cell r="L72" t="str">
            <v>Aumento de carga de rellenos sanitarios (-)</v>
          </cell>
          <cell r="AB72" t="str">
            <v>Negativo MODERADO</v>
          </cell>
          <cell r="BA72" t="str">
            <v>Negativo BAJO</v>
          </cell>
        </row>
        <row r="73">
          <cell r="K73" t="str">
            <v>Consumo de sustancias químicas</v>
          </cell>
          <cell r="L73" t="str">
            <v>Agotamiento de los recursos naturales (-)</v>
          </cell>
          <cell r="AB73" t="str">
            <v>Negativo MODERADO</v>
          </cell>
          <cell r="BA73" t="str">
            <v>Negativo BAJO</v>
          </cell>
        </row>
        <row r="74">
          <cell r="K74" t="str">
            <v xml:space="preserve">Generación de residuos peligrosos (RESIDUOS QUÍMICOS) </v>
          </cell>
          <cell r="L74" t="str">
            <v>Contaminación del suelo (-)</v>
          </cell>
          <cell r="AB74" t="str">
            <v>Negativo MODERADO</v>
          </cell>
          <cell r="BA74" t="str">
            <v>Negativo BAJO</v>
          </cell>
        </row>
        <row r="75">
          <cell r="K75" t="str">
            <v>Consumo de plaguicidas</v>
          </cell>
          <cell r="L75" t="str">
            <v>Agotamiento de los recursos naturales (-)</v>
          </cell>
          <cell r="AB75" t="str">
            <v>Negativo MODERADO</v>
          </cell>
          <cell r="BA75" t="str">
            <v>Negativo BAJO</v>
          </cell>
        </row>
        <row r="76">
          <cell r="K76" t="str">
            <v>Generación de residuos peligrosos (PLAGUICIDAS)</v>
          </cell>
          <cell r="L76" t="str">
            <v>Contaminación del suelo (-)</v>
          </cell>
          <cell r="AB76" t="str">
            <v>Negativo MODERADO</v>
          </cell>
          <cell r="BA76" t="str">
            <v>Negativo BAJO</v>
          </cell>
        </row>
        <row r="77">
          <cell r="K77" t="str">
            <v>Consumo de energía eléctrica</v>
          </cell>
          <cell r="L77" t="str">
            <v>Agotamiento de los recursos naturales (-)</v>
          </cell>
          <cell r="AB77" t="str">
            <v>Negativo MODERADO</v>
          </cell>
          <cell r="BA77" t="str">
            <v>Negativo BAJO</v>
          </cell>
        </row>
        <row r="78">
          <cell r="K78" t="str">
            <v>Consumo de papel</v>
          </cell>
          <cell r="L78" t="str">
            <v>Agotamiento de los recursos naturales (-)</v>
          </cell>
          <cell r="AB78" t="str">
            <v>Negativo MODERADO</v>
          </cell>
          <cell r="BA78" t="str">
            <v>Negativo BAJO</v>
          </cell>
        </row>
        <row r="79">
          <cell r="K79" t="str">
            <v>Consumo de tóner</v>
          </cell>
          <cell r="L79" t="str">
            <v>Agotamiento de los recursos naturales (-)</v>
          </cell>
          <cell r="AB79" t="str">
            <v>Negativo BAJO</v>
          </cell>
          <cell r="BA79" t="str">
            <v>Negativo BAJO</v>
          </cell>
        </row>
        <row r="80">
          <cell r="K80" t="str">
            <v>Conversión a medios tecnológicos</v>
          </cell>
          <cell r="L80" t="str">
            <v>Disminución de consumo de papel (+)</v>
          </cell>
          <cell r="AB80" t="str">
            <v>POSITIVO</v>
          </cell>
          <cell r="BA80" t="str">
            <v>POSITIVO</v>
          </cell>
        </row>
        <row r="81">
          <cell r="K81" t="str">
            <v>Generación de residuos aprovechables (PAPEL)</v>
          </cell>
          <cell r="L81" t="str">
            <v>Disminución de carga en los rellenos sanitarios (+)</v>
          </cell>
          <cell r="AB81" t="str">
            <v>POSITIVO</v>
          </cell>
          <cell r="BA81" t="str">
            <v>POSITIVO</v>
          </cell>
        </row>
        <row r="82">
          <cell r="K82" t="str">
            <v xml:space="preserve">Generación de residuos peligrosos (TÓNERES) </v>
          </cell>
          <cell r="L82" t="str">
            <v>Contaminación del suelo (-)</v>
          </cell>
          <cell r="AB82" t="str">
            <v>Negativo MODERADO</v>
          </cell>
          <cell r="BA82" t="str">
            <v>Negativo BAJO</v>
          </cell>
        </row>
        <row r="83">
          <cell r="K83" t="str">
            <v>Educación ambiental</v>
          </cell>
          <cell r="L83" t="str">
            <v>Fomento de buenas prácticas ambientales (+)</v>
          </cell>
          <cell r="AB83" t="str">
            <v>POSITIVO</v>
          </cell>
          <cell r="BA83" t="str">
            <v>POSITIVO</v>
          </cell>
        </row>
        <row r="84">
          <cell r="K84" t="str">
            <v>Educación ambiental</v>
          </cell>
          <cell r="L84" t="str">
            <v>Generación / Fomento de educación  y conciencia ambiental (+)</v>
          </cell>
          <cell r="AB84" t="str">
            <v>POSITIVO</v>
          </cell>
          <cell r="BA84" t="str">
            <v>POSITIVO</v>
          </cell>
        </row>
        <row r="85">
          <cell r="K85" t="str">
            <v>Consumo de energía eléctrica</v>
          </cell>
          <cell r="L85" t="str">
            <v>Agotamiento de los recursos naturales (-)</v>
          </cell>
          <cell r="AB85" t="str">
            <v>POSITIVO</v>
          </cell>
          <cell r="BA85" t="str">
            <v>POSITIVO</v>
          </cell>
        </row>
        <row r="86">
          <cell r="K86" t="str">
            <v>Consumo de papel</v>
          </cell>
          <cell r="L86" t="str">
            <v>Agotamiento de los recursos naturales (-)</v>
          </cell>
          <cell r="AB86" t="str">
            <v>Negativo MODERADO</v>
          </cell>
          <cell r="BA86" t="str">
            <v>Negativo BAJO</v>
          </cell>
        </row>
        <row r="87">
          <cell r="K87" t="str">
            <v>Generación de residuos ordinarios</v>
          </cell>
          <cell r="L87" t="str">
            <v>Aumento de carga de rellenos sanitarios (-)</v>
          </cell>
          <cell r="AB87" t="str">
            <v>Negativo MODERADO</v>
          </cell>
          <cell r="BA87" t="str">
            <v>Negativo BAJO</v>
          </cell>
        </row>
        <row r="88">
          <cell r="K88" t="str">
            <v xml:space="preserve">Consumo de insumos comestibles de cafetería </v>
          </cell>
          <cell r="L88" t="str">
            <v>Agotamiento de los recursos naturales (-)</v>
          </cell>
          <cell r="AB88" t="str">
            <v>Negativo BAJO</v>
          </cell>
          <cell r="BA88" t="str">
            <v>Negativo BAJO</v>
          </cell>
        </row>
        <row r="89">
          <cell r="K89" t="str">
            <v>Generación de residuos orgánicos</v>
          </cell>
          <cell r="L89" t="str">
            <v>Contaminación del suelo (-)</v>
          </cell>
          <cell r="AB89" t="str">
            <v>Negativo MODERADO</v>
          </cell>
          <cell r="BA89" t="str">
            <v>Negativo BAJO</v>
          </cell>
        </row>
        <row r="90">
          <cell r="K90" t="str">
            <v>Generación de residuos aprovechables (PAPEL)</v>
          </cell>
          <cell r="L90" t="str">
            <v>Disminución de carga en los rellenos sanitarios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Consumo de tóner</v>
          </cell>
          <cell r="L93" t="str">
            <v>Agotamiento de los recursos naturales (-)</v>
          </cell>
          <cell r="AB93" t="str">
            <v>Negativo BAJO</v>
          </cell>
          <cell r="BA93" t="str">
            <v>Negativo BAJO</v>
          </cell>
        </row>
        <row r="94">
          <cell r="K94" t="str">
            <v>Conversión a medios tecnológicos</v>
          </cell>
          <cell r="L94" t="str">
            <v>Disminución de consumo de papel (+)</v>
          </cell>
          <cell r="AB94" t="str">
            <v>POSITIVO</v>
          </cell>
          <cell r="BA94" t="str">
            <v>POSITIVO</v>
          </cell>
        </row>
        <row r="95">
          <cell r="K95" t="str">
            <v>Generación de residuos aprovechables (PAPEL)</v>
          </cell>
          <cell r="L95" t="str">
            <v>Disminución de carga en los rellenos sanitarios (+)</v>
          </cell>
          <cell r="AB95" t="str">
            <v>POSITIVO</v>
          </cell>
          <cell r="BA95" t="str">
            <v>POSITIVO</v>
          </cell>
        </row>
        <row r="96">
          <cell r="K96" t="str">
            <v>Generación de residuos aprovechables (CARTÓN)</v>
          </cell>
          <cell r="L96" t="str">
            <v>Disminución de carga en los rellenos sanitarios (+)</v>
          </cell>
          <cell r="AB96" t="str">
            <v>POSITIVO</v>
          </cell>
          <cell r="BA96" t="str">
            <v>POSITIVO</v>
          </cell>
        </row>
        <row r="97">
          <cell r="K97" t="str">
            <v xml:space="preserve">Generación de residuos peligrosos (TÓNERES) </v>
          </cell>
          <cell r="L97" t="str">
            <v>Contaminación del suelo (-)</v>
          </cell>
          <cell r="AB97" t="str">
            <v>Negativo MODERADO</v>
          </cell>
          <cell r="BA97" t="str">
            <v>Negativo BAJO</v>
          </cell>
        </row>
        <row r="98">
          <cell r="K98" t="str">
            <v>Consumo de energía eléctrica</v>
          </cell>
          <cell r="L98" t="str">
            <v>Agotamiento de los recursos naturales (-)</v>
          </cell>
          <cell r="AB98" t="str">
            <v>Negativo MODERADO</v>
          </cell>
          <cell r="BA98" t="str">
            <v>Negativo BAJO</v>
          </cell>
        </row>
        <row r="99">
          <cell r="K99" t="str">
            <v>Consumo de papel</v>
          </cell>
          <cell r="L99" t="str">
            <v>Agotamiento de los recursos naturales (-)</v>
          </cell>
          <cell r="AB99" t="str">
            <v>Negativo MODERADO</v>
          </cell>
          <cell r="BA99" t="str">
            <v>Negativo BAJO</v>
          </cell>
        </row>
        <row r="100">
          <cell r="K100" t="str">
            <v>Consumo de tóner</v>
          </cell>
          <cell r="L100" t="str">
            <v>Agotamiento de los recursos naturales (-)</v>
          </cell>
          <cell r="AB100" t="str">
            <v>Negativo BAJO</v>
          </cell>
          <cell r="BA100" t="str">
            <v>Negativo BAJO</v>
          </cell>
        </row>
        <row r="101">
          <cell r="K101" t="str">
            <v>Conversión a medios tecnológicos</v>
          </cell>
          <cell r="L101" t="str">
            <v>Disminución de consumo de papel (+)</v>
          </cell>
          <cell r="AB101" t="str">
            <v>POSITIVO</v>
          </cell>
          <cell r="BA101" t="str">
            <v>POSITIVO</v>
          </cell>
        </row>
        <row r="102">
          <cell r="K102" t="str">
            <v>Generación de residuos aprovechables (PAPEL)</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Consumo de papel</v>
          </cell>
          <cell r="L105" t="str">
            <v>Agotamiento de los recursos naturales (-)</v>
          </cell>
          <cell r="AB105" t="str">
            <v>Negativo MODERADO</v>
          </cell>
          <cell r="BA105" t="str">
            <v>Negativo BAJO</v>
          </cell>
        </row>
        <row r="106">
          <cell r="K106" t="str">
            <v>Consumo de tóner</v>
          </cell>
          <cell r="L106" t="str">
            <v>Agotamiento de los recursos naturales (-)</v>
          </cell>
          <cell r="AB106" t="str">
            <v>Negativo BAJO</v>
          </cell>
          <cell r="BA106" t="str">
            <v>Negativo BAJO</v>
          </cell>
        </row>
        <row r="107">
          <cell r="K107" t="str">
            <v>Conversión a medios tecnológicos</v>
          </cell>
          <cell r="L107" t="str">
            <v>Disminución de consumo de papel (+)</v>
          </cell>
          <cell r="AB107" t="str">
            <v>POSITIVO</v>
          </cell>
          <cell r="BA107" t="str">
            <v>POSITIVO</v>
          </cell>
        </row>
        <row r="108">
          <cell r="K108" t="str">
            <v>Generación de residuos aprovechables (PAPEL)</v>
          </cell>
          <cell r="L108" t="str">
            <v>Disminución de carga en los rellenos sanitarios (+)</v>
          </cell>
          <cell r="AB108" t="str">
            <v>POSITIVO</v>
          </cell>
          <cell r="BA108" t="str">
            <v>POSITIVO</v>
          </cell>
        </row>
        <row r="109">
          <cell r="K109" t="str">
            <v xml:space="preserve">Generación de residuos peligrosos (TÓNERES) </v>
          </cell>
          <cell r="L109" t="str">
            <v>Contaminación del suelo (-)</v>
          </cell>
          <cell r="AB109" t="str">
            <v>Negativo MODERADO</v>
          </cell>
          <cell r="BA109" t="str">
            <v>Negativo BAJO</v>
          </cell>
        </row>
        <row r="110">
          <cell r="K110" t="str">
            <v>Consumo de energía eléctrica</v>
          </cell>
          <cell r="L110" t="str">
            <v>Agotamiento de los recursos naturales (-)</v>
          </cell>
          <cell r="AB110" t="str">
            <v>Negativo MODERADO</v>
          </cell>
          <cell r="BA110" t="str">
            <v>Negativo BAJO</v>
          </cell>
        </row>
        <row r="111">
          <cell r="K111" t="str">
            <v>Consumo de papel</v>
          </cell>
          <cell r="L111" t="str">
            <v>Agotamiento de los recursos naturales (-)</v>
          </cell>
          <cell r="AB111" t="str">
            <v>Negativo MODERADO</v>
          </cell>
          <cell r="BA111" t="str">
            <v>Negativo BAJO</v>
          </cell>
        </row>
        <row r="112">
          <cell r="K112" t="str">
            <v>Conversión a medios tecnológicos</v>
          </cell>
          <cell r="L112" t="str">
            <v>Disminución de consumo de papel (+)</v>
          </cell>
          <cell r="AB112" t="str">
            <v>POSITIVO</v>
          </cell>
          <cell r="BA112" t="str">
            <v>POSITIVO</v>
          </cell>
        </row>
        <row r="113">
          <cell r="K113" t="str">
            <v>Generación de residuos aprovechables (PAPEL)</v>
          </cell>
          <cell r="L113" t="str">
            <v>Disminución de carga en los rellenos sanitarios (+)</v>
          </cell>
          <cell r="AB113" t="str">
            <v>POSITIVO</v>
          </cell>
          <cell r="BA113" t="str">
            <v>POSITIVO</v>
          </cell>
        </row>
        <row r="114">
          <cell r="K114" t="str">
            <v>Consumo de energía eléctrica</v>
          </cell>
          <cell r="L114" t="str">
            <v>Agotamiento de los recursos naturales (-)</v>
          </cell>
          <cell r="AB114" t="str">
            <v>Negativo MODERADO</v>
          </cell>
          <cell r="BA114" t="str">
            <v>Negativo BAJO</v>
          </cell>
        </row>
        <row r="115">
          <cell r="K115" t="str">
            <v>Consumo de papel</v>
          </cell>
          <cell r="L115" t="str">
            <v>Agotamiento de los recursos naturales (-)</v>
          </cell>
          <cell r="AB115" t="str">
            <v>Negativo MODERADO</v>
          </cell>
          <cell r="BA115" t="str">
            <v>Negativo BAJO</v>
          </cell>
        </row>
        <row r="116">
          <cell r="K116" t="str">
            <v>Consumo de tóner</v>
          </cell>
          <cell r="L116" t="str">
            <v>Agotamiento de los recursos naturales (-)</v>
          </cell>
          <cell r="AB116" t="str">
            <v>Negativo BAJO</v>
          </cell>
          <cell r="BA116" t="str">
            <v>Negativo BAJO</v>
          </cell>
        </row>
        <row r="117">
          <cell r="K117" t="str">
            <v>Conversión a medios tecnológicos</v>
          </cell>
          <cell r="L117" t="str">
            <v>Disminución de consumo de papel (+)</v>
          </cell>
          <cell r="AB117" t="str">
            <v>POSITIVO</v>
          </cell>
          <cell r="BA117" t="str">
            <v>POSITIVO</v>
          </cell>
        </row>
        <row r="118">
          <cell r="K118" t="str">
            <v>Generación de residuos aprovechables (PAPEL)</v>
          </cell>
          <cell r="L118" t="str">
            <v>Disminución de carga en los rellenos sanitarios (+)</v>
          </cell>
          <cell r="AB118" t="str">
            <v>POSITIVO</v>
          </cell>
          <cell r="BA118" t="str">
            <v>POSITIVO</v>
          </cell>
        </row>
        <row r="119">
          <cell r="K119" t="str">
            <v xml:space="preserve">Generación de residuos peligrosos (TÓNERES) </v>
          </cell>
          <cell r="L119" t="str">
            <v>Contaminación del suelo (-)</v>
          </cell>
          <cell r="AB119" t="str">
            <v>Negativo MODERADO</v>
          </cell>
          <cell r="BA119" t="str">
            <v>Negativo BAJO</v>
          </cell>
        </row>
        <row r="120">
          <cell r="K120" t="str">
            <v>Consumo de energía eléctrica</v>
          </cell>
          <cell r="L120" t="str">
            <v>Agotamiento de los recursos naturales (-)</v>
          </cell>
          <cell r="AB120" t="str">
            <v>Negativo MODERADO</v>
          </cell>
          <cell r="BA120" t="str">
            <v>Negativo BAJO</v>
          </cell>
        </row>
        <row r="121">
          <cell r="K121" t="str">
            <v>Consumo de papel</v>
          </cell>
          <cell r="L121" t="str">
            <v>Agotamiento de los recursos naturales (-)</v>
          </cell>
          <cell r="AB121" t="str">
            <v>Negativo MODERADO</v>
          </cell>
          <cell r="BA121" t="str">
            <v>Negativo BAJO</v>
          </cell>
        </row>
        <row r="122">
          <cell r="K122" t="str">
            <v>Consumo de tóner</v>
          </cell>
          <cell r="L122" t="str">
            <v>Agotamiento de los recursos naturales (-)</v>
          </cell>
          <cell r="AB122" t="str">
            <v>Negativo BAJO</v>
          </cell>
          <cell r="BA122" t="str">
            <v>Negativo BAJO</v>
          </cell>
        </row>
        <row r="123">
          <cell r="K123" t="str">
            <v>Conversión a medios tecnológicos</v>
          </cell>
          <cell r="L123" t="str">
            <v>Disminución de consumo de papel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 xml:space="preserve">Generación de residuos peligrosos (TÓNERES) </v>
          </cell>
          <cell r="L125" t="str">
            <v>Contaminación del suelo (-)</v>
          </cell>
          <cell r="AB125" t="str">
            <v>Negativo MODERADO</v>
          </cell>
          <cell r="BA125" t="str">
            <v>Negativo BAJO</v>
          </cell>
        </row>
        <row r="126">
          <cell r="K126" t="str">
            <v>Consumo de energía eléctrica</v>
          </cell>
          <cell r="L126" t="str">
            <v>Agotamiento de los recursos naturales (-)</v>
          </cell>
          <cell r="AB126" t="str">
            <v>Negativo MODERADO</v>
          </cell>
          <cell r="BA126" t="str">
            <v>Negativo BAJO</v>
          </cell>
        </row>
        <row r="127">
          <cell r="K127" t="str">
            <v>Consumo de papel</v>
          </cell>
          <cell r="L127" t="str">
            <v>Agotamiento de los recursos naturales (-)</v>
          </cell>
          <cell r="AB127" t="str">
            <v>Negativo MODERADO</v>
          </cell>
          <cell r="BA127" t="str">
            <v>Negativo BAJO</v>
          </cell>
        </row>
        <row r="128">
          <cell r="K128" t="str">
            <v>Conversión a medios tecnológicos</v>
          </cell>
          <cell r="L128" t="str">
            <v>Disminución de consumo de papel (+)</v>
          </cell>
          <cell r="AB128" t="str">
            <v>POSITIVO</v>
          </cell>
          <cell r="BA128" t="str">
            <v>POSITIVO</v>
          </cell>
        </row>
        <row r="129">
          <cell r="K129" t="str">
            <v>Generación de residuos aprovechables (PAPEL)</v>
          </cell>
          <cell r="L129" t="str">
            <v>Disminución de carga en los rellenos sanitarios (+)</v>
          </cell>
          <cell r="AB129" t="str">
            <v>POSITIVO</v>
          </cell>
          <cell r="BA129" t="str">
            <v>POSITIVO</v>
          </cell>
        </row>
        <row r="130">
          <cell r="K130" t="str">
            <v>Consumo de energía eléctrica</v>
          </cell>
          <cell r="L130" t="str">
            <v>Agotamiento de los recursos naturales (-)</v>
          </cell>
          <cell r="AB130" t="str">
            <v>Negativo MODERADO</v>
          </cell>
          <cell r="BA130" t="str">
            <v>Negativo BAJO</v>
          </cell>
        </row>
        <row r="131">
          <cell r="K131" t="str">
            <v>Consumo de papel</v>
          </cell>
          <cell r="L131" t="str">
            <v>Agotamiento de los recursos naturales (-)</v>
          </cell>
          <cell r="AB131" t="str">
            <v>Negativo MODERADO</v>
          </cell>
          <cell r="BA131" t="str">
            <v>Negativo BAJO</v>
          </cell>
        </row>
        <row r="132">
          <cell r="K132" t="str">
            <v>Conversión a medios tecnológicos</v>
          </cell>
          <cell r="L132" t="str">
            <v>Disminución de consumo de papel (+)</v>
          </cell>
          <cell r="AB132" t="str">
            <v>POSITIVO</v>
          </cell>
          <cell r="BA132" t="str">
            <v>POSITIVO</v>
          </cell>
        </row>
        <row r="133">
          <cell r="K133" t="str">
            <v>Generación de residuos aprovechables (PAPEL)</v>
          </cell>
          <cell r="L133" t="str">
            <v>Disminución de carga en los rellenos sanitarios (+)</v>
          </cell>
          <cell r="AB133" t="str">
            <v>POSITIVO</v>
          </cell>
          <cell r="BA133" t="str">
            <v>POSITIVO</v>
          </cell>
        </row>
        <row r="134">
          <cell r="K134" t="str">
            <v>Consumo de combustibles</v>
          </cell>
          <cell r="L134" t="str">
            <v>Emisión de gases efecto invernadero (-)</v>
          </cell>
          <cell r="AB134" t="str">
            <v>Negativo BAJO</v>
          </cell>
          <cell r="BA134" t="str">
            <v>Negativo BAJO</v>
          </cell>
        </row>
        <row r="135">
          <cell r="K135" t="str">
            <v>Generación de emisiones atmosféricas fuentes móviles</v>
          </cell>
          <cell r="L135" t="str">
            <v>Contaminación del aire (-)</v>
          </cell>
          <cell r="AB135" t="str">
            <v>Negativo MODERADO</v>
          </cell>
          <cell r="BA135" t="str">
            <v>Negativo MODERADO</v>
          </cell>
        </row>
        <row r="136">
          <cell r="K136" t="str">
            <v>Consumo de energía eléctrica</v>
          </cell>
          <cell r="L136" t="str">
            <v>Agotamiento de los recursos naturales (-)</v>
          </cell>
          <cell r="AB136" t="str">
            <v>Negativo MODERADO</v>
          </cell>
          <cell r="BA136" t="str">
            <v>Negativo BAJO</v>
          </cell>
        </row>
        <row r="137">
          <cell r="K137" t="str">
            <v>Consumo de papel</v>
          </cell>
          <cell r="L137" t="str">
            <v>Agotamiento de los recursos naturales (-)</v>
          </cell>
          <cell r="AB137" t="str">
            <v>Negativo MODERADO</v>
          </cell>
          <cell r="BA137" t="str">
            <v>Negativo BAJO</v>
          </cell>
        </row>
        <row r="138">
          <cell r="K138" t="str">
            <v>Conversión a medios tecnológicos</v>
          </cell>
          <cell r="L138" t="str">
            <v>Disminución de consumo de papel (+)</v>
          </cell>
          <cell r="AB138" t="str">
            <v>POSITIVO</v>
          </cell>
          <cell r="BA138" t="str">
            <v>POSITIVO</v>
          </cell>
        </row>
        <row r="139">
          <cell r="K139" t="str">
            <v>Generación de residuos aprovechables (PAPEL)</v>
          </cell>
          <cell r="L139" t="str">
            <v>Disminución de carga en los rellenos sanitarios (+)</v>
          </cell>
          <cell r="AB139" t="str">
            <v>POSITIVO</v>
          </cell>
          <cell r="BA139" t="str">
            <v>POSITIVO</v>
          </cell>
        </row>
        <row r="140">
          <cell r="K140" t="str">
            <v>Consumo de combustibles</v>
          </cell>
          <cell r="L140" t="str">
            <v>Emisión de gases efecto invernadero (-)</v>
          </cell>
          <cell r="AB140" t="str">
            <v>Negativo BAJO</v>
          </cell>
          <cell r="BA140" t="str">
            <v>Negativo BAJO</v>
          </cell>
        </row>
        <row r="141">
          <cell r="K141" t="str">
            <v>Generación de emisiones atmosféricas fuentes móviles</v>
          </cell>
          <cell r="L141" t="str">
            <v>Contaminación del aire (-)</v>
          </cell>
          <cell r="AB141" t="str">
            <v>Negativo MODERADO</v>
          </cell>
          <cell r="BA141" t="str">
            <v>Negativo MODERADO</v>
          </cell>
        </row>
        <row r="142">
          <cell r="K142" t="str">
            <v>Consumo de energía eléctrica</v>
          </cell>
          <cell r="L142" t="str">
            <v>Agotamiento de los recursos naturales (-)</v>
          </cell>
          <cell r="AB142" t="str">
            <v>Negativo MODERADO</v>
          </cell>
          <cell r="BA142" t="str">
            <v>Negativo BAJO</v>
          </cell>
        </row>
        <row r="143">
          <cell r="K143" t="str">
            <v>Consumo de papel</v>
          </cell>
          <cell r="L143" t="str">
            <v>Agotamiento de los recursos naturales (-)</v>
          </cell>
          <cell r="AB143" t="str">
            <v>Negativo MODERADO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Consumo de combustibles</v>
          </cell>
          <cell r="L146" t="str">
            <v>Emisión de gases efecto invernadero (-)</v>
          </cell>
          <cell r="AB146" t="str">
            <v>Negativo BAJO</v>
          </cell>
          <cell r="BA146" t="str">
            <v>Negativo BAJO</v>
          </cell>
        </row>
        <row r="147">
          <cell r="K147" t="str">
            <v>Generación de emisiones atmosféricas fuentes móviles</v>
          </cell>
          <cell r="L147" t="str">
            <v>Contaminación del aire (-)</v>
          </cell>
          <cell r="AB147" t="str">
            <v>Negativo MODERADO</v>
          </cell>
          <cell r="BA147" t="str">
            <v>Negativo MODERADO</v>
          </cell>
        </row>
        <row r="148">
          <cell r="K148" t="str">
            <v>Consumo de energía eléctrica</v>
          </cell>
          <cell r="L148" t="str">
            <v>Agotamiento de los recursos naturales (-)</v>
          </cell>
          <cell r="AB148" t="str">
            <v>Negativo MODERADO</v>
          </cell>
          <cell r="BA148" t="str">
            <v>Negativo BAJO</v>
          </cell>
        </row>
        <row r="149">
          <cell r="K149" t="str">
            <v>Consumo de papel</v>
          </cell>
          <cell r="L149" t="str">
            <v>Agotamiento de los recursos naturales (-)</v>
          </cell>
          <cell r="AB149" t="str">
            <v>Negativo MODERADO</v>
          </cell>
          <cell r="BA149" t="str">
            <v>Negativo BAJO</v>
          </cell>
        </row>
        <row r="150">
          <cell r="K150" t="str">
            <v>Conversión a medios tecnológicos</v>
          </cell>
          <cell r="L150" t="str">
            <v>Disminución de consumo de papel (+)</v>
          </cell>
          <cell r="AB150" t="str">
            <v>POSITIVO</v>
          </cell>
          <cell r="BA150" t="str">
            <v>POSITIVO</v>
          </cell>
        </row>
        <row r="151">
          <cell r="K151" t="str">
            <v>Generación de residuos aprovechables (PAPEL)</v>
          </cell>
          <cell r="L151" t="str">
            <v>Disminución de carga en los rellenos sanitarios (+)</v>
          </cell>
          <cell r="AB151" t="str">
            <v>POSITIVO</v>
          </cell>
          <cell r="BA151" t="str">
            <v>POSITIVO</v>
          </cell>
        </row>
        <row r="152">
          <cell r="K152" t="str">
            <v>Consumo de energía eléctrica</v>
          </cell>
          <cell r="L152" t="str">
            <v>Agotamiento de los recursos naturales (-)</v>
          </cell>
          <cell r="AB152" t="str">
            <v>Negativo MODERADO</v>
          </cell>
          <cell r="BA152" t="str">
            <v>Negativo BAJO</v>
          </cell>
        </row>
        <row r="153">
          <cell r="K153" t="str">
            <v>Consumo de papel</v>
          </cell>
          <cell r="L153" t="str">
            <v>Agotamiento de los recursos naturales (-)</v>
          </cell>
          <cell r="AB153" t="str">
            <v>Negativo MODERADO</v>
          </cell>
          <cell r="BA153" t="str">
            <v>Negativo BAJO</v>
          </cell>
        </row>
        <row r="154">
          <cell r="K154" t="str">
            <v>Conversión a medios tecnológicos</v>
          </cell>
          <cell r="L154" t="str">
            <v>Disminución de consumo de papel (+)</v>
          </cell>
          <cell r="AB154" t="str">
            <v>POSITIVO</v>
          </cell>
          <cell r="BA154" t="str">
            <v>POSITIVO</v>
          </cell>
        </row>
        <row r="155">
          <cell r="K155" t="str">
            <v>Generación de residuos aprovechables (PAPEL)</v>
          </cell>
          <cell r="L155" t="str">
            <v>Disminución de carga en los rellenos sanitarios (+)</v>
          </cell>
          <cell r="AB155" t="str">
            <v>POSITIVO</v>
          </cell>
          <cell r="BA155" t="str">
            <v>POSITIVO</v>
          </cell>
        </row>
        <row r="156">
          <cell r="K156" t="str">
            <v>Consumo de energía eléctrica</v>
          </cell>
          <cell r="L156" t="str">
            <v>Agotamiento de los recursos naturales (-)</v>
          </cell>
          <cell r="AB156" t="str">
            <v>Negativo MODERADO</v>
          </cell>
          <cell r="BA156" t="str">
            <v>Negativo BAJO</v>
          </cell>
        </row>
        <row r="157">
          <cell r="K157" t="str">
            <v>Consumo de papel</v>
          </cell>
          <cell r="L157" t="str">
            <v>Agotamiento de los recursos naturales (-)</v>
          </cell>
          <cell r="AB157" t="str">
            <v>Negativo MODERADO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Consumo de energía eléctrica</v>
          </cell>
          <cell r="L160" t="str">
            <v>Agotamiento de los recursos naturales (-)</v>
          </cell>
          <cell r="AB160" t="str">
            <v>Negativo MODERADO</v>
          </cell>
          <cell r="BA160" t="str">
            <v>Negativo BAJO</v>
          </cell>
        </row>
        <row r="161">
          <cell r="K161" t="str">
            <v>Consumo de papel</v>
          </cell>
          <cell r="L161" t="str">
            <v>Agotamiento de los recursos naturales (-)</v>
          </cell>
          <cell r="AB161" t="str">
            <v>Negativo MODERADO</v>
          </cell>
          <cell r="BA161" t="str">
            <v>Negativo BAJO</v>
          </cell>
        </row>
        <row r="162">
          <cell r="K162" t="str">
            <v>Conversión a medios tecnológicos</v>
          </cell>
          <cell r="L162" t="str">
            <v>Disminución de consumo de papel (+)</v>
          </cell>
          <cell r="AB162" t="str">
            <v>POSITIVO</v>
          </cell>
          <cell r="BA162" t="str">
            <v>POSITIVO</v>
          </cell>
        </row>
        <row r="163">
          <cell r="K163" t="str">
            <v>Generación de residuos aprovechables (PAPEL)</v>
          </cell>
          <cell r="L163" t="str">
            <v>Disminución de carga en los rellenos sanitarios (+)</v>
          </cell>
          <cell r="AB163" t="str">
            <v>POSITIVO</v>
          </cell>
          <cell r="BA163" t="str">
            <v>POSITIVO</v>
          </cell>
        </row>
        <row r="164">
          <cell r="K164" t="str">
            <v>Consumo de energía eléctrica</v>
          </cell>
          <cell r="L164" t="str">
            <v>Agotamiento de los recursos naturales (-)</v>
          </cell>
          <cell r="AB164" t="str">
            <v>Negativo MODERADO</v>
          </cell>
          <cell r="BA164" t="str">
            <v>Negativo BAJO</v>
          </cell>
        </row>
        <row r="165">
          <cell r="K165" t="str">
            <v>Consumo de papel</v>
          </cell>
          <cell r="L165" t="str">
            <v>Agotamiento de los recursos naturales (-)</v>
          </cell>
          <cell r="AB165" t="str">
            <v>Negativo MODERADO</v>
          </cell>
          <cell r="BA165" t="str">
            <v>Negativo BAJO</v>
          </cell>
        </row>
        <row r="166">
          <cell r="K166" t="str">
            <v>Conversión a medios tecnológicos</v>
          </cell>
          <cell r="L166" t="str">
            <v>Disminución de consumo de papel (+)</v>
          </cell>
          <cell r="AB166" t="str">
            <v>POSITIVO</v>
          </cell>
          <cell r="BA166" t="str">
            <v>POSITIVO</v>
          </cell>
        </row>
        <row r="167">
          <cell r="K167" t="str">
            <v>Generación de residuos aprovechables (PAPEL)</v>
          </cell>
          <cell r="L167" t="str">
            <v>Disminución de carga en los rellenos sanitarios (+)</v>
          </cell>
          <cell r="AB167" t="str">
            <v>POSITIVO</v>
          </cell>
          <cell r="BA167" t="str">
            <v>POSITIVO</v>
          </cell>
        </row>
        <row r="168">
          <cell r="K168" t="str">
            <v>Consumo de energía eléctrica</v>
          </cell>
          <cell r="L168" t="str">
            <v>Agotamiento de los recursos naturales (-)</v>
          </cell>
          <cell r="AB168" t="str">
            <v>Negativo MODERADO</v>
          </cell>
          <cell r="BA168" t="str">
            <v>Negativo BAJO</v>
          </cell>
        </row>
        <row r="169">
          <cell r="K169" t="str">
            <v>Consumo de papel</v>
          </cell>
          <cell r="L169" t="str">
            <v>Agotamiento de los recursos naturales (-)</v>
          </cell>
          <cell r="AB169" t="str">
            <v>Negativo MODERADO</v>
          </cell>
          <cell r="BA169" t="str">
            <v>Negativo BAJO</v>
          </cell>
        </row>
        <row r="170">
          <cell r="K170" t="str">
            <v>Consumo de tóner</v>
          </cell>
          <cell r="L170" t="str">
            <v>Agotamiento de los recursos naturales (-)</v>
          </cell>
          <cell r="AB170" t="str">
            <v>Negativo BAJO</v>
          </cell>
          <cell r="BA170" t="str">
            <v>Negativo BAJO</v>
          </cell>
        </row>
        <row r="171">
          <cell r="K171" t="str">
            <v>Conversión a medios tecnológicos</v>
          </cell>
          <cell r="L171" t="str">
            <v>Disminución de consumo de papel (+)</v>
          </cell>
          <cell r="AB171" t="str">
            <v>POSITIVO</v>
          </cell>
          <cell r="BA171" t="str">
            <v>POSITIVO</v>
          </cell>
        </row>
        <row r="172">
          <cell r="K172" t="str">
            <v>Generación de residuos aprovechables (PAPEL)</v>
          </cell>
          <cell r="L172" t="str">
            <v>Disminución de carga en los rellenos sanitarios (+)</v>
          </cell>
          <cell r="AB172" t="str">
            <v>POSITIVO</v>
          </cell>
          <cell r="BA172" t="str">
            <v>POSITIVO</v>
          </cell>
        </row>
        <row r="173">
          <cell r="K173" t="str">
            <v xml:space="preserve">Generación de residuos peligrosos (TÓNERES) </v>
          </cell>
          <cell r="L173" t="str">
            <v>Contaminación del suelo (-)</v>
          </cell>
          <cell r="AB173" t="str">
            <v>Negativo MODERADO</v>
          </cell>
          <cell r="BA173" t="str">
            <v>Negativo BAJO</v>
          </cell>
        </row>
        <row r="174">
          <cell r="K174" t="str">
            <v>Consumo de energía eléctrica</v>
          </cell>
          <cell r="L174" t="str">
            <v>Agotamiento de los recursos naturales (-)</v>
          </cell>
          <cell r="AB174" t="str">
            <v>Negativo MODERADO</v>
          </cell>
          <cell r="BA174" t="str">
            <v>Negativo BAJO</v>
          </cell>
        </row>
        <row r="175">
          <cell r="K175" t="str">
            <v>Consumo de papel</v>
          </cell>
          <cell r="L175" t="str">
            <v>Agotamiento de los recursos naturales (-)</v>
          </cell>
          <cell r="AB175" t="str">
            <v>Negativo MODERADO</v>
          </cell>
          <cell r="BA175" t="str">
            <v>Negativo BAJO</v>
          </cell>
        </row>
        <row r="176">
          <cell r="K176" t="str">
            <v>Consumo de tóner</v>
          </cell>
          <cell r="L176" t="str">
            <v>Agotamiento de los recursos naturales (-)</v>
          </cell>
          <cell r="AB176" t="str">
            <v>Negativo BAJO</v>
          </cell>
          <cell r="BA176" t="str">
            <v>Negativo BAJO</v>
          </cell>
        </row>
        <row r="177">
          <cell r="K177" t="str">
            <v>Conversión a medios tecnológicos</v>
          </cell>
          <cell r="L177" t="str">
            <v>Disminución de consumo de papel (+)</v>
          </cell>
          <cell r="AB177" t="str">
            <v>POSITIVO</v>
          </cell>
          <cell r="BA177" t="str">
            <v>POSITIVO</v>
          </cell>
        </row>
        <row r="178">
          <cell r="K178" t="str">
            <v>Generación de residuos aprovechables (PAPEL)</v>
          </cell>
          <cell r="L178" t="str">
            <v>Disminución de carga en los rellenos sanitarios (+)</v>
          </cell>
          <cell r="AB178" t="str">
            <v>POSITIVO</v>
          </cell>
          <cell r="BA178" t="str">
            <v>POSITIVO</v>
          </cell>
        </row>
        <row r="179">
          <cell r="K179" t="str">
            <v xml:space="preserve">Generación de residuos peligrosos (TÓNERES) </v>
          </cell>
          <cell r="L179" t="str">
            <v>Contaminación del suelo (-)</v>
          </cell>
          <cell r="AB179" t="str">
            <v>Negativo MODERADO</v>
          </cell>
          <cell r="BA179" t="str">
            <v>Negativo BAJO</v>
          </cell>
        </row>
        <row r="180">
          <cell r="K180" t="str">
            <v>Consumo de energía eléctrica</v>
          </cell>
          <cell r="L180" t="str">
            <v>Agotamiento de los recursos naturales (-)</v>
          </cell>
          <cell r="AB180" t="str">
            <v>Negativo MODERADO</v>
          </cell>
          <cell r="BA180" t="str">
            <v>Negativo BAJO</v>
          </cell>
        </row>
        <row r="181">
          <cell r="K181" t="str">
            <v>Consumo de papel</v>
          </cell>
          <cell r="L181" t="str">
            <v>Agotamiento de los recursos naturales (-)</v>
          </cell>
          <cell r="AB181" t="str">
            <v>Negativo MODERADO</v>
          </cell>
          <cell r="BA181" t="str">
            <v>Negativo BAJO</v>
          </cell>
        </row>
        <row r="182">
          <cell r="K182" t="str">
            <v>Consumo de tóner</v>
          </cell>
          <cell r="L182" t="str">
            <v>Agotamiento de los recursos naturales (-)</v>
          </cell>
          <cell r="AB182" t="str">
            <v>Negativo BAJO</v>
          </cell>
          <cell r="BA182" t="str">
            <v>Negativo BAJO</v>
          </cell>
        </row>
        <row r="183">
          <cell r="K183" t="str">
            <v>Conversión a medios tecnológicos</v>
          </cell>
          <cell r="L183" t="str">
            <v>Disminución de consumo de papel (+)</v>
          </cell>
          <cell r="AB183" t="str">
            <v>POSITIVO</v>
          </cell>
          <cell r="BA183" t="str">
            <v>POSITIVO</v>
          </cell>
        </row>
        <row r="184">
          <cell r="K184" t="str">
            <v>Generación de residuos aprovechables (PAPEL)</v>
          </cell>
          <cell r="L184" t="str">
            <v>Disminución de carga en los rellenos sanitarios (+)</v>
          </cell>
          <cell r="AB184" t="str">
            <v>POSITIVO</v>
          </cell>
          <cell r="BA184" t="str">
            <v>POSITIVO</v>
          </cell>
        </row>
        <row r="185">
          <cell r="K185" t="str">
            <v xml:space="preserve">Generación de residuos peligrosos (TÓNERES) </v>
          </cell>
          <cell r="L185" t="str">
            <v>Contaminación del suelo (-)</v>
          </cell>
          <cell r="AB185" t="str">
            <v>Negativo MODERADO</v>
          </cell>
          <cell r="BA185" t="str">
            <v>Negativo BAJO</v>
          </cell>
        </row>
        <row r="186">
          <cell r="K186" t="str">
            <v>Consumo de energía eléctrica</v>
          </cell>
          <cell r="L186" t="str">
            <v>Agotamiento de los recursos naturales (-)</v>
          </cell>
          <cell r="AB186" t="str">
            <v>Negativo MODERADO</v>
          </cell>
          <cell r="BA186" t="str">
            <v>Negativo BAJO</v>
          </cell>
        </row>
        <row r="187">
          <cell r="K187" t="str">
            <v>Consumo de papel</v>
          </cell>
          <cell r="L187" t="str">
            <v>Agotamiento de los recursos naturales (-)</v>
          </cell>
          <cell r="AB187" t="str">
            <v>Negativo MODERADO</v>
          </cell>
          <cell r="BA187" t="str">
            <v>Negativo BAJO</v>
          </cell>
        </row>
        <row r="188">
          <cell r="K188" t="str">
            <v>Consumo de tóner</v>
          </cell>
          <cell r="L188" t="str">
            <v>Agotamiento de los recursos naturales (-)</v>
          </cell>
          <cell r="AB188" t="str">
            <v>Negativo BAJO</v>
          </cell>
          <cell r="BA188" t="str">
            <v>Negativo BAJO</v>
          </cell>
        </row>
        <row r="189">
          <cell r="K189" t="str">
            <v>Conversión a medios tecnológicos</v>
          </cell>
          <cell r="L189" t="str">
            <v>Disminución de consumo de papel (+)</v>
          </cell>
          <cell r="AB189" t="str">
            <v>POSITIVO</v>
          </cell>
          <cell r="BA189" t="str">
            <v>POSITIVO</v>
          </cell>
        </row>
        <row r="190">
          <cell r="K190" t="str">
            <v>Generación de residuos aprovechables (PAPEL)</v>
          </cell>
          <cell r="L190" t="str">
            <v>Disminución de carga en los rellenos sanitarios (+)</v>
          </cell>
          <cell r="AB190" t="str">
            <v>POSITIVO</v>
          </cell>
          <cell r="BA190" t="str">
            <v>POSITIVO</v>
          </cell>
        </row>
        <row r="191">
          <cell r="K191" t="str">
            <v xml:space="preserve">Generación de residuos peligrosos (TÓNERES) </v>
          </cell>
          <cell r="L191" t="str">
            <v>Contaminación del suelo (-)</v>
          </cell>
          <cell r="AB191" t="str">
            <v>Negativo MODERADO</v>
          </cell>
          <cell r="BA191" t="str">
            <v>Negativo BAJO</v>
          </cell>
        </row>
        <row r="192">
          <cell r="K192" t="str">
            <v>Consumo de energía eléctrica</v>
          </cell>
          <cell r="L192" t="str">
            <v>Agotamiento de los recursos naturales (-)</v>
          </cell>
          <cell r="AB192" t="str">
            <v>Negativo MODERADO</v>
          </cell>
          <cell r="BA192" t="str">
            <v>Negativo BAJO</v>
          </cell>
        </row>
        <row r="193">
          <cell r="K193" t="str">
            <v>Conversión a medios tecnológicos</v>
          </cell>
          <cell r="L193" t="str">
            <v>Disminución de consumo de papel (+)</v>
          </cell>
          <cell r="AB193" t="str">
            <v>POSITIVO</v>
          </cell>
          <cell r="BA193" t="str">
            <v>POSITIVO</v>
          </cell>
        </row>
        <row r="194">
          <cell r="K194" t="str">
            <v>Consumo de energía eléctrica</v>
          </cell>
          <cell r="L194" t="str">
            <v>Agotamiento de los recursos naturales (-)</v>
          </cell>
          <cell r="AB194" t="str">
            <v>Negativo MODERADO</v>
          </cell>
          <cell r="BA194" t="str">
            <v>Negativo BAJO</v>
          </cell>
        </row>
        <row r="195">
          <cell r="K195" t="str">
            <v>Conversión a medios tecnológicos</v>
          </cell>
          <cell r="L195" t="str">
            <v>Disminución de consumo de papel (+)</v>
          </cell>
          <cell r="AB195" t="str">
            <v>POSITIVO</v>
          </cell>
          <cell r="BA195" t="str">
            <v>POSITIVO</v>
          </cell>
        </row>
        <row r="196">
          <cell r="K196" t="str">
            <v>Consumo de energía eléctrica</v>
          </cell>
          <cell r="L196" t="str">
            <v>Agotamiento de los recursos naturales (-)</v>
          </cell>
          <cell r="AB196" t="str">
            <v>Negativo MODERADO</v>
          </cell>
          <cell r="BA196" t="str">
            <v>Negativo BAJO</v>
          </cell>
        </row>
        <row r="197">
          <cell r="K197" t="str">
            <v>Consumo de papel</v>
          </cell>
          <cell r="L197" t="str">
            <v>Agotamiento de los recursos naturales (-)</v>
          </cell>
          <cell r="AB197" t="str">
            <v>Negativo MODERADO</v>
          </cell>
          <cell r="BA197" t="str">
            <v>Negativo BAJO</v>
          </cell>
        </row>
        <row r="198">
          <cell r="K198" t="str">
            <v>Consumo de tóner</v>
          </cell>
          <cell r="L198" t="str">
            <v>Agotamiento de los recursos naturales (-)</v>
          </cell>
          <cell r="AB198" t="str">
            <v>Negativo BAJO</v>
          </cell>
          <cell r="BA198" t="str">
            <v>Negativo BAJO</v>
          </cell>
        </row>
        <row r="199">
          <cell r="K199" t="str">
            <v>Conversión a medios tecnológicos</v>
          </cell>
          <cell r="L199" t="str">
            <v>Disminución de consumo de papel (+)</v>
          </cell>
          <cell r="AB199" t="str">
            <v>POSITIVO</v>
          </cell>
          <cell r="BA199" t="str">
            <v>POSITIVO</v>
          </cell>
        </row>
        <row r="200">
          <cell r="K200" t="str">
            <v>Generación de residuos aprovechables (PAPEL)</v>
          </cell>
          <cell r="L200" t="str">
            <v>Disminución de carga en los rellenos sanitarios (+)</v>
          </cell>
          <cell r="AB200" t="str">
            <v>POSITIVO</v>
          </cell>
          <cell r="BA200" t="str">
            <v>POSITIVO</v>
          </cell>
        </row>
        <row r="201">
          <cell r="K201" t="str">
            <v xml:space="preserve">Generación de residuos peligrosos (TÓNERES) </v>
          </cell>
          <cell r="L201" t="str">
            <v>Contaminación del suelo (-)</v>
          </cell>
          <cell r="AB201" t="str">
            <v>Negativo MODERADO</v>
          </cell>
          <cell r="BA201" t="str">
            <v>Negativo BAJO</v>
          </cell>
        </row>
        <row r="202">
          <cell r="K202" t="str">
            <v>Consumo de energía eléctrica</v>
          </cell>
          <cell r="L202" t="str">
            <v>Agotamiento de los recursos naturales (-)</v>
          </cell>
          <cell r="AB202" t="str">
            <v>Negativo MODERADO</v>
          </cell>
          <cell r="BA202" t="str">
            <v>Negativo BAJO</v>
          </cell>
        </row>
        <row r="203">
          <cell r="K203" t="str">
            <v>Consumo de papel</v>
          </cell>
          <cell r="L203" t="str">
            <v>Agotamiento de los recursos naturales (-)</v>
          </cell>
          <cell r="AB203" t="str">
            <v>Negativo MODERADO</v>
          </cell>
          <cell r="BA203" t="str">
            <v>Negativo BAJO</v>
          </cell>
        </row>
        <row r="204">
          <cell r="K204" t="str">
            <v>Consumo de tóner</v>
          </cell>
          <cell r="L204" t="str">
            <v>Agotamiento de los recursos naturales (-)</v>
          </cell>
          <cell r="AB204" t="str">
            <v>Negativo BAJO</v>
          </cell>
          <cell r="BA204" t="str">
            <v>Negativo BAJO</v>
          </cell>
        </row>
        <row r="205">
          <cell r="K205" t="str">
            <v>Conversión a medios tecnológicos</v>
          </cell>
          <cell r="L205" t="str">
            <v>Disminución de consumo de papel (+)</v>
          </cell>
          <cell r="AB205" t="str">
            <v>POSITIVO</v>
          </cell>
          <cell r="BA205" t="str">
            <v>POSITIVO</v>
          </cell>
        </row>
        <row r="206">
          <cell r="K206" t="str">
            <v>Generación de residuos aprovechables (PAPEL)</v>
          </cell>
          <cell r="L206" t="str">
            <v>Disminución de carga en los rellenos sanitarios (+)</v>
          </cell>
          <cell r="AB206" t="str">
            <v>POSITIVO</v>
          </cell>
          <cell r="BA206" t="str">
            <v>POSITIVO</v>
          </cell>
        </row>
        <row r="207">
          <cell r="K207" t="str">
            <v xml:space="preserve">Generación de residuos peligrosos (TÓNERES) </v>
          </cell>
          <cell r="L207" t="str">
            <v>Contaminación del suelo (-)</v>
          </cell>
          <cell r="AB207" t="str">
            <v>Negativo MODERADO</v>
          </cell>
          <cell r="BA207" t="str">
            <v>Negativo BAJO</v>
          </cell>
        </row>
        <row r="208">
          <cell r="K208" t="str">
            <v>Intervención a comunidades Étnicas</v>
          </cell>
          <cell r="L208" t="str">
            <v>Conservación de las costumbres étnicas (+)</v>
          </cell>
          <cell r="AB208" t="str">
            <v>POSITIVO</v>
          </cell>
          <cell r="BA208" t="str">
            <v>POSITIVO</v>
          </cell>
        </row>
        <row r="209">
          <cell r="K209" t="str">
            <v>Consumo de energía eléctrica</v>
          </cell>
          <cell r="L209" t="str">
            <v>Agotamiento de los recursos naturales (-)</v>
          </cell>
          <cell r="AB209" t="str">
            <v>Negativo MODERADO</v>
          </cell>
          <cell r="BA209" t="str">
            <v>Negativo BAJO</v>
          </cell>
        </row>
        <row r="210">
          <cell r="K210" t="str">
            <v>Consumo de papel</v>
          </cell>
          <cell r="L210" t="str">
            <v>Agotamiento de los recursos naturales (-)</v>
          </cell>
          <cell r="AB210" t="str">
            <v>Negativo MODERADO</v>
          </cell>
          <cell r="BA210" t="str">
            <v>Negativo BAJO</v>
          </cell>
        </row>
        <row r="211">
          <cell r="K211" t="str">
            <v>Consumo de tóner</v>
          </cell>
          <cell r="L211" t="str">
            <v>Agotamiento de los recursos naturales (-)</v>
          </cell>
          <cell r="AB211" t="str">
            <v>Negativo BAJO</v>
          </cell>
          <cell r="BA211" t="str">
            <v>Negativo BAJO</v>
          </cell>
        </row>
        <row r="212">
          <cell r="K212" t="str">
            <v>Generación de residuos aprovechables (PAPEL)</v>
          </cell>
          <cell r="L212" t="str">
            <v>Disminución de carga en los rellenos sanitarios (+)</v>
          </cell>
          <cell r="AB212" t="str">
            <v>POSITIVO</v>
          </cell>
          <cell r="BA212" t="str">
            <v>POSITIVO</v>
          </cell>
        </row>
        <row r="213">
          <cell r="K213" t="str">
            <v xml:space="preserve">Generación de residuos peligrosos (TÓNERES) </v>
          </cell>
          <cell r="L213" t="str">
            <v>Contaminación del suelo (-)</v>
          </cell>
          <cell r="AB213" t="str">
            <v>Negativo MODERADO</v>
          </cell>
          <cell r="BA213" t="str">
            <v>Negativo BAJO</v>
          </cell>
        </row>
        <row r="214">
          <cell r="K214" t="str">
            <v>Consumo de energía eléctrica</v>
          </cell>
          <cell r="L214" t="str">
            <v>Agotamiento de los recursos naturales (-)</v>
          </cell>
          <cell r="AB214" t="str">
            <v>Negativo MODERADO</v>
          </cell>
          <cell r="BA214" t="str">
            <v>Negativo BAJO</v>
          </cell>
        </row>
        <row r="215">
          <cell r="K215" t="str">
            <v>Conversión a medios tecnológicos</v>
          </cell>
          <cell r="L215" t="str">
            <v>Disminución de consumo de papel (+)</v>
          </cell>
          <cell r="AB215" t="str">
            <v>POSITIVO</v>
          </cell>
          <cell r="BA215" t="str">
            <v>POSITIVO</v>
          </cell>
        </row>
        <row r="216">
          <cell r="K216" t="str">
            <v>Intervención a comunidades Étnicas</v>
          </cell>
          <cell r="L216" t="str">
            <v>Conservación de las costumbres étnicas (+)</v>
          </cell>
          <cell r="AB216" t="str">
            <v>POSITIVO</v>
          </cell>
          <cell r="BA216" t="str">
            <v>POSITIVO</v>
          </cell>
        </row>
        <row r="217">
          <cell r="K217" t="str">
            <v>Consumo de energía eléctrica</v>
          </cell>
          <cell r="L217" t="str">
            <v>Agotamiento de los recursos naturales (-)</v>
          </cell>
          <cell r="AB217" t="str">
            <v>Negativo MODERADO</v>
          </cell>
          <cell r="BA217" t="str">
            <v>Negativo BAJO</v>
          </cell>
        </row>
        <row r="218">
          <cell r="K218" t="str">
            <v>Conversión a medios tecnológicos</v>
          </cell>
          <cell r="L218" t="str">
            <v>Disminución de consumo de papel (+)</v>
          </cell>
          <cell r="AB218" t="str">
            <v>POSITIVO</v>
          </cell>
          <cell r="BA218" t="str">
            <v>POSITIVO</v>
          </cell>
        </row>
        <row r="219">
          <cell r="K219" t="str">
            <v>Intervención a comunidades Étnicas</v>
          </cell>
          <cell r="L219" t="str">
            <v>Conservación de las costumbres étnicas (+)</v>
          </cell>
          <cell r="AB219" t="str">
            <v>POSITIVO</v>
          </cell>
          <cell r="BA219" t="str">
            <v>POSITIVO</v>
          </cell>
        </row>
        <row r="220">
          <cell r="K220" t="str">
            <v>Consumo de energía eléctrica</v>
          </cell>
          <cell r="L220" t="str">
            <v>Agotamiento de los recursos naturales (-)</v>
          </cell>
          <cell r="AB220" t="str">
            <v>Negativo MODERADO</v>
          </cell>
          <cell r="BA220" t="str">
            <v>Negativo BAJO</v>
          </cell>
        </row>
        <row r="221">
          <cell r="K221" t="str">
            <v>Consumo de papel</v>
          </cell>
          <cell r="L221" t="str">
            <v>Agotamiento de los recursos naturales (-)</v>
          </cell>
          <cell r="AB221" t="str">
            <v>Negativo MODERADO</v>
          </cell>
          <cell r="BA221" t="str">
            <v>Negativo BAJO</v>
          </cell>
        </row>
        <row r="222">
          <cell r="K222" t="str">
            <v>Consumo de tóner</v>
          </cell>
          <cell r="L222" t="str">
            <v>Agotamiento de los recursos naturales (-)</v>
          </cell>
          <cell r="AB222" t="str">
            <v>Negativo BAJO</v>
          </cell>
          <cell r="BA222" t="str">
            <v>Negativo BAJO</v>
          </cell>
        </row>
        <row r="223">
          <cell r="K223" t="str">
            <v>Conversión a medios tecnológicos</v>
          </cell>
          <cell r="L223" t="str">
            <v>Disminución de consumo de papel (+)</v>
          </cell>
          <cell r="AB223" t="str">
            <v>POSITIVO</v>
          </cell>
          <cell r="BA223" t="str">
            <v>POSITIVO</v>
          </cell>
        </row>
        <row r="224">
          <cell r="K224" t="str">
            <v>Generación de residuos aprovechables (PAPEL)</v>
          </cell>
          <cell r="L224" t="str">
            <v>Disminución de carga en los rellenos sanitarios (+)</v>
          </cell>
          <cell r="AB224" t="str">
            <v>POSITIVO</v>
          </cell>
          <cell r="BA224" t="str">
            <v>POSITIVO</v>
          </cell>
        </row>
        <row r="225">
          <cell r="K225" t="str">
            <v xml:space="preserve">Generación de residuos peligrosos (TÓNERES) </v>
          </cell>
          <cell r="L225" t="str">
            <v>Contaminación del suelo (-)</v>
          </cell>
          <cell r="AB225" t="str">
            <v>Negativo MODERADO</v>
          </cell>
          <cell r="BA225" t="str">
            <v>Negativo BAJO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Consumo de papel</v>
          </cell>
          <cell r="L228" t="str">
            <v>Agotamiento de los recursos naturales (-)</v>
          </cell>
          <cell r="AB228" t="str">
            <v>Negativo MODERADO</v>
          </cell>
          <cell r="BA228" t="str">
            <v>Negativo BAJO</v>
          </cell>
        </row>
        <row r="229">
          <cell r="K229" t="str">
            <v>Consumo de tóner</v>
          </cell>
          <cell r="L229" t="str">
            <v>Agotamiento de los recursos naturales (-)</v>
          </cell>
          <cell r="AB229" t="str">
            <v>Negativo BAJO</v>
          </cell>
          <cell r="BA229" t="str">
            <v>Negativo BAJO</v>
          </cell>
        </row>
        <row r="230">
          <cell r="K230" t="str">
            <v>Conversión a medios tecnológicos</v>
          </cell>
          <cell r="L230" t="str">
            <v>Disminución de consumo de papel (+)</v>
          </cell>
          <cell r="AB230" t="str">
            <v>POSITIVO</v>
          </cell>
          <cell r="BA230" t="str">
            <v>POSITIVO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Intervención a comunidades Étnicas</v>
          </cell>
          <cell r="L233" t="str">
            <v>Conservación de las costumbres étnicas (+)</v>
          </cell>
          <cell r="AB233" t="str">
            <v>POSITIVO</v>
          </cell>
          <cell r="BA233" t="str">
            <v>POSITIVO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Conversión a medios tecnológicos</v>
          </cell>
          <cell r="L237" t="str">
            <v>Disminución de consumo de papel (+)</v>
          </cell>
          <cell r="AB237" t="str">
            <v>POSITIVO</v>
          </cell>
          <cell r="BA237" t="str">
            <v>POSITIVO</v>
          </cell>
        </row>
        <row r="238">
          <cell r="K238" t="str">
            <v>Generación de residuos aprovechables (PAPEL)</v>
          </cell>
          <cell r="L238" t="str">
            <v>Disminución de carga en los rellenos sanitarios (+)</v>
          </cell>
          <cell r="AB238" t="str">
            <v>POSITIVO</v>
          </cell>
          <cell r="BA238" t="str">
            <v>POSITIVO</v>
          </cell>
        </row>
        <row r="239">
          <cell r="K239" t="str">
            <v xml:space="preserve">Generación de residuos peligrosos (TÓNERES) </v>
          </cell>
          <cell r="L239" t="str">
            <v>Contaminación del suelo (-)</v>
          </cell>
          <cell r="AB239" t="str">
            <v>Negativo MODERADO</v>
          </cell>
          <cell r="BA239" t="str">
            <v>Negativo BAJO</v>
          </cell>
        </row>
        <row r="240">
          <cell r="K240" t="str">
            <v>Intervención a comunidades Étnicas</v>
          </cell>
          <cell r="L240" t="str">
            <v>Conservación de las costumbres étnicas (+)</v>
          </cell>
          <cell r="AB240" t="str">
            <v>POSITIVO</v>
          </cell>
          <cell r="BA240" t="str">
            <v>POSITIVO</v>
          </cell>
        </row>
        <row r="241">
          <cell r="K241" t="str">
            <v>Consumo de energía eléctrica</v>
          </cell>
          <cell r="L241" t="str">
            <v>Agotamiento de los recursos naturales (-)</v>
          </cell>
          <cell r="AB241" t="str">
            <v>Negativo MODERADO</v>
          </cell>
          <cell r="BA241" t="str">
            <v>Negativo BAJO</v>
          </cell>
        </row>
        <row r="242">
          <cell r="K242" t="str">
            <v>Consumo de papel</v>
          </cell>
          <cell r="L242" t="str">
            <v>Agotamiento de los recursos naturales (-)</v>
          </cell>
          <cell r="AB242" t="str">
            <v>Negativo MODERADO</v>
          </cell>
          <cell r="BA242" t="str">
            <v>Negativo BAJO</v>
          </cell>
        </row>
        <row r="243">
          <cell r="K243" t="str">
            <v>Consumo de tóner</v>
          </cell>
          <cell r="L243" t="str">
            <v>Agotamiento de los recursos naturales (-)</v>
          </cell>
          <cell r="AB243" t="str">
            <v>Negativo BAJO</v>
          </cell>
          <cell r="BA243" t="str">
            <v>Negativo BAJO</v>
          </cell>
        </row>
        <row r="244">
          <cell r="K244" t="str">
            <v>Conversión a medios tecnológicos</v>
          </cell>
          <cell r="L244" t="str">
            <v>Disminución de consumo de papel (+)</v>
          </cell>
          <cell r="AB244" t="str">
            <v>POSITIVO</v>
          </cell>
          <cell r="BA244" t="str">
            <v>POSITIVO</v>
          </cell>
        </row>
        <row r="245">
          <cell r="K245" t="str">
            <v>Generación de residuos aprovechables (PAPEL)</v>
          </cell>
          <cell r="L245" t="str">
            <v>Disminución de carga en los rellenos sanitarios (+)</v>
          </cell>
          <cell r="AB245" t="str">
            <v>POSITIVO</v>
          </cell>
          <cell r="BA245" t="str">
            <v>POSITIVO</v>
          </cell>
        </row>
        <row r="246">
          <cell r="K246" t="str">
            <v xml:space="preserve">Generación de residuos peligrosos (TÓNERES) </v>
          </cell>
          <cell r="L246" t="str">
            <v>Contaminación del suelo (-)</v>
          </cell>
          <cell r="AB246" t="str">
            <v>Negativo MODERADO</v>
          </cell>
          <cell r="BA246" t="str">
            <v>Negativo BAJO</v>
          </cell>
        </row>
        <row r="247">
          <cell r="K247" t="str">
            <v>Intervención a comunidades Étnicas</v>
          </cell>
          <cell r="L247" t="str">
            <v>Conservación de las costumbres étnicas (+)</v>
          </cell>
          <cell r="AB247" t="str">
            <v>POSITIVO</v>
          </cell>
          <cell r="BA247" t="str">
            <v>POSITIVO</v>
          </cell>
        </row>
        <row r="248">
          <cell r="K248" t="str">
            <v>Consumo de agua</v>
          </cell>
          <cell r="L248" t="str">
            <v>Agotamiento de los recursos naturales (-)</v>
          </cell>
          <cell r="AB248" t="str">
            <v>Negativo MODERADO</v>
          </cell>
          <cell r="BA248" t="str">
            <v>Negativo BAJO</v>
          </cell>
        </row>
        <row r="249">
          <cell r="K249" t="str">
            <v>Vertimiento de aguas residuales domésticas a sistemas de alcantarillado</v>
          </cell>
          <cell r="L249" t="str">
            <v>Contaminación de cuerpos hídricos (-)</v>
          </cell>
          <cell r="AB249" t="str">
            <v>Negativo MODERADO</v>
          </cell>
          <cell r="BA249" t="str">
            <v>Negativo BAJO</v>
          </cell>
        </row>
        <row r="250">
          <cell r="K250" t="str">
            <v>Consumo de bolsas plásticas para almacenamiento de residuos</v>
          </cell>
          <cell r="L250" t="str">
            <v>Agotamiento de los recursos naturales (-)</v>
          </cell>
          <cell r="AB250" t="str">
            <v>Negativo MODERADO</v>
          </cell>
          <cell r="BA250" t="str">
            <v>Negativo BAJO</v>
          </cell>
        </row>
        <row r="251">
          <cell r="K251" t="str">
            <v>Generación de residuos ordinarios</v>
          </cell>
          <cell r="L251" t="str">
            <v>Aumento de carga de rellenos sanitarios (-)</v>
          </cell>
          <cell r="AB251" t="str">
            <v>Negativo MODERADO</v>
          </cell>
          <cell r="BA251" t="str">
            <v>Negativo BAJO</v>
          </cell>
        </row>
        <row r="252">
          <cell r="K252" t="str">
            <v>Generación de residuos ordinarios</v>
          </cell>
          <cell r="L252" t="str">
            <v>Contaminación del suelo (-)</v>
          </cell>
          <cell r="AB252" t="str">
            <v>Negativo MODERADO</v>
          </cell>
          <cell r="BA252" t="str">
            <v>Negativo BAJO</v>
          </cell>
        </row>
        <row r="253">
          <cell r="K253" t="str">
            <v>Consumo de sustancias químicas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Generación de residuos orgánicos</v>
          </cell>
          <cell r="L255" t="str">
            <v>Aumento de carga de rellenos sanitarios (-)</v>
          </cell>
          <cell r="AB255" t="str">
            <v>Negativo MODERADO</v>
          </cell>
          <cell r="BA255" t="str">
            <v>Negativo BAJO</v>
          </cell>
        </row>
        <row r="256">
          <cell r="K256" t="str">
            <v>Generación de residuos orgánicos</v>
          </cell>
          <cell r="L256" t="str">
            <v>Contaminación del suelo (-)</v>
          </cell>
          <cell r="AB256" t="str">
            <v>Negativo MODERADO</v>
          </cell>
          <cell r="BA256" t="str">
            <v>Negativo BAJO</v>
          </cell>
        </row>
        <row r="257">
          <cell r="K257" t="str">
            <v>Generación de residuos aprovechables (PLÁSTICO)</v>
          </cell>
          <cell r="L257" t="str">
            <v>Disminución de carga en los rellenos sanitarios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agua</v>
          </cell>
          <cell r="L259" t="str">
            <v>Agotamiento de los recursos naturales (-)</v>
          </cell>
          <cell r="AB259" t="str">
            <v>Negativo MODERADO</v>
          </cell>
          <cell r="BA259" t="str">
            <v>Negativo BAJO</v>
          </cell>
        </row>
        <row r="260">
          <cell r="K260" t="str">
            <v>Consumo de papel</v>
          </cell>
          <cell r="L260" t="str">
            <v>Agotamiento de los recursos naturales (-)</v>
          </cell>
          <cell r="AB260" t="str">
            <v>Negativo MODERADO</v>
          </cell>
          <cell r="BA260" t="str">
            <v>Negativo BAJO</v>
          </cell>
        </row>
        <row r="261">
          <cell r="K261" t="str">
            <v>Consumo de bolsas plásticas para almacenamiento de residuos</v>
          </cell>
          <cell r="L261" t="str">
            <v>Agotamiento de los recursos naturales (-)</v>
          </cell>
          <cell r="AB261" t="str">
            <v>Negativo MODERADO</v>
          </cell>
          <cell r="BA261" t="str">
            <v>Negativo BAJO</v>
          </cell>
        </row>
        <row r="262">
          <cell r="K262" t="str">
            <v>Consumo de tóner</v>
          </cell>
          <cell r="L262" t="str">
            <v>Agotamiento de los recursos naturales (-)</v>
          </cell>
          <cell r="AB262" t="str">
            <v>Negativo BAJO</v>
          </cell>
          <cell r="BA262" t="str">
            <v>Negativo BAJO</v>
          </cell>
        </row>
        <row r="263">
          <cell r="K263" t="str">
            <v>Generación de residuos ordinarios</v>
          </cell>
          <cell r="L263" t="str">
            <v>Aumento de carga de rellenos sanitarios (-)</v>
          </cell>
          <cell r="AB263" t="str">
            <v>Negativo MODERADO</v>
          </cell>
          <cell r="BA263" t="str">
            <v>Negativo BAJO</v>
          </cell>
        </row>
        <row r="264">
          <cell r="K264" t="str">
            <v>Generación de residuos ordinarios</v>
          </cell>
          <cell r="L264" t="str">
            <v>Contaminación del suelo (-)</v>
          </cell>
          <cell r="AB264" t="str">
            <v>Negativo MODERADO</v>
          </cell>
          <cell r="BA264" t="str">
            <v>Negativo BAJO</v>
          </cell>
        </row>
        <row r="265">
          <cell r="K265" t="str">
            <v>Generación de residuos de manejo especial (RAEE´S)</v>
          </cell>
          <cell r="L265" t="str">
            <v>Contaminación del suelo (-)</v>
          </cell>
          <cell r="AB265" t="str">
            <v>Negativo MODERADO</v>
          </cell>
          <cell r="BA265" t="str">
            <v>Negativo BAJO</v>
          </cell>
        </row>
        <row r="266">
          <cell r="K266" t="str">
            <v>Generación de residuos de manejo especial (PILAS O BATERÍAS)</v>
          </cell>
          <cell r="L266" t="str">
            <v>Contaminación del suelo (-)</v>
          </cell>
          <cell r="AB266" t="str">
            <v>Negativo MODERADO</v>
          </cell>
          <cell r="BA266" t="str">
            <v>Negativo BAJO</v>
          </cell>
        </row>
        <row r="267">
          <cell r="K267" t="str">
            <v xml:space="preserve">Generación de residuos peligrosos (TÓNERES) </v>
          </cell>
          <cell r="L267" t="str">
            <v>Contaminación del suelo (-)</v>
          </cell>
          <cell r="AB267" t="str">
            <v>Negativo MODERADO</v>
          </cell>
          <cell r="BA267" t="str">
            <v>Negativo BAJO</v>
          </cell>
        </row>
        <row r="268">
          <cell r="K268" t="str">
            <v>Generación de ruido</v>
          </cell>
          <cell r="L268" t="str">
            <v>Contaminación del aire (-)</v>
          </cell>
          <cell r="AB268" t="str">
            <v>Negativo MODERADO</v>
          </cell>
          <cell r="BA268" t="str">
            <v>Negativo BAJO</v>
          </cell>
        </row>
        <row r="269">
          <cell r="K269" t="str">
            <v>Generación de residuos aprovechables (PAPEL)</v>
          </cell>
          <cell r="L269" t="str">
            <v>Disminución de carga en los rellenos sanitarios (+)</v>
          </cell>
          <cell r="AB269" t="str">
            <v>POSITIVO</v>
          </cell>
          <cell r="BA269" t="str">
            <v>POSITIVO</v>
          </cell>
        </row>
        <row r="270">
          <cell r="K270" t="str">
            <v>Generación de residuos aprovechables (PLÁSTICO)</v>
          </cell>
          <cell r="L270" t="str">
            <v>Disminución de carga en los rellenos sanitarios (+)</v>
          </cell>
          <cell r="AB270" t="str">
            <v>POSITIVO</v>
          </cell>
          <cell r="BA270" t="str">
            <v>POSITIVO</v>
          </cell>
        </row>
        <row r="271">
          <cell r="K271" t="str">
            <v>Generación de residuos aprovechables (VIDRIO)</v>
          </cell>
          <cell r="L271" t="str">
            <v>Disminución de carga en los rellenos sanitarios (+)</v>
          </cell>
          <cell r="AB271" t="str">
            <v>POSITIVO</v>
          </cell>
          <cell r="BA271" t="str">
            <v>POSITIVO</v>
          </cell>
        </row>
        <row r="272">
          <cell r="K272" t="str">
            <v>Generación de residuos aprovechables (CARTÓN)</v>
          </cell>
          <cell r="L272" t="str">
            <v>Disminución de carga en los rellenos sanitarios (+)</v>
          </cell>
          <cell r="AB272" t="str">
            <v>POSITIVO</v>
          </cell>
          <cell r="BA272" t="str">
            <v>POSITIVO</v>
          </cell>
        </row>
        <row r="273">
          <cell r="K273" t="str">
            <v>Generación de residuos aprovechables (METAL)</v>
          </cell>
          <cell r="L273" t="str">
            <v>Disminución de carga en los rellenos sanitarios (+)</v>
          </cell>
          <cell r="AB273" t="str">
            <v>POSITIVO</v>
          </cell>
          <cell r="BA273" t="str">
            <v>POSITIVO</v>
          </cell>
        </row>
        <row r="274">
          <cell r="K274" t="str">
            <v>Generación de residuos orgánicos</v>
          </cell>
          <cell r="L274" t="str">
            <v>Aumento de carga de rellenos sanitarios (-)</v>
          </cell>
          <cell r="AB274" t="str">
            <v>Negativo MODERADO</v>
          </cell>
          <cell r="BA274" t="str">
            <v>Negativo BAJO</v>
          </cell>
        </row>
        <row r="275">
          <cell r="K275" t="str">
            <v>Generación de residuos orgánicos</v>
          </cell>
          <cell r="L275" t="str">
            <v>Contaminación del suelo (-)</v>
          </cell>
          <cell r="AB275" t="str">
            <v>Negativo MODERADO</v>
          </cell>
          <cell r="BA275" t="str">
            <v>Negativo BAJO</v>
          </cell>
        </row>
        <row r="276">
          <cell r="K276" t="str">
            <v>Vertimiento de aguas residuales domésticas a sistemas de alcantarillado</v>
          </cell>
          <cell r="L276" t="str">
            <v>Contaminación de cuerpos hídricos (-)</v>
          </cell>
          <cell r="AB276" t="str">
            <v>Negativo MODERADO</v>
          </cell>
          <cell r="BA276" t="str">
            <v>Negativo BAJO</v>
          </cell>
        </row>
        <row r="277">
          <cell r="K277" t="str">
            <v>Conversión a medios tecnológicos</v>
          </cell>
          <cell r="L277" t="str">
            <v>Disminución de consumo de papel (+)</v>
          </cell>
          <cell r="AB277" t="str">
            <v>POSITIVO</v>
          </cell>
          <cell r="BA277" t="str">
            <v>POSITIVO</v>
          </cell>
        </row>
        <row r="278">
          <cell r="K278" t="str">
            <v>Consumo de energía eléctrica</v>
          </cell>
          <cell r="L278" t="str">
            <v>Agotamiento de los recursos naturales (-)</v>
          </cell>
          <cell r="AB278" t="str">
            <v>Negativo MODERADO</v>
          </cell>
          <cell r="BA278" t="str">
            <v>Negativo BAJO</v>
          </cell>
        </row>
        <row r="279">
          <cell r="K279" t="str">
            <v>Consumo de agua</v>
          </cell>
          <cell r="L279" t="str">
            <v>Agotamiento de los recursos naturales (-)</v>
          </cell>
          <cell r="AB279" t="str">
            <v>Negativo MODERADO</v>
          </cell>
          <cell r="BA279" t="str">
            <v>Negativo BAJO</v>
          </cell>
        </row>
        <row r="280">
          <cell r="K280" t="str">
            <v>Consumo de bolsas plásticas para almacenamiento de residuos</v>
          </cell>
          <cell r="L280" t="str">
            <v>Agotamiento de los recursos naturales (-)</v>
          </cell>
          <cell r="AB280" t="str">
            <v>Negativo MODERADO</v>
          </cell>
          <cell r="BA280" t="str">
            <v>Negativo BAJO</v>
          </cell>
        </row>
        <row r="281">
          <cell r="K281" t="str">
            <v xml:space="preserve">Consumo de insumos no comestibles de cafetería </v>
          </cell>
          <cell r="L281" t="str">
            <v>Agotamiento de los recursos naturales (-)</v>
          </cell>
          <cell r="AB281" t="str">
            <v>Negativo MODERADO</v>
          </cell>
          <cell r="BA281" t="str">
            <v>Negativo BAJO</v>
          </cell>
        </row>
        <row r="282">
          <cell r="K282" t="str">
            <v xml:space="preserve">Consumo de insumos comestibles de cafetería </v>
          </cell>
          <cell r="L282" t="str">
            <v>Agotamiento de los recursos naturales (-)</v>
          </cell>
          <cell r="AB282" t="str">
            <v>Negativo BAJO</v>
          </cell>
          <cell r="BA282" t="str">
            <v>Negativo BAJO</v>
          </cell>
        </row>
        <row r="283">
          <cell r="K283" t="str">
            <v>Generación de residuos ordinarios</v>
          </cell>
          <cell r="L283" t="str">
            <v>Aumento de carga de rellenos sanitarios (-)</v>
          </cell>
          <cell r="AB283" t="str">
            <v>Negativo MODERADO</v>
          </cell>
          <cell r="BA283" t="str">
            <v>Negativo BAJO</v>
          </cell>
        </row>
        <row r="284">
          <cell r="K284" t="str">
            <v>Generación de residuos ordinarios</v>
          </cell>
          <cell r="L284" t="str">
            <v>Contaminación del suelo (-)</v>
          </cell>
          <cell r="AB284" t="str">
            <v>Negativo MODERADO</v>
          </cell>
          <cell r="BA284" t="str">
            <v>Negativo BAJO</v>
          </cell>
        </row>
        <row r="285">
          <cell r="K285" t="str">
            <v>Generación de residuos aprovechables (PLÁSTICO)</v>
          </cell>
          <cell r="L285" t="str">
            <v>Disminución de carga en los rellenos sanitarios (+)</v>
          </cell>
          <cell r="AB285" t="str">
            <v>POSITIVO</v>
          </cell>
          <cell r="BA285" t="str">
            <v>POSITIVO</v>
          </cell>
        </row>
        <row r="286">
          <cell r="K286" t="str">
            <v>Generación de residuos aprovechables (CARTÓN)</v>
          </cell>
          <cell r="L286" t="str">
            <v>Disminución de carga en los rellenos sanitarios (+)</v>
          </cell>
          <cell r="AB286" t="str">
            <v>POSITIVO</v>
          </cell>
          <cell r="BA286" t="str">
            <v>POSITIVO</v>
          </cell>
        </row>
        <row r="287">
          <cell r="K287" t="str">
            <v>Generación de residuos orgánicos</v>
          </cell>
          <cell r="L287" t="str">
            <v>Aumento de carga de rellenos sanitarios (-)</v>
          </cell>
          <cell r="AB287" t="str">
            <v>Negativo MODERADO</v>
          </cell>
          <cell r="BA287" t="str">
            <v>Negativo BAJO</v>
          </cell>
        </row>
        <row r="288">
          <cell r="K288" t="str">
            <v>Generación de residuos orgánicos</v>
          </cell>
          <cell r="L288" t="str">
            <v>Contaminación del suelo (-)</v>
          </cell>
          <cell r="AB288" t="str">
            <v>Negativo MODERADO</v>
          </cell>
          <cell r="BA288" t="str">
            <v>Negativo BAJO</v>
          </cell>
        </row>
        <row r="289">
          <cell r="K289" t="str">
            <v>Vertimiento de aguas residuales domésticas a sistemas de alcantarillado</v>
          </cell>
          <cell r="L289" t="str">
            <v>Contaminación de cuerpos hídricos (-)</v>
          </cell>
          <cell r="AB289" t="str">
            <v>Negativo MODERADO</v>
          </cell>
          <cell r="BA289" t="str">
            <v>Negativo BAJO</v>
          </cell>
        </row>
        <row r="290">
          <cell r="K290" t="str">
            <v>Consumo de energía eléctrica</v>
          </cell>
          <cell r="L290" t="str">
            <v>Agotamiento de los recursos naturales (-)</v>
          </cell>
          <cell r="AB290" t="str">
            <v>Negativo MODERADO</v>
          </cell>
          <cell r="BA290" t="str">
            <v>Negativo BAJO</v>
          </cell>
        </row>
        <row r="291">
          <cell r="K291" t="str">
            <v>Consumo de papel</v>
          </cell>
          <cell r="L291" t="str">
            <v>Agotamiento de los recursos naturales (-)</v>
          </cell>
          <cell r="AB291" t="str">
            <v>Negativo MODERADO</v>
          </cell>
          <cell r="BA291" t="str">
            <v>Negativo BAJO</v>
          </cell>
        </row>
        <row r="292">
          <cell r="K292" t="str">
            <v>Consumo de tóner</v>
          </cell>
          <cell r="L292" t="str">
            <v>Agotamiento de los recursos naturales (-)</v>
          </cell>
          <cell r="AB292" t="str">
            <v>Negativo BAJO</v>
          </cell>
          <cell r="BA292" t="str">
            <v>Negativo BAJO</v>
          </cell>
        </row>
        <row r="293">
          <cell r="K293" t="str">
            <v xml:space="preserve">Generación de residuos peligrosos (TÓNERES) </v>
          </cell>
          <cell r="L293" t="str">
            <v>Contaminación del suelo (-)</v>
          </cell>
          <cell r="AB293" t="str">
            <v>Negativo MODERADO</v>
          </cell>
          <cell r="BA293" t="str">
            <v>Negativo BAJO</v>
          </cell>
        </row>
        <row r="294">
          <cell r="K294" t="str">
            <v>Generación de residuos aprovechables (PAPEL)</v>
          </cell>
          <cell r="L294" t="str">
            <v>Disminución de carga en los rellenos sanitarios (+)</v>
          </cell>
          <cell r="AB294" t="str">
            <v>POSITIVO</v>
          </cell>
          <cell r="BA294" t="str">
            <v>POSITIVO</v>
          </cell>
        </row>
        <row r="295">
          <cell r="K295" t="str">
            <v>Conversión a medios tecnológicos</v>
          </cell>
          <cell r="L295" t="str">
            <v>Disminución de consumo de papel (+)</v>
          </cell>
          <cell r="AB295" t="str">
            <v>POSITIVO</v>
          </cell>
          <cell r="BA295" t="str">
            <v>POSITIVO</v>
          </cell>
        </row>
        <row r="296">
          <cell r="K296" t="str">
            <v>Consumo de agua</v>
          </cell>
          <cell r="L296" t="str">
            <v>Agotamiento de los recursos naturales (-)</v>
          </cell>
          <cell r="AB296" t="str">
            <v>Negativo MODERADO</v>
          </cell>
          <cell r="BA296" t="str">
            <v>Negativo BAJO</v>
          </cell>
        </row>
        <row r="297">
          <cell r="K297" t="str">
            <v>Vertimiento de aguas residuales domésticas a sistemas de alcantarillado</v>
          </cell>
          <cell r="L297" t="str">
            <v>Contaminación de cuerpos hídricos (-)</v>
          </cell>
          <cell r="AB297" t="str">
            <v>Negativo MODERADO</v>
          </cell>
          <cell r="BA297" t="str">
            <v>Negativo BAJO</v>
          </cell>
        </row>
        <row r="298">
          <cell r="K298" t="str">
            <v>Generación de residuos ordinarios</v>
          </cell>
          <cell r="L298" t="str">
            <v>Aumento de carga de rellenos sanitarios (-)</v>
          </cell>
          <cell r="AB298" t="str">
            <v>Negativo MODERADO</v>
          </cell>
          <cell r="BA298" t="str">
            <v>Negativo BAJO</v>
          </cell>
        </row>
        <row r="299">
          <cell r="K299" t="str">
            <v>Generación de residuos ordinarios</v>
          </cell>
          <cell r="L299" t="str">
            <v>Contaminación del suelo (-)</v>
          </cell>
          <cell r="AB299" t="str">
            <v>Negativo MODERADO</v>
          </cell>
          <cell r="BA299" t="str">
            <v>Negativo BAJO</v>
          </cell>
        </row>
        <row r="300">
          <cell r="K300" t="str">
            <v>Consumo de energía eléctrica</v>
          </cell>
          <cell r="L300" t="str">
            <v>Agotamiento de los recursos naturales (-)</v>
          </cell>
          <cell r="AB300" t="str">
            <v>Negativo MODERADO</v>
          </cell>
          <cell r="BA300" t="str">
            <v>Negativo BAJO</v>
          </cell>
        </row>
        <row r="301">
          <cell r="K301" t="str">
            <v>Consumo de papel</v>
          </cell>
          <cell r="L301" t="str">
            <v>Agotamiento de los recursos naturales (-)</v>
          </cell>
          <cell r="AB301" t="str">
            <v>Negativo MODERADO</v>
          </cell>
          <cell r="BA301" t="str">
            <v>Negativo BAJO</v>
          </cell>
        </row>
        <row r="302">
          <cell r="K302" t="str">
            <v>Consumo de tóner</v>
          </cell>
          <cell r="L302" t="str">
            <v>Agotamiento de los recursos naturales (-)</v>
          </cell>
          <cell r="AB302" t="str">
            <v>Negativo BAJO</v>
          </cell>
          <cell r="BA302" t="str">
            <v>Negativo BAJO</v>
          </cell>
        </row>
        <row r="303">
          <cell r="K303" t="str">
            <v>Generación de residuos de manejo especial (RAEE´S)</v>
          </cell>
          <cell r="L303" t="str">
            <v>Contaminación del suelo (-)</v>
          </cell>
          <cell r="AB303" t="str">
            <v>Negativo MODERADO</v>
          </cell>
          <cell r="BA303" t="str">
            <v>Negativo BAJO</v>
          </cell>
        </row>
        <row r="304">
          <cell r="K304" t="str">
            <v>Generación de residuos de manejo especial (PILAS O BATERÍAS)</v>
          </cell>
          <cell r="L304" t="str">
            <v>Contaminación del suelo (-)</v>
          </cell>
          <cell r="AB304" t="str">
            <v>Negativo MODERADO</v>
          </cell>
          <cell r="BA304" t="str">
            <v>Negativo BAJO</v>
          </cell>
        </row>
        <row r="305">
          <cell r="K305" t="str">
            <v xml:space="preserve">Generación de residuos peligrosos (TÓNERES) </v>
          </cell>
          <cell r="L305" t="str">
            <v>Contaminación del suelo (-)</v>
          </cell>
          <cell r="AB305" t="str">
            <v>Negativo MODERADO</v>
          </cell>
          <cell r="BA305" t="str">
            <v>Negativo BAJO</v>
          </cell>
        </row>
        <row r="306">
          <cell r="K306" t="str">
            <v>Generación de residuos aprovechables (PAPEL)</v>
          </cell>
          <cell r="L306" t="str">
            <v>Disminución de carga en los rellenos sanitarios (+)</v>
          </cell>
          <cell r="AB306" t="str">
            <v>POSITIVO</v>
          </cell>
          <cell r="BA306" t="str">
            <v>POSITIVO</v>
          </cell>
        </row>
        <row r="307">
          <cell r="K307" t="str">
            <v>Generación de residuos ordinarios</v>
          </cell>
          <cell r="L307" t="str">
            <v>Aumento de carga de rellenos sanitarios (-)</v>
          </cell>
          <cell r="AB307" t="str">
            <v>Negativo MODERADO</v>
          </cell>
          <cell r="BA307" t="str">
            <v>Negativo BAJO</v>
          </cell>
        </row>
        <row r="308">
          <cell r="K308" t="str">
            <v>Generación de residuos ordinarios</v>
          </cell>
          <cell r="L308" t="str">
            <v>Contaminación del suelo (-)</v>
          </cell>
          <cell r="AB308" t="str">
            <v>Negativo MODERADO</v>
          </cell>
          <cell r="BA308" t="str">
            <v>Negativo BAJO</v>
          </cell>
        </row>
        <row r="309">
          <cell r="K309" t="str">
            <v>Consumo de energía eléctrica</v>
          </cell>
          <cell r="L309" t="str">
            <v>Agotamiento de los recursos naturales (-)</v>
          </cell>
          <cell r="AB309" t="str">
            <v>Negativo MODERADO</v>
          </cell>
          <cell r="BA309" t="str">
            <v>Negativo BAJO</v>
          </cell>
        </row>
        <row r="310">
          <cell r="K310" t="str">
            <v>Consumo de papel</v>
          </cell>
          <cell r="L310" t="str">
            <v>Agotamiento de los recursos naturales (-)</v>
          </cell>
          <cell r="AB310" t="str">
            <v>Negativo MODERADO</v>
          </cell>
          <cell r="BA310" t="str">
            <v>Negativo BAJO</v>
          </cell>
        </row>
        <row r="311">
          <cell r="K311" t="str">
            <v>Consumo de tóner</v>
          </cell>
          <cell r="L311" t="str">
            <v>Agotamiento de los recursos naturales (-)</v>
          </cell>
          <cell r="AB311" t="str">
            <v>Negativo BAJO</v>
          </cell>
          <cell r="BA311" t="str">
            <v>Negativo BAJO</v>
          </cell>
        </row>
        <row r="312">
          <cell r="K312" t="str">
            <v xml:space="preserve">Generación de residuos peligrosos (TÓNERES) </v>
          </cell>
          <cell r="L312" t="str">
            <v>Contaminación del suelo (-)</v>
          </cell>
          <cell r="AB312" t="str">
            <v>Negativo MODERADO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Conversión a medios tecnológicos</v>
          </cell>
          <cell r="L314" t="str">
            <v>Disminución de consumo de papel (+)</v>
          </cell>
          <cell r="AB314" t="str">
            <v>POSITIVO</v>
          </cell>
          <cell r="BA314" t="str">
            <v>POSITIVO</v>
          </cell>
        </row>
        <row r="315">
          <cell r="K315" t="str">
            <v>Definición de criterios ambientales para adquisición de productos y/o servicios</v>
          </cell>
          <cell r="L315" t="str">
            <v>Generación / Fomento de educación  y conciencia ambiental (+)</v>
          </cell>
          <cell r="AB315" t="str">
            <v>POSITIVO</v>
          </cell>
          <cell r="BA315" t="str">
            <v>POSITIVO</v>
          </cell>
        </row>
        <row r="316">
          <cell r="K316" t="str">
            <v>Definición de criterios ambientales para adquisición de productos y/o servicios</v>
          </cell>
          <cell r="L316" t="str">
            <v>Reducción de afectación al medio ambiente (+)</v>
          </cell>
          <cell r="AB316" t="str">
            <v>POSITIVO</v>
          </cell>
          <cell r="BA316" t="str">
            <v>POSITIVO</v>
          </cell>
        </row>
        <row r="317">
          <cell r="K317" t="str">
            <v>Identificación de requisitos legales ambientales y otros requisitos</v>
          </cell>
          <cell r="L317" t="str">
            <v>Reducción de afectación al medio ambiente (+)</v>
          </cell>
          <cell r="AB317" t="str">
            <v>POSITIVO</v>
          </cell>
          <cell r="BA317" t="str">
            <v>POSITIVO</v>
          </cell>
        </row>
        <row r="318">
          <cell r="K318" t="str">
            <v>Consumo de energía eléctrica</v>
          </cell>
          <cell r="L318" t="str">
            <v>Agotamiento de los recursos naturales (-)</v>
          </cell>
          <cell r="AB318" t="str">
            <v>Negativo MODERADO</v>
          </cell>
          <cell r="BA318" t="str">
            <v>Negativo BAJO</v>
          </cell>
        </row>
        <row r="319">
          <cell r="K319" t="str">
            <v>Consumo de papel</v>
          </cell>
          <cell r="L319" t="str">
            <v>Agotamiento de los recursos naturales (-)</v>
          </cell>
          <cell r="AB319" t="str">
            <v>Negativo MODERADO</v>
          </cell>
          <cell r="BA319" t="str">
            <v>Negativo BAJO</v>
          </cell>
        </row>
        <row r="320">
          <cell r="K320" t="str">
            <v>Consumo de tóner</v>
          </cell>
          <cell r="L320" t="str">
            <v>Agotamiento de los recursos naturales (-)</v>
          </cell>
          <cell r="AB320" t="str">
            <v>Negativo BAJO</v>
          </cell>
          <cell r="BA320" t="str">
            <v>Negativo BAJO</v>
          </cell>
        </row>
        <row r="321">
          <cell r="K321" t="str">
            <v>Generación de residuos aprovechables (PAPEL)</v>
          </cell>
          <cell r="L321" t="str">
            <v>Disminución de carga en los rellenos sanitarios (+)</v>
          </cell>
          <cell r="AB321" t="str">
            <v>POSITIVO</v>
          </cell>
          <cell r="BA321" t="str">
            <v>POSITIVO</v>
          </cell>
        </row>
        <row r="322">
          <cell r="K322" t="str">
            <v>Generación de residuos ordinarios</v>
          </cell>
          <cell r="L322" t="str">
            <v>Aumento de carga de rellenos sanitarios (-)</v>
          </cell>
          <cell r="AB322" t="str">
            <v>Negativo MODERADO</v>
          </cell>
          <cell r="BA322" t="str">
            <v>Negativo BAJO</v>
          </cell>
        </row>
        <row r="323">
          <cell r="K323" t="str">
            <v>Generación de residuos ordinarios</v>
          </cell>
          <cell r="L323" t="str">
            <v>Aumento de carga de rellenos sanitarios (-)</v>
          </cell>
          <cell r="AB323" t="str">
            <v>Negativo MODERADO</v>
          </cell>
          <cell r="BA323" t="str">
            <v>Negativo BAJO</v>
          </cell>
        </row>
        <row r="324">
          <cell r="K324" t="str">
            <v xml:space="preserve">Generación de residuos peligrosos (TÓNERES) </v>
          </cell>
          <cell r="L324" t="str">
            <v>Contaminación del suelo (-)</v>
          </cell>
          <cell r="AB324" t="str">
            <v>Negativo MODERADO</v>
          </cell>
          <cell r="BA324" t="str">
            <v>Negativo BAJO</v>
          </cell>
        </row>
        <row r="325">
          <cell r="K325" t="str">
            <v>Consumo de bolsas plásticas para almacenamiento de residuos</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Consumo de energía eléctrica</v>
          </cell>
          <cell r="L328" t="str">
            <v>Agotamiento de los recursos naturales (-)</v>
          </cell>
          <cell r="AB328" t="str">
            <v>Negativo MODERADO</v>
          </cell>
          <cell r="BA328" t="str">
            <v>Negativo BAJO</v>
          </cell>
        </row>
        <row r="329">
          <cell r="K329" t="str">
            <v>Definición de criterios ambientales para adquisición de productos y/o servicios</v>
          </cell>
          <cell r="L329" t="str">
            <v>Reducción de afectación al medio ambiente (+)</v>
          </cell>
          <cell r="AB329" t="str">
            <v>POSITIVO</v>
          </cell>
          <cell r="BA329" t="str">
            <v>POSITIVO</v>
          </cell>
        </row>
        <row r="330">
          <cell r="K330" t="str">
            <v>Definición de criterios ambientales para adquisición de productos y/o servicios</v>
          </cell>
          <cell r="L330" t="str">
            <v>Generación / Fomento de educación  y conciencia ambiental (+)</v>
          </cell>
          <cell r="AB330" t="str">
            <v>POSITIVO</v>
          </cell>
          <cell r="BA330" t="str">
            <v>POSITIVO</v>
          </cell>
        </row>
        <row r="331">
          <cell r="K331" t="str">
            <v>Generación de residuos aprovechables (CARTÓN)</v>
          </cell>
          <cell r="L331" t="str">
            <v>Disminución de carga en los rellenos sanitarios (+)</v>
          </cell>
          <cell r="AB331" t="str">
            <v>POSITIVO</v>
          </cell>
          <cell r="BA331" t="str">
            <v>POSITIVO</v>
          </cell>
        </row>
        <row r="332">
          <cell r="K332" t="str">
            <v>Generación de residuos aprovechables (PAPEL)</v>
          </cell>
          <cell r="L332" t="str">
            <v>Disminución de carga en los rellenos sanitarios (+)</v>
          </cell>
          <cell r="AB332" t="str">
            <v>POSITIVO</v>
          </cell>
          <cell r="BA332" t="str">
            <v>POSITIVO</v>
          </cell>
        </row>
        <row r="333">
          <cell r="K333" t="str">
            <v>Generación de residuos aprovechables (PLÁSTICO)</v>
          </cell>
          <cell r="L333" t="str">
            <v>Disminución de carga en los rellenos sanitarios (+)</v>
          </cell>
          <cell r="AB333" t="str">
            <v>POSITIVO</v>
          </cell>
          <cell r="BA333" t="str">
            <v>POSITIVO</v>
          </cell>
        </row>
        <row r="334">
          <cell r="K334" t="str">
            <v>Generación de residuos ordinarios</v>
          </cell>
          <cell r="L334" t="str">
            <v>Aumento de carga de rellenos sanitarios (-)</v>
          </cell>
          <cell r="AB334" t="str">
            <v>Negativo MODERADO</v>
          </cell>
          <cell r="BA334" t="str">
            <v>Negativo BAJO</v>
          </cell>
        </row>
        <row r="335">
          <cell r="K335" t="str">
            <v>Generación de residuos ordinarios</v>
          </cell>
          <cell r="L335" t="str">
            <v>Contaminación del suelo (-)</v>
          </cell>
          <cell r="AB335" t="str">
            <v>Negativo MODERADO</v>
          </cell>
          <cell r="BA335" t="str">
            <v>Negativo BAJO</v>
          </cell>
        </row>
        <row r="336">
          <cell r="K336" t="str">
            <v>Generación de residuos orgánicos</v>
          </cell>
          <cell r="L336" t="str">
            <v>Aumento de carga de rellenos sanitarios (-)</v>
          </cell>
          <cell r="AB336" t="str">
            <v>Negativo MODERADO</v>
          </cell>
          <cell r="BA336" t="str">
            <v>Negativo BAJO</v>
          </cell>
        </row>
        <row r="337">
          <cell r="K337" t="str">
            <v>Generación de residuos orgánicos</v>
          </cell>
          <cell r="L337" t="str">
            <v>Contaminación del suelo (-)</v>
          </cell>
          <cell r="AB337" t="str">
            <v>Negativo MODERADO</v>
          </cell>
          <cell r="BA337" t="str">
            <v>Negativo BAJO</v>
          </cell>
        </row>
        <row r="338">
          <cell r="K338" t="str">
            <v xml:space="preserve">Generación de residuos peligrosos (TÓNERES) </v>
          </cell>
          <cell r="L338" t="str">
            <v>Contaminación del suelo (-)</v>
          </cell>
          <cell r="AB338" t="str">
            <v>Negativo MODERADO</v>
          </cell>
          <cell r="BA338" t="str">
            <v>Negativo BAJO</v>
          </cell>
        </row>
        <row r="339">
          <cell r="K339" t="str">
            <v>Consumo de bolsas plásticas para almacenamiento de residuos</v>
          </cell>
          <cell r="L339" t="str">
            <v>Agotamiento de los recursos naturales (-)</v>
          </cell>
          <cell r="AB339" t="str">
            <v>Negativo MODERADO</v>
          </cell>
          <cell r="BA339" t="str">
            <v>Negativo BAJO</v>
          </cell>
        </row>
        <row r="340">
          <cell r="K340" t="str">
            <v>Educación ambiental</v>
          </cell>
          <cell r="L340" t="str">
            <v>Disminución de carga en los rellenos sanitarios (+)</v>
          </cell>
          <cell r="AB340" t="str">
            <v>POSITIVO</v>
          </cell>
          <cell r="BA340" t="str">
            <v>POSITIVO</v>
          </cell>
        </row>
        <row r="341">
          <cell r="K341" t="str">
            <v>Educación ambiental</v>
          </cell>
          <cell r="L341" t="str">
            <v>Disminución de contaminación al suelo (+)</v>
          </cell>
          <cell r="AB341" t="str">
            <v>POSITIVO</v>
          </cell>
          <cell r="BA341" t="str">
            <v>POSITIVO</v>
          </cell>
        </row>
        <row r="342">
          <cell r="K342" t="str">
            <v>Educación ambiental</v>
          </cell>
          <cell r="L342" t="str">
            <v>Fomento de buenas prácticas ambientales (+)</v>
          </cell>
          <cell r="AB342" t="str">
            <v>POSITIVO</v>
          </cell>
          <cell r="BA342" t="str">
            <v>POSITIVO</v>
          </cell>
        </row>
        <row r="343">
          <cell r="K343" t="str">
            <v>Educación ambiental</v>
          </cell>
          <cell r="L343" t="str">
            <v>Generación / Fomento de educación  y conciencia ambiental (+)</v>
          </cell>
          <cell r="AB343" t="str">
            <v>POSITIVO</v>
          </cell>
          <cell r="BA343" t="str">
            <v>POSITIVO</v>
          </cell>
        </row>
        <row r="344">
          <cell r="K344" t="str">
            <v>Educación ambiental</v>
          </cell>
          <cell r="L344" t="str">
            <v>Generación de empleo (+)</v>
          </cell>
          <cell r="AB344" t="str">
            <v>POSITIVO</v>
          </cell>
          <cell r="BA344" t="str">
            <v>POSITIVO</v>
          </cell>
        </row>
        <row r="345">
          <cell r="K345" t="str">
            <v>Educación ambiental</v>
          </cell>
          <cell r="L345" t="str">
            <v>Manejo integral de residuos sólidos (+)</v>
          </cell>
          <cell r="AB345" t="str">
            <v>POSITIVO</v>
          </cell>
          <cell r="BA345" t="str">
            <v>POSITIVO</v>
          </cell>
        </row>
        <row r="346">
          <cell r="K346" t="str">
            <v>Educación ambiental</v>
          </cell>
          <cell r="L346" t="str">
            <v>Reducción de afectación al medio ambiente (+)</v>
          </cell>
          <cell r="AB346" t="str">
            <v>POSITIVO</v>
          </cell>
          <cell r="BA346" t="str">
            <v>POSITIVO</v>
          </cell>
        </row>
        <row r="347">
          <cell r="K347" t="str">
            <v>Uso de publicidad exterior visual</v>
          </cell>
          <cell r="L347" t="str">
            <v>Alteración al medio ambiente laboral (-)</v>
          </cell>
          <cell r="AB347" t="str">
            <v>Negativo MODERADO</v>
          </cell>
          <cell r="BA347" t="str">
            <v>Negativo BAJO</v>
          </cell>
        </row>
        <row r="348">
          <cell r="K348" t="str">
            <v>Consumo de combustibles</v>
          </cell>
          <cell r="L348" t="str">
            <v>Agotamiento de los recursos naturales (-)</v>
          </cell>
          <cell r="AB348" t="str">
            <v>Negativo MODERADO</v>
          </cell>
          <cell r="BA348" t="str">
            <v>Negativo BAJO</v>
          </cell>
        </row>
        <row r="349">
          <cell r="K349" t="str">
            <v>Consumo de combustibles</v>
          </cell>
          <cell r="L349" t="str">
            <v>Emisión de gases efecto invernadero (-)</v>
          </cell>
          <cell r="AB349" t="str">
            <v>Negativo MODERADO</v>
          </cell>
          <cell r="BA349" t="str">
            <v>Negativo BAJO</v>
          </cell>
        </row>
        <row r="350">
          <cell r="K350" t="str">
            <v>Generación de emisiones atmosféricas fuentes móviles</v>
          </cell>
          <cell r="L350" t="str">
            <v>Contaminación del aire (-)</v>
          </cell>
          <cell r="AB350" t="str">
            <v>Negativo MODERADO</v>
          </cell>
          <cell r="BA350" t="str">
            <v>Negativo MODERADO</v>
          </cell>
        </row>
        <row r="351">
          <cell r="K351" t="str">
            <v>Generación de residuos de manejo especial (LLANTAS USADAS)</v>
          </cell>
          <cell r="L351" t="str">
            <v>Contaminación del suelo (-)</v>
          </cell>
          <cell r="AB351" t="str">
            <v>Negativo MODERADO</v>
          </cell>
          <cell r="BA351" t="str">
            <v>Negativo BAJO</v>
          </cell>
        </row>
        <row r="352">
          <cell r="K352" t="str">
            <v>Generación de residuos peligrosos (ACEITES USADOS)</v>
          </cell>
          <cell r="L352" t="str">
            <v>Contaminación del suelo (-)</v>
          </cell>
          <cell r="AB352" t="str">
            <v>Negativo MODERADO</v>
          </cell>
          <cell r="BA352" t="str">
            <v>Negativo BAJO</v>
          </cell>
        </row>
        <row r="353">
          <cell r="K353" t="str">
            <v>Generación de ruido</v>
          </cell>
          <cell r="L353" t="str">
            <v>Contaminación del aire (-)</v>
          </cell>
          <cell r="AB353" t="str">
            <v>Negativo MODERADO</v>
          </cell>
          <cell r="BA353" t="str">
            <v>Negativo MODERADO</v>
          </cell>
        </row>
        <row r="354">
          <cell r="K354" t="str">
            <v>Identificación de requisitos legales ambientales y otros requisitos</v>
          </cell>
          <cell r="L354" t="str">
            <v>Reducción de afectación al medio ambiente (+)</v>
          </cell>
          <cell r="AB354" t="str">
            <v>POSITIVO</v>
          </cell>
          <cell r="BA354" t="str">
            <v>POSITIVO</v>
          </cell>
        </row>
        <row r="355">
          <cell r="K355" t="str">
            <v>Definición de criterios ambientales para adquisición de productos y/o servicios</v>
          </cell>
          <cell r="L355" t="str">
            <v>Preservación de la calidad del aire (+)</v>
          </cell>
          <cell r="AB355" t="str">
            <v>POSITIVO</v>
          </cell>
          <cell r="BA355" t="str">
            <v>POSITIVO</v>
          </cell>
        </row>
        <row r="356">
          <cell r="K356" t="str">
            <v>Definición de criterios ambientales para adquisición de productos y/o servicios</v>
          </cell>
          <cell r="L356" t="str">
            <v>Reducción de afectación al medio ambiente (+)</v>
          </cell>
          <cell r="AB356" t="str">
            <v>POSITIVO</v>
          </cell>
          <cell r="BA356" t="str">
            <v>POSITIVO</v>
          </cell>
        </row>
        <row r="357">
          <cell r="K357" t="str">
            <v>N/A</v>
          </cell>
          <cell r="L357" t="str">
            <v>N/A</v>
          </cell>
          <cell r="AB357" t="str">
            <v>SIN IMPACTO</v>
          </cell>
          <cell r="BA357" t="str">
            <v>SIN IMPACTO</v>
          </cell>
        </row>
        <row r="358">
          <cell r="K358" t="str">
            <v>Consumo de energía eléctrica</v>
          </cell>
          <cell r="L358" t="str">
            <v>Fomento de buenas prácticas ambientales (+)</v>
          </cell>
          <cell r="AB358" t="str">
            <v>POSITIVO</v>
          </cell>
          <cell r="BA358" t="str">
            <v>POSITIVO</v>
          </cell>
        </row>
        <row r="359">
          <cell r="K359" t="str">
            <v>Consumo de combustibles</v>
          </cell>
          <cell r="L359" t="str">
            <v>Contaminación del suelo (-)</v>
          </cell>
          <cell r="AB359" t="str">
            <v>Negativo BAJO</v>
          </cell>
          <cell r="BA359" t="str">
            <v>Negativo BAJO</v>
          </cell>
        </row>
        <row r="360">
          <cell r="K360" t="str">
            <v>Uso de refrigerantes</v>
          </cell>
          <cell r="L360" t="str">
            <v>Agotamiento de los recursos naturales (-)</v>
          </cell>
          <cell r="AB360" t="str">
            <v>Negativo BAJO</v>
          </cell>
          <cell r="BA360" t="str">
            <v>Negativo BAJO</v>
          </cell>
        </row>
        <row r="361">
          <cell r="K361" t="str">
            <v>Otro</v>
          </cell>
          <cell r="L361" t="str">
            <v>Reducción de afectación al medio ambiente (+)</v>
          </cell>
          <cell r="AB361" t="str">
            <v>POSITIVO</v>
          </cell>
          <cell r="BA361" t="str">
            <v>POSITIVO</v>
          </cell>
        </row>
        <row r="362">
          <cell r="K362" t="str">
            <v xml:space="preserve">Generación de residuos peligrosos (RESIDUOS QUÍMICOS) </v>
          </cell>
          <cell r="L362" t="str">
            <v>Contaminación del suelo (-)</v>
          </cell>
          <cell r="AB362" t="str">
            <v>Negativo MODERADO</v>
          </cell>
          <cell r="BA362" t="str">
            <v>Negativo BAJO</v>
          </cell>
        </row>
        <row r="363">
          <cell r="K363" t="str">
            <v>N/A</v>
          </cell>
          <cell r="L363" t="str">
            <v>N/A</v>
          </cell>
          <cell r="AB363" t="str">
            <v>SIN IMPACTO</v>
          </cell>
          <cell r="BA363" t="str">
            <v>SIN IMPACTO</v>
          </cell>
        </row>
        <row r="364">
          <cell r="K364" t="str">
            <v>N/A</v>
          </cell>
          <cell r="L364" t="str">
            <v>N/A</v>
          </cell>
          <cell r="AB364" t="str">
            <v>SIN IMPACTO</v>
          </cell>
          <cell r="BA364" t="str">
            <v>SIN IMPACTO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cell r="L367"/>
          <cell r="AB367" t="str">
            <v>SIN IMPACTO</v>
          </cell>
          <cell r="BA367" t="str">
            <v>SIN IMPACTO</v>
          </cell>
        </row>
      </sheetData>
      <sheetData sheetId="20"/>
      <sheetData sheetId="21"/>
      <sheetData sheetId="22"/>
      <sheetData sheetId="23"/>
      <sheetData sheetId="2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Negativo MODERADO</v>
          </cell>
          <cell r="BA86" t="str">
            <v>Negativo BAJO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Conversión a medios tecnológicos</v>
          </cell>
          <cell r="L175" t="str">
            <v>Disminución de consumo de papel (+)</v>
          </cell>
          <cell r="AB175" t="str">
            <v>POSITIVO</v>
          </cell>
          <cell r="BA175" t="str">
            <v>POSITIVO</v>
          </cell>
        </row>
        <row r="176">
          <cell r="K176" t="str">
            <v>Consumo de energía eléctrica</v>
          </cell>
          <cell r="L176" t="str">
            <v>Agotamiento de los recursos naturales (-)</v>
          </cell>
          <cell r="AB176" t="str">
            <v>Negativo MODERADO</v>
          </cell>
          <cell r="BA176" t="str">
            <v>Negativo BAJO</v>
          </cell>
        </row>
        <row r="177">
          <cell r="K177" t="str">
            <v>Consumo de papel</v>
          </cell>
          <cell r="L177" t="str">
            <v>Agotamiento de los recursos naturales (-)</v>
          </cell>
          <cell r="AB177" t="str">
            <v>Negativo MODERADO</v>
          </cell>
          <cell r="BA177" t="str">
            <v>Negativo BAJO</v>
          </cell>
        </row>
        <row r="178">
          <cell r="K178" t="str">
            <v>Consumo de tóner</v>
          </cell>
          <cell r="L178" t="str">
            <v>Agotamiento de los recursos naturales (-)</v>
          </cell>
          <cell r="AB178" t="str">
            <v>Negativo BAJO</v>
          </cell>
          <cell r="BA178" t="str">
            <v>Negativo BAJO</v>
          </cell>
        </row>
        <row r="179">
          <cell r="K179" t="str">
            <v>Conversión a medios tecnológicos</v>
          </cell>
          <cell r="L179" t="str">
            <v>Disminución de consumo de papel (+)</v>
          </cell>
          <cell r="AB179" t="str">
            <v>POSITIVO</v>
          </cell>
          <cell r="BA179" t="str">
            <v>POSITIVO</v>
          </cell>
        </row>
        <row r="180">
          <cell r="K180" t="str">
            <v>Generación de residuos aprovechables (PAPEL)</v>
          </cell>
          <cell r="L180" t="str">
            <v>Disminución de carga en los rellenos sanitarios (+)</v>
          </cell>
          <cell r="AB180" t="str">
            <v>POSITIVO</v>
          </cell>
          <cell r="BA180" t="str">
            <v>POSITIVO</v>
          </cell>
        </row>
        <row r="181">
          <cell r="K181" t="str">
            <v xml:space="preserve">Generación de residuos peligrosos (TÓNERES) </v>
          </cell>
          <cell r="L181" t="str">
            <v>Contaminación del suelo (-)</v>
          </cell>
          <cell r="AB181" t="str">
            <v>Negativo MODERADO</v>
          </cell>
          <cell r="BA181" t="str">
            <v>Negativo BAJO</v>
          </cell>
        </row>
        <row r="182">
          <cell r="K182" t="str">
            <v>Consumo de energía eléctrica</v>
          </cell>
          <cell r="L182" t="str">
            <v>Agotamiento de los recursos naturales (-)</v>
          </cell>
          <cell r="AB182" t="str">
            <v>Negativo MODERADO</v>
          </cell>
          <cell r="BA182" t="str">
            <v>Negativo BAJO</v>
          </cell>
        </row>
        <row r="183">
          <cell r="K183" t="str">
            <v>Consumo de papel</v>
          </cell>
          <cell r="L183" t="str">
            <v>Agotamiento de los recursos naturales (-)</v>
          </cell>
          <cell r="AB183" t="str">
            <v>Negativo MODERADO</v>
          </cell>
          <cell r="BA183" t="str">
            <v>Negativo BAJO</v>
          </cell>
        </row>
        <row r="184">
          <cell r="K184" t="str">
            <v>Consumo de tóner</v>
          </cell>
          <cell r="L184" t="str">
            <v>Agotamiento de los recursos naturales (-)</v>
          </cell>
          <cell r="AB184" t="str">
            <v>Negativo BAJO</v>
          </cell>
          <cell r="BA184" t="str">
            <v>Negativo BAJO</v>
          </cell>
        </row>
        <row r="185">
          <cell r="K185" t="str">
            <v>Conversión a medios tecnológicos</v>
          </cell>
          <cell r="L185" t="str">
            <v>Disminución de consumo de papel (+)</v>
          </cell>
          <cell r="AB185" t="str">
            <v>POSITIVO</v>
          </cell>
          <cell r="BA185" t="str">
            <v>POSITIVO</v>
          </cell>
        </row>
        <row r="186">
          <cell r="K186" t="str">
            <v>Generación de residuos aprovechables (PAPEL)</v>
          </cell>
          <cell r="L186" t="str">
            <v>Disminución de carga en los rellenos sanitarios (+)</v>
          </cell>
          <cell r="AB186" t="str">
            <v>POSITIVO</v>
          </cell>
          <cell r="BA186" t="str">
            <v>POSITIVO</v>
          </cell>
        </row>
        <row r="187">
          <cell r="K187" t="str">
            <v xml:space="preserve">Generación de residuos peligrosos (TÓNERES) </v>
          </cell>
          <cell r="L187" t="str">
            <v>Contaminación del suelo (-)</v>
          </cell>
          <cell r="AB187" t="str">
            <v>Negativo MODERADO</v>
          </cell>
          <cell r="BA187" t="str">
            <v>Negativo BAJO</v>
          </cell>
        </row>
        <row r="188">
          <cell r="K188" t="str">
            <v>Consumo de energía eléctrica</v>
          </cell>
          <cell r="L188" t="str">
            <v>Agotamiento de los recursos naturales (-)</v>
          </cell>
          <cell r="AB188" t="str">
            <v>Negativo MODERADO</v>
          </cell>
          <cell r="BA188" t="str">
            <v>Negativo BAJO</v>
          </cell>
        </row>
        <row r="189">
          <cell r="K189" t="str">
            <v>Consumo de papel</v>
          </cell>
          <cell r="L189" t="str">
            <v>Agotamiento de los recursos naturales (-)</v>
          </cell>
          <cell r="AB189" t="str">
            <v>Negativo MODERADO</v>
          </cell>
          <cell r="BA189" t="str">
            <v>Negativo BAJO</v>
          </cell>
        </row>
        <row r="190">
          <cell r="K190" t="str">
            <v>Consumo de tóner</v>
          </cell>
          <cell r="L190" t="str">
            <v>Agotamiento de los recursos naturales (-)</v>
          </cell>
          <cell r="AB190" t="str">
            <v>Negativo BAJO</v>
          </cell>
          <cell r="BA190" t="str">
            <v>Negativo BAJO</v>
          </cell>
        </row>
        <row r="191">
          <cell r="K191" t="str">
            <v>Conversión a medios tecnológicos</v>
          </cell>
          <cell r="L191" t="str">
            <v>Disminución de consumo de papel (+)</v>
          </cell>
          <cell r="AB191" t="str">
            <v>POSITIVO</v>
          </cell>
          <cell r="BA191" t="str">
            <v>POSITIVO</v>
          </cell>
        </row>
        <row r="192">
          <cell r="K192" t="str">
            <v>Generación de residuos aprovechables (PAPEL)</v>
          </cell>
          <cell r="L192" t="str">
            <v>Disminución de carga en los rellenos sanitarios (+)</v>
          </cell>
          <cell r="AB192" t="str">
            <v>POSITIVO</v>
          </cell>
          <cell r="BA192" t="str">
            <v>POSITIVO</v>
          </cell>
        </row>
        <row r="193">
          <cell r="K193" t="str">
            <v xml:space="preserve">Generación de residuos peligrosos (TÓNERES) </v>
          </cell>
          <cell r="L193" t="str">
            <v>Contaminación del suelo (-)</v>
          </cell>
          <cell r="AB193" t="str">
            <v>Negativo MODERADO</v>
          </cell>
          <cell r="BA193" t="str">
            <v>Negativo BAJO</v>
          </cell>
        </row>
        <row r="194">
          <cell r="K194" t="str">
            <v>Consumo de energía eléctrica</v>
          </cell>
          <cell r="L194" t="str">
            <v>Agotamiento de los recursos naturales (-)</v>
          </cell>
          <cell r="AB194" t="str">
            <v>Negativo MODERADO</v>
          </cell>
          <cell r="BA194" t="str">
            <v>Negativo BAJO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Agotamiento de los recursos naturales (-)</v>
          </cell>
          <cell r="AB283" t="str">
            <v>Negativo BAJO</v>
          </cell>
          <cell r="BA283" t="str">
            <v>Negativo BAJO</v>
          </cell>
        </row>
        <row r="284">
          <cell r="K284" t="str">
            <v>Generación de residuos ordinarios</v>
          </cell>
          <cell r="L284" t="str">
            <v>Aumento de carga de rellenos sanitarios (-)</v>
          </cell>
          <cell r="AB284" t="str">
            <v>Negativo MODERADO</v>
          </cell>
          <cell r="BA284" t="str">
            <v>Negativo BAJO</v>
          </cell>
        </row>
        <row r="285">
          <cell r="K285" t="str">
            <v>Generación de residuos ordinarios</v>
          </cell>
          <cell r="L285" t="str">
            <v>Contaminación del suelo (-)</v>
          </cell>
          <cell r="AB285" t="str">
            <v>Negativo MODERADO</v>
          </cell>
          <cell r="BA285" t="str">
            <v>Negativo BAJO</v>
          </cell>
        </row>
        <row r="286">
          <cell r="K286" t="str">
            <v>Generación de residuos aprovechables (PLÁSTICO)</v>
          </cell>
          <cell r="L286" t="str">
            <v>Disminución de carga en los rellenos sanitarios (+)</v>
          </cell>
          <cell r="AB286" t="str">
            <v>POSITIVO</v>
          </cell>
          <cell r="BA286" t="str">
            <v>POSITIVO</v>
          </cell>
        </row>
        <row r="287">
          <cell r="K287" t="str">
            <v>Generación de residuos aprovechables (CARTÓN)</v>
          </cell>
          <cell r="L287" t="str">
            <v>Disminución de carga en los rellenos sanitarios (+)</v>
          </cell>
          <cell r="AB287" t="str">
            <v>POSITIVO</v>
          </cell>
          <cell r="BA287" t="str">
            <v>POSITIVO</v>
          </cell>
        </row>
        <row r="288">
          <cell r="K288" t="str">
            <v>Generación de residuos orgánicos</v>
          </cell>
          <cell r="L288" t="str">
            <v>Aumento de carga de rellenos sanitarios (-)</v>
          </cell>
          <cell r="AB288" t="str">
            <v>Negativo MODERADO</v>
          </cell>
          <cell r="BA288" t="str">
            <v>Negativo BAJO</v>
          </cell>
        </row>
        <row r="289">
          <cell r="K289" t="str">
            <v>Generación de residuos orgánicos</v>
          </cell>
          <cell r="L289" t="str">
            <v>Contaminación del suelo (-)</v>
          </cell>
          <cell r="AB289" t="str">
            <v>Negativo MODERADO</v>
          </cell>
          <cell r="BA289" t="str">
            <v>Negativo BAJO</v>
          </cell>
        </row>
        <row r="290">
          <cell r="K290" t="str">
            <v>Vertimiento de aguas residuales domésticas a sistemas de alcantarillado</v>
          </cell>
          <cell r="L290" t="str">
            <v>Contaminación de cuerpos hídricos (-)</v>
          </cell>
          <cell r="AB290" t="str">
            <v>Negativo MODERADO</v>
          </cell>
          <cell r="BA290" t="str">
            <v>Negativo BAJO</v>
          </cell>
        </row>
        <row r="291">
          <cell r="K291" t="str">
            <v>Consumo de energía eléctrica</v>
          </cell>
          <cell r="L291" t="str">
            <v>Agotamiento de los recursos naturales (-)</v>
          </cell>
          <cell r="AB291" t="str">
            <v>Negativo MODERADO</v>
          </cell>
          <cell r="BA291" t="str">
            <v>Negativo BAJO</v>
          </cell>
        </row>
        <row r="292">
          <cell r="K292" t="str">
            <v>Consumo de papel</v>
          </cell>
          <cell r="L292" t="str">
            <v>Agotamiento de los recursos naturales (-)</v>
          </cell>
          <cell r="AB292" t="str">
            <v>Negativo MODERADO</v>
          </cell>
          <cell r="BA292" t="str">
            <v>Negativo BAJO</v>
          </cell>
        </row>
        <row r="293">
          <cell r="K293" t="str">
            <v>Consumo de tóner</v>
          </cell>
          <cell r="L293" t="str">
            <v>Agotamiento de los recursos naturales (-)</v>
          </cell>
          <cell r="AB293" t="str">
            <v>Negativo BAJO</v>
          </cell>
          <cell r="BA293" t="str">
            <v>Negativo BAJO</v>
          </cell>
        </row>
        <row r="294">
          <cell r="K294" t="str">
            <v xml:space="preserve">Generación de residuos peligrosos (TÓNERES) </v>
          </cell>
          <cell r="L294" t="str">
            <v>Contaminación del suelo (-)</v>
          </cell>
          <cell r="AB294" t="str">
            <v>Negativo MODERADO</v>
          </cell>
          <cell r="BA294" t="str">
            <v>Negativo BAJO</v>
          </cell>
        </row>
        <row r="295">
          <cell r="K295" t="str">
            <v>Generación de residuos aprovechables (PAPEL)</v>
          </cell>
          <cell r="L295" t="str">
            <v>Disminución de carga en los rellenos sanitarios (+)</v>
          </cell>
          <cell r="AB295" t="str">
            <v>POSITIVO</v>
          </cell>
          <cell r="BA295" t="str">
            <v>POSITIVO</v>
          </cell>
        </row>
        <row r="296">
          <cell r="K296" t="str">
            <v>Conversión a medios tecnológicos</v>
          </cell>
          <cell r="L296" t="str">
            <v>Disminución de consumo de papel (+)</v>
          </cell>
          <cell r="AB296" t="str">
            <v>POSITIVO</v>
          </cell>
          <cell r="BA296" t="str">
            <v>POSITIVO</v>
          </cell>
        </row>
        <row r="297">
          <cell r="K297" t="str">
            <v>Consumo de agua</v>
          </cell>
          <cell r="L297" t="str">
            <v>Agotamiento de los recursos naturales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Generación de residuos ordinarios</v>
          </cell>
          <cell r="L299" t="str">
            <v>Aumento de carga de rellenos sanitarios (-)</v>
          </cell>
          <cell r="AB299" t="str">
            <v>Negativo MODERADO</v>
          </cell>
          <cell r="BA299" t="str">
            <v>Negativo BAJO</v>
          </cell>
        </row>
        <row r="300">
          <cell r="K300" t="str">
            <v>Generación de residuos ordinarios</v>
          </cell>
          <cell r="L300" t="str">
            <v>Contaminación del suelo (-)</v>
          </cell>
          <cell r="AB300" t="str">
            <v>Negativo MODERADO</v>
          </cell>
          <cell r="BA300" t="str">
            <v>Negativo BAJO</v>
          </cell>
        </row>
        <row r="301">
          <cell r="K301" t="str">
            <v>Consumo de energía eléctrica</v>
          </cell>
          <cell r="L301" t="str">
            <v>Agotamiento de los recursos naturales (-)</v>
          </cell>
          <cell r="AB301" t="str">
            <v>Negativo MODERADO</v>
          </cell>
          <cell r="BA301" t="str">
            <v>Negativo BAJO</v>
          </cell>
        </row>
        <row r="302">
          <cell r="K302" t="str">
            <v>Consumo de papel</v>
          </cell>
          <cell r="L302" t="str">
            <v>Agotamiento de los recursos naturales (-)</v>
          </cell>
          <cell r="AB302" t="str">
            <v>Negativo MODERADO</v>
          </cell>
          <cell r="BA302" t="str">
            <v>Negativo BAJO</v>
          </cell>
        </row>
        <row r="303">
          <cell r="K303" t="str">
            <v>Consumo de tóner</v>
          </cell>
          <cell r="L303" t="str">
            <v>Agotamiento de los recursos naturales (-)</v>
          </cell>
          <cell r="AB303" t="str">
            <v>Negativo BAJO</v>
          </cell>
          <cell r="BA303" t="str">
            <v>Negativo BAJO</v>
          </cell>
        </row>
        <row r="304">
          <cell r="K304" t="str">
            <v>Generación de residuos de manejo especial (RAEE´S)</v>
          </cell>
          <cell r="L304" t="str">
            <v>Contaminación del suelo (-)</v>
          </cell>
          <cell r="AB304" t="str">
            <v>Negativo MODERADO</v>
          </cell>
          <cell r="BA304" t="str">
            <v>Negativo BAJO</v>
          </cell>
        </row>
        <row r="305">
          <cell r="K305" t="str">
            <v>Generación de residuos de manejo especial (PILAS O BATERÍAS)</v>
          </cell>
          <cell r="L305" t="str">
            <v>Contaminación del suelo (-)</v>
          </cell>
          <cell r="AB305" t="str">
            <v>Negativo MODERADO</v>
          </cell>
          <cell r="BA305" t="str">
            <v>Negativo BAJO</v>
          </cell>
        </row>
        <row r="306">
          <cell r="K306" t="str">
            <v xml:space="preserve">Generación de residuos peligrosos (TÓNERES) </v>
          </cell>
          <cell r="L306" t="str">
            <v>Contaminación del suelo (-)</v>
          </cell>
          <cell r="AB306" t="str">
            <v>Negativo MODERADO</v>
          </cell>
          <cell r="BA306" t="str">
            <v>Negativo BAJO</v>
          </cell>
        </row>
        <row r="307">
          <cell r="K307" t="str">
            <v>Generación de residuos aprovechables (PAPEL)</v>
          </cell>
          <cell r="L307" t="str">
            <v>Disminución de carga en los rellenos sanitarios (+)</v>
          </cell>
          <cell r="AB307" t="str">
            <v>POSITIVO</v>
          </cell>
          <cell r="BA307" t="str">
            <v>POSITIVO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Conversión a medios tecnológicos</v>
          </cell>
          <cell r="L315" t="str">
            <v>Disminución de consumo de papel (+)</v>
          </cell>
          <cell r="AB315" t="str">
            <v>POSITIVO</v>
          </cell>
          <cell r="BA315" t="str">
            <v>POSITIVO</v>
          </cell>
        </row>
        <row r="316">
          <cell r="K316" t="str">
            <v>Definición de criterios ambientales para adquisición de productos y/o servicios</v>
          </cell>
          <cell r="L316" t="str">
            <v>Generación / Fomento de educación  y conciencia ambiental (+)</v>
          </cell>
          <cell r="AB316" t="str">
            <v>POSITIVO</v>
          </cell>
          <cell r="BA316" t="str">
            <v>POSITIVO</v>
          </cell>
        </row>
        <row r="317">
          <cell r="K317" t="str">
            <v>Definición de criterios ambientales para adquisición de productos y/o servicios</v>
          </cell>
          <cell r="L317" t="str">
            <v>Reducción de afectación al medio ambiente (+)</v>
          </cell>
          <cell r="AB317" t="str">
            <v>POSITIVO</v>
          </cell>
          <cell r="BA317" t="str">
            <v>POSITIVO</v>
          </cell>
        </row>
        <row r="318">
          <cell r="K318" t="str">
            <v>Identificación de requisitos legales ambientales y otros requisitos</v>
          </cell>
          <cell r="L318" t="str">
            <v>Reducción de afectación al medio ambiente (+)</v>
          </cell>
          <cell r="AB318" t="str">
            <v>POSITIVO</v>
          </cell>
          <cell r="BA318" t="str">
            <v>POSITIVO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Aumento de carga de rellenos sanitarios (-)</v>
          </cell>
          <cell r="AB324" t="str">
            <v>Negativo MODERADO</v>
          </cell>
          <cell r="BA324" t="str">
            <v>Negativo BAJO</v>
          </cell>
        </row>
        <row r="325">
          <cell r="K325" t="str">
            <v xml:space="preserve">Generación de residuos peligrosos (TÓNERES) </v>
          </cell>
          <cell r="L325" t="str">
            <v>Contaminación del suelo (-)</v>
          </cell>
          <cell r="AB325" t="str">
            <v>Negativo MODERADO</v>
          </cell>
          <cell r="BA325" t="str">
            <v>Negativo BAJO</v>
          </cell>
        </row>
        <row r="326">
          <cell r="K326" t="str">
            <v>Consumo de bolsas plásticas para almacenamiento de residuos</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Consumo de energía eléctrica</v>
          </cell>
          <cell r="L329" t="str">
            <v>Agotamiento de los recursos naturales (-)</v>
          </cell>
          <cell r="AB329" t="str">
            <v>Negativo MODERADO</v>
          </cell>
          <cell r="BA329" t="str">
            <v>Negativo BAJO</v>
          </cell>
        </row>
        <row r="330">
          <cell r="K330" t="str">
            <v>Definición de criterios ambientales para adquisición de productos y/o servicios</v>
          </cell>
          <cell r="L330" t="str">
            <v>Reducción de afectación al medio ambiente (+)</v>
          </cell>
          <cell r="AB330" t="str">
            <v>POSITIVO</v>
          </cell>
          <cell r="BA330" t="str">
            <v>POSITIVO</v>
          </cell>
        </row>
        <row r="331">
          <cell r="K331" t="str">
            <v>Definición de criterios ambientales para adquisición de productos y/o servicios</v>
          </cell>
          <cell r="L331" t="str">
            <v>Generación / Fomento de educación  y conciencia ambiental (+)</v>
          </cell>
          <cell r="AB331" t="str">
            <v>POSITIVO</v>
          </cell>
          <cell r="BA331" t="str">
            <v>POSITIVO</v>
          </cell>
        </row>
        <row r="332">
          <cell r="K332" t="str">
            <v>Generación de residuos aprovechables (CARTÓN)</v>
          </cell>
          <cell r="L332" t="str">
            <v>Disminución de carga en los rellenos sanitarios (+)</v>
          </cell>
          <cell r="AB332" t="str">
            <v>POSITIVO</v>
          </cell>
          <cell r="BA332" t="str">
            <v>POSITIVO</v>
          </cell>
        </row>
        <row r="333">
          <cell r="K333" t="str">
            <v>Generación de residuos aprovechables (PAPEL)</v>
          </cell>
          <cell r="L333" t="str">
            <v>Disminución de carga en los rellenos sanitarios (+)</v>
          </cell>
          <cell r="AB333" t="str">
            <v>POSITIVO</v>
          </cell>
          <cell r="BA333" t="str">
            <v>POSITIVO</v>
          </cell>
        </row>
        <row r="334">
          <cell r="K334" t="str">
            <v>Generación de residuos aprovechables (PLÁSTICO)</v>
          </cell>
          <cell r="L334" t="str">
            <v>Disminución de carga en los rellenos sanitarios (+)</v>
          </cell>
          <cell r="AB334" t="str">
            <v>POSITIVO</v>
          </cell>
          <cell r="BA334" t="str">
            <v>POSITIVO</v>
          </cell>
        </row>
        <row r="335">
          <cell r="K335" t="str">
            <v>Generación de residuos ordinarios</v>
          </cell>
          <cell r="L335" t="str">
            <v>Aumento de carga de rellenos sanitarios (-)</v>
          </cell>
          <cell r="AB335" t="str">
            <v>Negativo MODERADO</v>
          </cell>
          <cell r="BA335" t="str">
            <v>Negativo BAJO</v>
          </cell>
        </row>
        <row r="336">
          <cell r="K336" t="str">
            <v>Generación de residuos ordinarios</v>
          </cell>
          <cell r="L336" t="str">
            <v>Contaminación del suelo (-)</v>
          </cell>
          <cell r="AB336" t="str">
            <v>Negativo MODERADO</v>
          </cell>
          <cell r="BA336" t="str">
            <v>Negativo BAJO</v>
          </cell>
        </row>
        <row r="337">
          <cell r="K337" t="str">
            <v>Generación de residuos orgánicos</v>
          </cell>
          <cell r="L337" t="str">
            <v>Aumento de carga de rellenos sanitarios (-)</v>
          </cell>
          <cell r="AB337" t="str">
            <v>Negativo MODERADO</v>
          </cell>
          <cell r="BA337" t="str">
            <v>Negativo BAJO</v>
          </cell>
        </row>
        <row r="338">
          <cell r="K338" t="str">
            <v>Generación de residuos orgánicos</v>
          </cell>
          <cell r="L338" t="str">
            <v>Contaminación del suelo (-)</v>
          </cell>
          <cell r="AB338" t="str">
            <v>Negativo MODERADO</v>
          </cell>
          <cell r="BA338" t="str">
            <v>Negativo BAJO</v>
          </cell>
        </row>
        <row r="339">
          <cell r="K339" t="str">
            <v xml:space="preserve">Generación de residuos peligrosos (TÓNERES) </v>
          </cell>
          <cell r="L339" t="str">
            <v>Contaminación del suelo (-)</v>
          </cell>
          <cell r="AB339" t="str">
            <v>Negativo MODERADO</v>
          </cell>
          <cell r="BA339" t="str">
            <v>Negativo BAJO</v>
          </cell>
        </row>
        <row r="340">
          <cell r="K340" t="str">
            <v>Consumo de bolsas plásticas para almacenamiento de residuos</v>
          </cell>
          <cell r="L340" t="str">
            <v>Agotamiento de los recursos naturales (-)</v>
          </cell>
          <cell r="AB340" t="str">
            <v>Negativo MODERADO</v>
          </cell>
          <cell r="BA340" t="str">
            <v>Negativo BAJO</v>
          </cell>
        </row>
        <row r="341">
          <cell r="K341" t="str">
            <v>Educación ambiental</v>
          </cell>
          <cell r="L341" t="str">
            <v>Disminución de carga en los rellenos sanitarios (+)</v>
          </cell>
          <cell r="AB341" t="str">
            <v>POSITIVO</v>
          </cell>
          <cell r="BA341" t="str">
            <v>POSITIVO</v>
          </cell>
        </row>
        <row r="342">
          <cell r="K342" t="str">
            <v>Educación ambiental</v>
          </cell>
          <cell r="L342" t="str">
            <v>Disminución de contaminación al suelo (+)</v>
          </cell>
          <cell r="AB342" t="str">
            <v>POSITIVO</v>
          </cell>
          <cell r="BA342" t="str">
            <v>POSITIVO</v>
          </cell>
        </row>
        <row r="343">
          <cell r="K343" t="str">
            <v>Educación ambiental</v>
          </cell>
          <cell r="L343" t="str">
            <v>Fomento de buenas prácticas ambientales (+)</v>
          </cell>
          <cell r="AB343" t="str">
            <v>POSITIVO</v>
          </cell>
          <cell r="BA343" t="str">
            <v>POSITIVO</v>
          </cell>
        </row>
        <row r="344">
          <cell r="K344" t="str">
            <v>Educación ambiental</v>
          </cell>
          <cell r="L344" t="str">
            <v>Generación / Fomento de educación  y conciencia ambiental (+)</v>
          </cell>
          <cell r="AB344" t="str">
            <v>POSITIVO</v>
          </cell>
          <cell r="BA344" t="str">
            <v>POSITIVO</v>
          </cell>
        </row>
        <row r="345">
          <cell r="K345" t="str">
            <v>Educación ambiental</v>
          </cell>
          <cell r="L345" t="str">
            <v>Generación de empleo (+)</v>
          </cell>
          <cell r="AB345" t="str">
            <v>POSITIVO</v>
          </cell>
          <cell r="BA345" t="str">
            <v>POSITIVO</v>
          </cell>
        </row>
        <row r="346">
          <cell r="K346" t="str">
            <v>Educación ambiental</v>
          </cell>
          <cell r="L346" t="str">
            <v>Manejo integral de residuos sólidos (+)</v>
          </cell>
          <cell r="AB346" t="str">
            <v>POSITIVO</v>
          </cell>
          <cell r="BA346" t="str">
            <v>POSITIVO</v>
          </cell>
        </row>
        <row r="347">
          <cell r="K347" t="str">
            <v>Educación ambiental</v>
          </cell>
          <cell r="L347" t="str">
            <v>Reducción de afectación al medio ambiente (+)</v>
          </cell>
          <cell r="AB347" t="str">
            <v>POSITIVO</v>
          </cell>
          <cell r="BA347" t="str">
            <v>POSITIVO</v>
          </cell>
        </row>
        <row r="348">
          <cell r="K348" t="str">
            <v>Uso de publicidad exterior visual</v>
          </cell>
          <cell r="L348" t="str">
            <v>Alteración al medio ambiente laboral (-)</v>
          </cell>
          <cell r="AB348" t="str">
            <v>Negativo MODERADO</v>
          </cell>
          <cell r="BA348" t="str">
            <v>Negativo BAJO</v>
          </cell>
        </row>
        <row r="349">
          <cell r="K349" t="str">
            <v>Consumo de combustibles</v>
          </cell>
          <cell r="L349" t="str">
            <v>Agotamiento de los recursos naturales (-)</v>
          </cell>
          <cell r="AB349" t="str">
            <v>Negativo MODERADO</v>
          </cell>
          <cell r="BA349" t="str">
            <v>Negativo BAJO</v>
          </cell>
        </row>
        <row r="350">
          <cell r="K350" t="str">
            <v>Consumo de combustibles</v>
          </cell>
          <cell r="L350" t="str">
            <v>Emisión de gases efecto invernadero (-)</v>
          </cell>
          <cell r="AB350" t="str">
            <v>Negativo MODERADO</v>
          </cell>
          <cell r="BA350" t="str">
            <v>Negativo BAJO</v>
          </cell>
        </row>
        <row r="351">
          <cell r="K351" t="str">
            <v>Generación de emisiones atmosféricas fuentes móviles</v>
          </cell>
          <cell r="L351" t="str">
            <v>Contaminación del aire (-)</v>
          </cell>
          <cell r="AB351" t="str">
            <v>Negativo MODERADO</v>
          </cell>
          <cell r="BA351" t="str">
            <v>Negativo MODERADO</v>
          </cell>
        </row>
        <row r="352">
          <cell r="K352" t="str">
            <v>Generación de residuos de manejo especial (LLANTAS USADAS)</v>
          </cell>
          <cell r="L352" t="str">
            <v>Contaminación del suelo (-)</v>
          </cell>
          <cell r="AB352" t="str">
            <v>Negativo MODERADO</v>
          </cell>
          <cell r="BA352" t="str">
            <v>Negativo BAJO</v>
          </cell>
        </row>
        <row r="353">
          <cell r="K353" t="str">
            <v>Generación de residuos peligrosos (ACEITES USADOS)</v>
          </cell>
          <cell r="L353" t="str">
            <v>Contaminación del suelo (-)</v>
          </cell>
          <cell r="AB353" t="str">
            <v>Negativo MODERADO</v>
          </cell>
          <cell r="BA353" t="str">
            <v>Negativo BAJO</v>
          </cell>
        </row>
        <row r="354">
          <cell r="K354" t="str">
            <v>Generación de ruido</v>
          </cell>
          <cell r="L354" t="str">
            <v>Contaminación del aire (-)</v>
          </cell>
          <cell r="AB354" t="str">
            <v>Negativo MODERADO</v>
          </cell>
          <cell r="BA354" t="str">
            <v>Negativo MODERADO</v>
          </cell>
        </row>
        <row r="355">
          <cell r="K355" t="str">
            <v>Identificación de requisitos legales ambientales y otros requisitos</v>
          </cell>
          <cell r="L355" t="str">
            <v>Reducción de afectación al medio ambiente (+)</v>
          </cell>
          <cell r="AB355" t="str">
            <v>POSITIVO</v>
          </cell>
          <cell r="BA355" t="str">
            <v>POSITIVO</v>
          </cell>
        </row>
        <row r="356">
          <cell r="K356" t="str">
            <v>Definición de criterios ambientales para adquisición de productos y/o servicios</v>
          </cell>
          <cell r="L356" t="str">
            <v>Preservación de la calidad del aire (+)</v>
          </cell>
          <cell r="AB356" t="str">
            <v>POSITIVO</v>
          </cell>
          <cell r="BA356" t="str">
            <v>POSITIVO</v>
          </cell>
        </row>
        <row r="357">
          <cell r="K357" t="str">
            <v>Definición de criterios ambientales para adquisición de productos y/o servicios</v>
          </cell>
          <cell r="L357" t="str">
            <v>Reducción de afectación al medio ambiente (+)</v>
          </cell>
          <cell r="AB357" t="str">
            <v>POSITIVO</v>
          </cell>
          <cell r="BA357" t="str">
            <v>POSITIVO</v>
          </cell>
        </row>
        <row r="358">
          <cell r="K358" t="str">
            <v>N/A</v>
          </cell>
          <cell r="L358" t="str">
            <v>N/A</v>
          </cell>
          <cell r="AB358" t="str">
            <v>SIN IMPACTO</v>
          </cell>
          <cell r="BA358" t="str">
            <v>SIN IMPACTO</v>
          </cell>
        </row>
        <row r="359">
          <cell r="K359" t="str">
            <v>N/A</v>
          </cell>
          <cell r="L359" t="str">
            <v>N/A</v>
          </cell>
          <cell r="AB359" t="str">
            <v>SIN IMPACTO</v>
          </cell>
          <cell r="BA359" t="str">
            <v>SIN IMPACTO</v>
          </cell>
        </row>
        <row r="360">
          <cell r="K360" t="str">
            <v>Consumo de agua</v>
          </cell>
          <cell r="L360" t="str">
            <v>Agotamiento de los recursos naturales (-)</v>
          </cell>
          <cell r="AB360" t="str">
            <v>Negativo MODERADO</v>
          </cell>
          <cell r="BA360" t="str">
            <v>Negativo BAJO</v>
          </cell>
        </row>
        <row r="361">
          <cell r="K361" t="str">
            <v>Consumo de combustibles</v>
          </cell>
          <cell r="L361" t="str">
            <v>Contaminación del suelo (-)</v>
          </cell>
          <cell r="AB361" t="str">
            <v>Negativo BAJO</v>
          </cell>
          <cell r="BA361" t="str">
            <v>Negativo BAJO</v>
          </cell>
        </row>
        <row r="362">
          <cell r="K362" t="str">
            <v>Uso de refrigerantes</v>
          </cell>
          <cell r="L362" t="str">
            <v>Agotamiento de los recursos naturales (-)</v>
          </cell>
          <cell r="AB362" t="str">
            <v>Negativo BAJO</v>
          </cell>
          <cell r="BA362" t="str">
            <v>Negativo BAJO</v>
          </cell>
        </row>
        <row r="363">
          <cell r="K363" t="str">
            <v>Otro</v>
          </cell>
          <cell r="L363" t="str">
            <v>Reducción de afectación al medio ambiente (+)</v>
          </cell>
          <cell r="AB363" t="str">
            <v>POSITIVO</v>
          </cell>
          <cell r="BA363" t="str">
            <v>POSITIVO</v>
          </cell>
        </row>
        <row r="364">
          <cell r="K364" t="str">
            <v xml:space="preserve">Generación de residuos peligrosos (RESIDUOS QUÍMICOS) </v>
          </cell>
          <cell r="L364" t="str">
            <v>Contaminación del suelo (-)</v>
          </cell>
          <cell r="AB364" t="str">
            <v>Negativo MODERADO</v>
          </cell>
          <cell r="BA364" t="str">
            <v>Negativo BAJO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t="str">
            <v>N/A</v>
          </cell>
          <cell r="L369" t="str">
            <v>N/A</v>
          </cell>
          <cell r="AB369" t="str">
            <v>SIN IMPACTO</v>
          </cell>
          <cell r="BA369" t="str">
            <v>SIN IMPACTO</v>
          </cell>
        </row>
        <row r="370">
          <cell r="K370" t="str">
            <v>Consumo de agua</v>
          </cell>
          <cell r="L370" t="str">
            <v>Agotamiento de los recursos naturales (-)</v>
          </cell>
          <cell r="AB370" t="str">
            <v>Negativo MODERADO</v>
          </cell>
          <cell r="BA370" t="str">
            <v>Negativo BAJO</v>
          </cell>
        </row>
        <row r="371">
          <cell r="K371" t="str">
            <v>Uso de refrigerantes</v>
          </cell>
          <cell r="L371" t="str">
            <v>Agotamiento de los recursos naturales (-)</v>
          </cell>
          <cell r="AB371" t="str">
            <v>Negativo BAJO</v>
          </cell>
          <cell r="BA371" t="str">
            <v>Negativo BAJO</v>
          </cell>
        </row>
        <row r="372">
          <cell r="K372" t="str">
            <v>Otro</v>
          </cell>
          <cell r="L372" t="str">
            <v>Disminución de contaminación al suelo (+)</v>
          </cell>
          <cell r="AB372" t="str">
            <v>POSITIVO</v>
          </cell>
          <cell r="BA372" t="str">
            <v>POSITIVO</v>
          </cell>
        </row>
        <row r="373">
          <cell r="K373" t="str">
            <v>Consumo de combustibles</v>
          </cell>
          <cell r="L373" t="str">
            <v>Agotamiento de los recursos naturales (-)</v>
          </cell>
          <cell r="AB373" t="str">
            <v>Negativo BAJO</v>
          </cell>
          <cell r="BA373" t="str">
            <v>Negativo BAJO</v>
          </cell>
        </row>
        <row r="374">
          <cell r="K374" t="str">
            <v>N/A</v>
          </cell>
          <cell r="L374" t="str">
            <v>N/A</v>
          </cell>
          <cell r="AB374" t="str">
            <v>SIN IMPACTO</v>
          </cell>
          <cell r="BA374" t="str">
            <v>SIN IMPACTO</v>
          </cell>
        </row>
        <row r="375">
          <cell r="K375" t="str">
            <v>N/A</v>
          </cell>
          <cell r="L375" t="str">
            <v>N/A</v>
          </cell>
          <cell r="AB375" t="str">
            <v>SIN IMPACTO</v>
          </cell>
          <cell r="BA375" t="str">
            <v>SIN IMPACTO</v>
          </cell>
        </row>
        <row r="376">
          <cell r="K376" t="str">
            <v xml:space="preserve">Generación de residuos peligrosos (RESIDUOS QUÍMICOS) </v>
          </cell>
          <cell r="L376" t="str">
            <v>Contaminación del suelo (-)</v>
          </cell>
          <cell r="AB376" t="str">
            <v>Negativo MODERADO</v>
          </cell>
          <cell r="BA376" t="str">
            <v>Negativo BAJO</v>
          </cell>
        </row>
        <row r="377">
          <cell r="K377" t="str">
            <v>Consumo de agua</v>
          </cell>
          <cell r="L377" t="str">
            <v>Agotamiento de los recursos naturales (-)</v>
          </cell>
          <cell r="AB377" t="str">
            <v>Negativo BAJO</v>
          </cell>
          <cell r="BA377" t="str">
            <v>Negativo BAJO</v>
          </cell>
        </row>
        <row r="378">
          <cell r="K378" t="str">
            <v>N/A</v>
          </cell>
          <cell r="L378" t="str">
            <v>N/A</v>
          </cell>
          <cell r="AB378" t="str">
            <v>SIN IMPACTO</v>
          </cell>
          <cell r="BA378" t="str">
            <v>SIN IMPACTO</v>
          </cell>
        </row>
        <row r="379">
          <cell r="K379" t="str">
            <v>N/A</v>
          </cell>
          <cell r="L379" t="str">
            <v>N/A</v>
          </cell>
          <cell r="AB379" t="str">
            <v>SIN IMPACTO</v>
          </cell>
          <cell r="BA379" t="str">
            <v>SIN IMPACTO</v>
          </cell>
        </row>
        <row r="380">
          <cell r="K380" t="str">
            <v>N/A</v>
          </cell>
          <cell r="L380" t="str">
            <v>N/A</v>
          </cell>
          <cell r="AB380" t="str">
            <v>SIN IMPACTO</v>
          </cell>
          <cell r="BA380" t="str">
            <v>SIN IMPACTO</v>
          </cell>
        </row>
        <row r="381">
          <cell r="K381" t="str">
            <v>Consumo de agua</v>
          </cell>
          <cell r="L381" t="str">
            <v>Agotamiento de los recursos naturales (-)</v>
          </cell>
          <cell r="AB381" t="str">
            <v>Negativo MODERADO</v>
          </cell>
          <cell r="BA381" t="str">
            <v>Negativo BAJO</v>
          </cell>
        </row>
        <row r="382">
          <cell r="K382"/>
          <cell r="L382"/>
          <cell r="AB382" t="str">
            <v>SIN IMPACTO</v>
          </cell>
          <cell r="BA382" t="str">
            <v>SIN IMPACTO</v>
          </cell>
        </row>
      </sheetData>
      <sheetData sheetId="25"/>
      <sheetData sheetId="26"/>
      <sheetData sheetId="27"/>
      <sheetData sheetId="28"/>
      <sheetData sheetId="2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Intervención a comunidades Étnicas</v>
          </cell>
          <cell r="L177" t="str">
            <v>Fomento de buenas prácticas ambientales (+)</v>
          </cell>
          <cell r="AB177" t="str">
            <v>POSITIVO</v>
          </cell>
          <cell r="BA177" t="str">
            <v>POSITIVO</v>
          </cell>
        </row>
        <row r="178">
          <cell r="K178" t="str">
            <v>Consumo de tóner</v>
          </cell>
          <cell r="L178" t="str">
            <v>Agotamiento de los recursos naturales (-)</v>
          </cell>
          <cell r="AB178" t="str">
            <v>Negativo BAJO</v>
          </cell>
          <cell r="BA178" t="str">
            <v>Negativo BAJO</v>
          </cell>
        </row>
        <row r="179">
          <cell r="K179" t="str">
            <v>Conversión a medios tecnológicos</v>
          </cell>
          <cell r="L179" t="str">
            <v>Disminución de consumo de papel (+)</v>
          </cell>
          <cell r="AB179" t="str">
            <v>POSITIVO</v>
          </cell>
          <cell r="BA179" t="str">
            <v>POSITIVO</v>
          </cell>
        </row>
        <row r="180">
          <cell r="K180" t="str">
            <v>Generación de residuos aprovechables (PAPEL)</v>
          </cell>
          <cell r="L180" t="str">
            <v>Disminución de carga en los rellenos sanitarios (+)</v>
          </cell>
          <cell r="AB180" t="str">
            <v>POSITIVO</v>
          </cell>
          <cell r="BA180" t="str">
            <v>POSITIVO</v>
          </cell>
        </row>
        <row r="181">
          <cell r="K181" t="str">
            <v xml:space="preserve">Generación de residuos peligrosos (TÓNERES) </v>
          </cell>
          <cell r="L181" t="str">
            <v>Contaminación del suelo (-)</v>
          </cell>
          <cell r="AB181" t="str">
            <v>Negativo MODERADO</v>
          </cell>
          <cell r="BA181" t="str">
            <v>Negativo BAJO</v>
          </cell>
        </row>
        <row r="182">
          <cell r="K182" t="str">
            <v>Consumo de energía eléctrica</v>
          </cell>
          <cell r="L182" t="str">
            <v>Contaminación del suelo (-)</v>
          </cell>
          <cell r="AB182" t="str">
            <v>Negativo MODERADO</v>
          </cell>
          <cell r="BA182" t="str">
            <v>Negativo BAJO</v>
          </cell>
        </row>
        <row r="183">
          <cell r="K183" t="str">
            <v>Generación de residuos orgánicos</v>
          </cell>
          <cell r="L183" t="str">
            <v>Afectación a la salud humana (-)</v>
          </cell>
          <cell r="AB183" t="str">
            <v>Negativo MODERADO</v>
          </cell>
          <cell r="BA183" t="str">
            <v>Negativo BAJO</v>
          </cell>
        </row>
        <row r="184">
          <cell r="K184" t="str">
            <v>Emisiones de olores ofensivos</v>
          </cell>
          <cell r="L184" t="str">
            <v>Afectación a la salud humana (-)</v>
          </cell>
          <cell r="AB184" t="str">
            <v>Negativo MODERADO</v>
          </cell>
          <cell r="BA184" t="str">
            <v>Negativo MODERADO</v>
          </cell>
        </row>
        <row r="185">
          <cell r="K185" t="str">
            <v>Consumo de energía eléctrica</v>
          </cell>
          <cell r="L185" t="str">
            <v>Contaminación del suelo (-)</v>
          </cell>
          <cell r="AB185" t="str">
            <v>Negativo MODERADO</v>
          </cell>
          <cell r="BA185" t="str">
            <v>Negativo BAJO</v>
          </cell>
        </row>
        <row r="186">
          <cell r="K186" t="str">
            <v>Generación de residuos orgánicos</v>
          </cell>
          <cell r="L186" t="str">
            <v>Aumento de carga de rellenos sanitarios (-)</v>
          </cell>
          <cell r="AB186" t="str">
            <v>Negativo MODERADO</v>
          </cell>
          <cell r="BA186" t="str">
            <v>Negativo BAJO</v>
          </cell>
        </row>
        <row r="187">
          <cell r="K187" t="str">
            <v>Almacenamiento inadecuado de productos alimenticios</v>
          </cell>
          <cell r="L187" t="str">
            <v>Afectación a la salud humana (-)</v>
          </cell>
          <cell r="AB187" t="str">
            <v>Negativo MODERADO</v>
          </cell>
          <cell r="BA187" t="str">
            <v>Negativo BAJO</v>
          </cell>
        </row>
        <row r="188">
          <cell r="K188" t="str">
            <v>Emisiones de olores ofensivos</v>
          </cell>
          <cell r="L188" t="str">
            <v>Afectación a la salud humana (-)</v>
          </cell>
          <cell r="AB188" t="str">
            <v>Negativo MODERADO</v>
          </cell>
          <cell r="BA188" t="str">
            <v>Negativo MODERADO</v>
          </cell>
        </row>
        <row r="189">
          <cell r="K189" t="str">
            <v>Consumo de energía eléctrica</v>
          </cell>
          <cell r="L189" t="str">
            <v>Agotamiento de los recursos naturales (-)</v>
          </cell>
          <cell r="AB189" t="str">
            <v>Negativo MODERADO</v>
          </cell>
          <cell r="BA189" t="str">
            <v>Negativo BAJO</v>
          </cell>
        </row>
        <row r="190">
          <cell r="K190" t="str">
            <v>Consumo de papel</v>
          </cell>
          <cell r="L190" t="str">
            <v>Agotamiento de los recursos naturales (-)</v>
          </cell>
          <cell r="AB190" t="str">
            <v>Negativo MODERADO</v>
          </cell>
          <cell r="BA190" t="str">
            <v>Negativo BAJO</v>
          </cell>
        </row>
        <row r="191">
          <cell r="K191" t="str">
            <v>Consumo de tóner</v>
          </cell>
          <cell r="L191" t="str">
            <v>Agotamiento de los recursos naturales (-)</v>
          </cell>
          <cell r="AB191" t="str">
            <v>Negativo BAJO</v>
          </cell>
          <cell r="BA191" t="str">
            <v>Negativo BAJO</v>
          </cell>
        </row>
        <row r="192">
          <cell r="K192" t="str">
            <v>Conversión a medios tecnológicos</v>
          </cell>
          <cell r="L192" t="str">
            <v>Disminución de consumo de papel (+)</v>
          </cell>
          <cell r="AB192" t="str">
            <v>POSITIVO</v>
          </cell>
          <cell r="BA192" t="str">
            <v>POSITIVO</v>
          </cell>
        </row>
        <row r="193">
          <cell r="K193" t="str">
            <v>Generación de residuos aprovechables (PAPEL)</v>
          </cell>
          <cell r="L193" t="str">
            <v>Disminución de carga en los rellenos sanitarios (+)</v>
          </cell>
          <cell r="AB193" t="str">
            <v>POSITIVO</v>
          </cell>
          <cell r="BA193" t="str">
            <v>POSITIVO</v>
          </cell>
        </row>
        <row r="194">
          <cell r="K194" t="str">
            <v xml:space="preserve">Generación de residuos peligrosos (TÓNERES) </v>
          </cell>
          <cell r="L194" t="str">
            <v>Contaminación del suelo (-)</v>
          </cell>
          <cell r="AB194" t="str">
            <v>Negativo MODERADO</v>
          </cell>
          <cell r="BA194" t="str">
            <v>Negativo BAJO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Consumo de energía eléctrica</v>
          </cell>
          <cell r="L201" t="str">
            <v>Agotamiento de los recursos naturales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Consumo de energía eléctrica</v>
          </cell>
          <cell r="L203" t="str">
            <v>Agotamiento de los recursos naturales (-)</v>
          </cell>
          <cell r="AB203" t="str">
            <v>Negativo MODERADO</v>
          </cell>
          <cell r="BA203" t="str">
            <v>Negativo BAJO</v>
          </cell>
        </row>
        <row r="204">
          <cell r="K204" t="str">
            <v>Conversión a medios tecnológicos</v>
          </cell>
          <cell r="L204" t="str">
            <v>Disminución de consumo de papel (+)</v>
          </cell>
          <cell r="AB204" t="str">
            <v>POSITIVO</v>
          </cell>
          <cell r="BA204" t="str">
            <v>POSITIVO</v>
          </cell>
        </row>
        <row r="205">
          <cell r="K205" t="str">
            <v>Consumo de energía eléctrica</v>
          </cell>
          <cell r="L205" t="str">
            <v>Agotamiento de los recursos naturales (-)</v>
          </cell>
          <cell r="AB205" t="str">
            <v>Negativo MODERADO</v>
          </cell>
          <cell r="BA205" t="str">
            <v>Negativo BAJO</v>
          </cell>
        </row>
        <row r="206">
          <cell r="K206" t="str">
            <v>Consumo de papel</v>
          </cell>
          <cell r="L206" t="str">
            <v>Fomento de buenas prácticas ambientales (+)</v>
          </cell>
          <cell r="AB206" t="str">
            <v>POSITIVO</v>
          </cell>
          <cell r="BA206" t="str">
            <v>POSITIVO</v>
          </cell>
        </row>
        <row r="207">
          <cell r="K207" t="str">
            <v>Consumo de papel</v>
          </cell>
          <cell r="L207" t="str">
            <v>Generación / Fomento de educación  y conciencia ambiental (+)</v>
          </cell>
          <cell r="AB207" t="str">
            <v>POSITIVO</v>
          </cell>
          <cell r="BA207" t="str">
            <v>POSITIVO</v>
          </cell>
        </row>
        <row r="208">
          <cell r="K208" t="str">
            <v>Consumo de tóner</v>
          </cell>
          <cell r="L208" t="str">
            <v>Agotamiento de los recursos naturales (-)</v>
          </cell>
          <cell r="AB208" t="str">
            <v>Negativo BAJO</v>
          </cell>
          <cell r="BA208" t="str">
            <v>Negativo BAJO</v>
          </cell>
        </row>
        <row r="209">
          <cell r="K209" t="str">
            <v>Conversión a medios tecnológicos</v>
          </cell>
          <cell r="L209" t="str">
            <v>Disminución de consumo de papel (+)</v>
          </cell>
          <cell r="AB209" t="str">
            <v>POSITIVO</v>
          </cell>
          <cell r="BA209" t="str">
            <v>POSITIVO</v>
          </cell>
        </row>
        <row r="210">
          <cell r="K210" t="str">
            <v>Generación de residuos aprovechables (PAPEL)</v>
          </cell>
          <cell r="L210" t="str">
            <v>Disminución de carga en los rellenos sanitarios (+)</v>
          </cell>
          <cell r="AB210" t="str">
            <v>POSITIVO</v>
          </cell>
          <cell r="BA210" t="str">
            <v>POSITIVO</v>
          </cell>
        </row>
        <row r="211">
          <cell r="K211" t="str">
            <v xml:space="preserve">Generación de residuos peligrosos (TÓNERES) </v>
          </cell>
          <cell r="L211" t="str">
            <v>Contaminación del suelo (-)</v>
          </cell>
          <cell r="AB211" t="str">
            <v>Negativo MODERADO</v>
          </cell>
          <cell r="BA211" t="str">
            <v>Negativo BAJO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Consumo de tóner</v>
          </cell>
          <cell r="L214" t="str">
            <v>Agotamiento de los recursos naturales (-)</v>
          </cell>
          <cell r="AB214" t="str">
            <v>Negativo BAJO</v>
          </cell>
          <cell r="BA214" t="str">
            <v>Negativo BAJO</v>
          </cell>
        </row>
        <row r="215">
          <cell r="K215" t="str">
            <v>Conversión a medios tecnológicos</v>
          </cell>
          <cell r="L215" t="str">
            <v>Disminución de consumo de papel (+)</v>
          </cell>
          <cell r="AB215" t="str">
            <v>POSITIVO</v>
          </cell>
          <cell r="BA215" t="str">
            <v>POSITIVO</v>
          </cell>
        </row>
        <row r="216">
          <cell r="K216" t="str">
            <v>Generación de residuos aprovechables (PAPEL)</v>
          </cell>
          <cell r="L216" t="str">
            <v>Disminución de carga en los rellenos sanitarios (+)</v>
          </cell>
          <cell r="AB216" t="str">
            <v>POSITIVO</v>
          </cell>
          <cell r="BA216" t="str">
            <v>POSITIVO</v>
          </cell>
        </row>
        <row r="217">
          <cell r="K217" t="str">
            <v xml:space="preserve">Generación de residuos peligrosos (TÓNERES) </v>
          </cell>
          <cell r="L217" t="str">
            <v>Contaminación del suelo (-)</v>
          </cell>
          <cell r="AB217" t="str">
            <v>Negativo MODERADO</v>
          </cell>
          <cell r="BA217" t="str">
            <v>Negativo BAJO</v>
          </cell>
        </row>
        <row r="218">
          <cell r="K218" t="str">
            <v>Intervención a comunidades Étnicas</v>
          </cell>
          <cell r="L218" t="str">
            <v>Conservación de las costumbres étnicas (+)</v>
          </cell>
          <cell r="AB218" t="str">
            <v>POSITIVO</v>
          </cell>
          <cell r="BA218" t="str">
            <v>POSITIVO</v>
          </cell>
        </row>
        <row r="219">
          <cell r="K219" t="str">
            <v>Consumo de energía eléctrica</v>
          </cell>
          <cell r="L219" t="str">
            <v>Agotamiento de los recursos naturales (-)</v>
          </cell>
          <cell r="AB219" t="str">
            <v>Negativo MODERADO</v>
          </cell>
          <cell r="BA219" t="str">
            <v>Negativo BAJO</v>
          </cell>
        </row>
        <row r="220">
          <cell r="K220" t="str">
            <v>Consumo de papel</v>
          </cell>
          <cell r="L220" t="str">
            <v>Agotamiento de los recursos naturales (-)</v>
          </cell>
          <cell r="AB220" t="str">
            <v>Negativo MODERADO</v>
          </cell>
          <cell r="BA220" t="str">
            <v>Negativo BAJO</v>
          </cell>
        </row>
        <row r="221">
          <cell r="K221" t="str">
            <v>Consumo de tóner</v>
          </cell>
          <cell r="L221" t="str">
            <v>Agotamiento de los recursos naturales (-)</v>
          </cell>
          <cell r="AB221" t="str">
            <v>Negativo BAJO</v>
          </cell>
          <cell r="BA221" t="str">
            <v>Negativo BAJO</v>
          </cell>
        </row>
        <row r="222">
          <cell r="K222" t="str">
            <v>Generación de residuos aprovechables (PAPEL)</v>
          </cell>
          <cell r="L222" t="str">
            <v>Disminución de carga en los rellenos sanitarios (+)</v>
          </cell>
          <cell r="AB222" t="str">
            <v>POSITIVO</v>
          </cell>
          <cell r="BA222" t="str">
            <v>POSITIVO</v>
          </cell>
        </row>
        <row r="223">
          <cell r="K223" t="str">
            <v xml:space="preserve">Generación de residuos peligrosos (TÓNERES) </v>
          </cell>
          <cell r="L223" t="str">
            <v>Contaminación del suelo (-)</v>
          </cell>
          <cell r="AB223" t="str">
            <v>Negativo MODERADO</v>
          </cell>
          <cell r="BA223" t="str">
            <v>Negativo BAJO</v>
          </cell>
        </row>
        <row r="224">
          <cell r="K224" t="str">
            <v>Consumo de energía eléctrica</v>
          </cell>
          <cell r="L224" t="str">
            <v>Agotamiento de los recursos naturales (-)</v>
          </cell>
          <cell r="AB224" t="str">
            <v>Negativo MODERADO</v>
          </cell>
          <cell r="BA224" t="str">
            <v>Negativo BAJO</v>
          </cell>
        </row>
        <row r="225">
          <cell r="K225" t="str">
            <v>Conversión a medios tecnológicos</v>
          </cell>
          <cell r="L225" t="str">
            <v>Disminución de consumo de papel (+)</v>
          </cell>
          <cell r="AB225" t="str">
            <v>POSITIVO</v>
          </cell>
          <cell r="BA225" t="str">
            <v>POSITIVO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Conversión a medios tecnológicos</v>
          </cell>
          <cell r="L228" t="str">
            <v>Disminución de consumo de papel (+)</v>
          </cell>
          <cell r="AB228" t="str">
            <v>POSITIVO</v>
          </cell>
          <cell r="BA228" t="str">
            <v>POSITIVO</v>
          </cell>
        </row>
        <row r="229">
          <cell r="K229" t="str">
            <v>Intervención a comunidades Étnicas</v>
          </cell>
          <cell r="L229" t="str">
            <v>Conservación de las costumbres étnicas (+)</v>
          </cell>
          <cell r="AB229" t="str">
            <v>POSITIVO</v>
          </cell>
          <cell r="BA229" t="str">
            <v>POSITIVO</v>
          </cell>
        </row>
        <row r="230">
          <cell r="K230" t="str">
            <v>Consumo de energía eléctrica</v>
          </cell>
          <cell r="L230" t="str">
            <v>Agotamiento de los recursos naturales (-)</v>
          </cell>
          <cell r="AB230" t="str">
            <v>Negativo MODERADO</v>
          </cell>
          <cell r="BA230" t="str">
            <v>Negativo BAJO</v>
          </cell>
        </row>
        <row r="231">
          <cell r="K231" t="str">
            <v>Consumo de papel</v>
          </cell>
          <cell r="L231" t="str">
            <v>Agotamiento de los recursos naturales (-)</v>
          </cell>
          <cell r="AB231" t="str">
            <v>Negativo MODERADO</v>
          </cell>
          <cell r="BA231" t="str">
            <v>Negativo BAJO</v>
          </cell>
        </row>
        <row r="232">
          <cell r="K232" t="str">
            <v>Consumo de tóner</v>
          </cell>
          <cell r="L232" t="str">
            <v>Agotamiento de los recursos naturales (-)</v>
          </cell>
          <cell r="AB232" t="str">
            <v>Negativo BAJO</v>
          </cell>
          <cell r="BA232" t="str">
            <v>Negativo BAJO</v>
          </cell>
        </row>
        <row r="233">
          <cell r="K233" t="str">
            <v>Conversión a medios tecnológicos</v>
          </cell>
          <cell r="L233" t="str">
            <v>Disminución de consumo de papel (+)</v>
          </cell>
          <cell r="AB233" t="str">
            <v>POSITIVO</v>
          </cell>
          <cell r="BA233" t="str">
            <v>POSITIVO</v>
          </cell>
        </row>
        <row r="234">
          <cell r="K234" t="str">
            <v>Generación de residuos aprovechables (PAPEL)</v>
          </cell>
          <cell r="L234" t="str">
            <v>Disminución de carga en los rellenos sanitarios (+)</v>
          </cell>
          <cell r="AB234" t="str">
            <v>POSITIVO</v>
          </cell>
          <cell r="BA234" t="str">
            <v>POSITIVO</v>
          </cell>
        </row>
        <row r="235">
          <cell r="K235" t="str">
            <v xml:space="preserve">Generación de residuos peligrosos (TÓNERES) </v>
          </cell>
          <cell r="L235" t="str">
            <v>Contaminación del suelo (-)</v>
          </cell>
          <cell r="AB235" t="str">
            <v>Negativo MODERADO</v>
          </cell>
          <cell r="BA235" t="str">
            <v>Negativo BAJO</v>
          </cell>
        </row>
        <row r="236">
          <cell r="K236" t="str">
            <v>Intervención a comunidades Étnicas</v>
          </cell>
          <cell r="L236" t="str">
            <v>Conservación de las costumbres étnicas (+)</v>
          </cell>
          <cell r="AB236" t="str">
            <v>POSITIVO</v>
          </cell>
          <cell r="BA236" t="str">
            <v>POSITIVO</v>
          </cell>
        </row>
        <row r="237">
          <cell r="K237" t="str">
            <v>Consumo de energía eléctrica</v>
          </cell>
          <cell r="L237" t="str">
            <v>Agotamiento de los recursos naturales (-)</v>
          </cell>
          <cell r="AB237" t="str">
            <v>Negativo MODERADO</v>
          </cell>
          <cell r="BA237" t="str">
            <v>Negativo BAJO</v>
          </cell>
        </row>
        <row r="238">
          <cell r="K238" t="str">
            <v>Consumo de papel</v>
          </cell>
          <cell r="L238" t="str">
            <v>Agotamiento de los recursos naturales (-)</v>
          </cell>
          <cell r="AB238" t="str">
            <v>Negativo MODERADO</v>
          </cell>
          <cell r="BA238" t="str">
            <v>Negativo BAJO</v>
          </cell>
        </row>
        <row r="239">
          <cell r="K239" t="str">
            <v>Consumo de tóner</v>
          </cell>
          <cell r="L239" t="str">
            <v>Agotamiento de los recursos naturales (-)</v>
          </cell>
          <cell r="AB239" t="str">
            <v>Negativo BAJO</v>
          </cell>
          <cell r="BA239" t="str">
            <v>Negativo BAJO</v>
          </cell>
        </row>
        <row r="240">
          <cell r="K240" t="str">
            <v>Conversión a medios tecnológicos</v>
          </cell>
          <cell r="L240" t="str">
            <v>Disminución de consumo de papel (+)</v>
          </cell>
          <cell r="AB240" t="str">
            <v>POSITIVO</v>
          </cell>
          <cell r="BA240" t="str">
            <v>POSITIVO</v>
          </cell>
        </row>
        <row r="241">
          <cell r="K241" t="str">
            <v>Generación de residuos aprovechables (PAPEL)</v>
          </cell>
          <cell r="L241" t="str">
            <v>Disminución de carga en los rellenos sanitarios (+)</v>
          </cell>
          <cell r="AB241" t="str">
            <v>POSITIVO</v>
          </cell>
          <cell r="BA241" t="str">
            <v>POSITIVO</v>
          </cell>
        </row>
        <row r="242">
          <cell r="K242" t="str">
            <v xml:space="preserve">Generación de residuos peligrosos (TÓNERES) </v>
          </cell>
          <cell r="L242" t="str">
            <v>Contaminación del suelo (-)</v>
          </cell>
          <cell r="AB242" t="str">
            <v>Negativo MODERADO</v>
          </cell>
          <cell r="BA242" t="str">
            <v>Negativo BAJO</v>
          </cell>
        </row>
        <row r="243">
          <cell r="K243" t="str">
            <v>Intervención a comunidades Étnicas</v>
          </cell>
          <cell r="L243" t="str">
            <v>Conservación de las costumbres étnicas (+)</v>
          </cell>
          <cell r="AB243" t="str">
            <v>POSITIVO</v>
          </cell>
          <cell r="BA243" t="str">
            <v>POSITIVO</v>
          </cell>
        </row>
        <row r="244">
          <cell r="K244" t="str">
            <v>Consumo de energía eléctrica</v>
          </cell>
          <cell r="L244" t="str">
            <v>Agotamiento de los recursos naturales (-)</v>
          </cell>
          <cell r="AB244" t="str">
            <v>Negativo MODERADO</v>
          </cell>
          <cell r="BA244" t="str">
            <v>Negativo BAJO</v>
          </cell>
        </row>
        <row r="245">
          <cell r="K245" t="str">
            <v>Consumo de papel</v>
          </cell>
          <cell r="L245" t="str">
            <v>Agotamiento de los recursos naturales (-)</v>
          </cell>
          <cell r="AB245" t="str">
            <v>Negativo MODERADO</v>
          </cell>
          <cell r="BA245" t="str">
            <v>Negativo BAJO</v>
          </cell>
        </row>
        <row r="246">
          <cell r="K246" t="str">
            <v>Consumo de tóner</v>
          </cell>
          <cell r="L246" t="str">
            <v>Agotamiento de los recursos naturales (-)</v>
          </cell>
          <cell r="AB246" t="str">
            <v>Negativo BAJO</v>
          </cell>
          <cell r="BA246" t="str">
            <v>Negativo BAJO</v>
          </cell>
        </row>
        <row r="247">
          <cell r="K247" t="str">
            <v>Conversión a medios tecnológicos</v>
          </cell>
          <cell r="L247" t="str">
            <v>Disminución de consumo de papel (+)</v>
          </cell>
          <cell r="AB247" t="str">
            <v>POSITIVO</v>
          </cell>
          <cell r="BA247" t="str">
            <v>POSITIVO</v>
          </cell>
        </row>
        <row r="248">
          <cell r="K248" t="str">
            <v>Generación de residuos aprovechables (PAPEL)</v>
          </cell>
          <cell r="L248" t="str">
            <v>Disminución de carga en los rellenos sanitarios (+)</v>
          </cell>
          <cell r="AB248" t="str">
            <v>POSITIVO</v>
          </cell>
          <cell r="BA248" t="str">
            <v>POSITIVO</v>
          </cell>
        </row>
        <row r="249">
          <cell r="K249" t="str">
            <v xml:space="preserve">Generación de residuos peligrosos (TÓNERES) </v>
          </cell>
          <cell r="L249" t="str">
            <v>Contaminación del suelo (-)</v>
          </cell>
          <cell r="AB249" t="str">
            <v>Negativo MODERADO</v>
          </cell>
          <cell r="BA249" t="str">
            <v>Negativo BAJO</v>
          </cell>
        </row>
        <row r="250">
          <cell r="K250" t="str">
            <v>Intervención a comunidades Étnicas</v>
          </cell>
          <cell r="L250" t="str">
            <v>Conservación de las costumbres étnicas (+)</v>
          </cell>
          <cell r="AB250" t="str">
            <v>POSITIVO</v>
          </cell>
          <cell r="BA250" t="str">
            <v>POSITIVO</v>
          </cell>
        </row>
        <row r="251">
          <cell r="K251" t="str">
            <v>Consumo de energía eléctrica</v>
          </cell>
          <cell r="L251" t="str">
            <v>Agotamiento de los recursos naturales (-)</v>
          </cell>
          <cell r="AB251" t="str">
            <v>Negativo MODERADO</v>
          </cell>
          <cell r="BA251" t="str">
            <v>Negativo BAJO</v>
          </cell>
        </row>
        <row r="252">
          <cell r="K252" t="str">
            <v>Consumo de papel</v>
          </cell>
          <cell r="L252" t="str">
            <v>Agotamiento de los recursos naturales (-)</v>
          </cell>
          <cell r="AB252" t="str">
            <v>Negativo MODERADO</v>
          </cell>
          <cell r="BA252" t="str">
            <v>Negativo BAJO</v>
          </cell>
        </row>
        <row r="253">
          <cell r="K253" t="str">
            <v>Consumo de tóner</v>
          </cell>
          <cell r="L253" t="str">
            <v>Agotamiento de los recursos naturales (-)</v>
          </cell>
          <cell r="AB253" t="str">
            <v>Negativo BAJO</v>
          </cell>
          <cell r="BA253" t="str">
            <v>Negativo BAJO</v>
          </cell>
        </row>
        <row r="254">
          <cell r="K254" t="str">
            <v>Conversión a medios tecnológicos</v>
          </cell>
          <cell r="L254" t="str">
            <v>Disminución de consumo de papel (+)</v>
          </cell>
          <cell r="AB254" t="str">
            <v>POSITIVO</v>
          </cell>
          <cell r="BA254" t="str">
            <v>POSITIVO</v>
          </cell>
        </row>
        <row r="255">
          <cell r="K255" t="str">
            <v>Generación de residuos aprovechables (PAPEL)</v>
          </cell>
          <cell r="L255" t="str">
            <v>Disminución de carga en los rellenos sanitarios (+)</v>
          </cell>
          <cell r="AB255" t="str">
            <v>POSITIVO</v>
          </cell>
          <cell r="BA255" t="str">
            <v>POSITIVO</v>
          </cell>
        </row>
        <row r="256">
          <cell r="K256" t="str">
            <v xml:space="preserve">Generación de residuos peligrosos (TÓNERES) </v>
          </cell>
          <cell r="L256" t="str">
            <v>Contaminación del suelo (-)</v>
          </cell>
          <cell r="AB256" t="str">
            <v>Negativo MODERADO</v>
          </cell>
          <cell r="BA256" t="str">
            <v>Negativo BAJO</v>
          </cell>
        </row>
        <row r="257">
          <cell r="K257" t="str">
            <v>Intervención a comunidades Étnicas</v>
          </cell>
          <cell r="L257" t="str">
            <v>Conservación de las costumbres étnicas (+)</v>
          </cell>
          <cell r="AB257" t="str">
            <v>POSITIVO</v>
          </cell>
          <cell r="BA257" t="str">
            <v>POSITIVO</v>
          </cell>
        </row>
        <row r="258">
          <cell r="K258" t="str">
            <v>Consumo de agua</v>
          </cell>
          <cell r="L258" t="str">
            <v>Agotamiento de los recursos naturales (-)</v>
          </cell>
          <cell r="AB258" t="str">
            <v>Negativo MODERADO</v>
          </cell>
          <cell r="BA258" t="str">
            <v>Negativo BAJO</v>
          </cell>
        </row>
        <row r="259">
          <cell r="K259" t="str">
            <v>Vertimiento de aguas residuales domésticas a sistemas de alcantarillado</v>
          </cell>
          <cell r="L259" t="str">
            <v>Contaminación de cuerpos hídricos (-)</v>
          </cell>
          <cell r="AB259" t="str">
            <v>Negativo MODERADO</v>
          </cell>
          <cell r="BA259" t="str">
            <v>Negativo BAJO</v>
          </cell>
        </row>
        <row r="260">
          <cell r="K260" t="str">
            <v>Consumo de bolsas plásticas para almacenamiento de residuos</v>
          </cell>
          <cell r="L260" t="str">
            <v>Agotamiento de los recursos naturales (-)</v>
          </cell>
          <cell r="AB260" t="str">
            <v>Negativo MODERADO</v>
          </cell>
          <cell r="BA260" t="str">
            <v>Negativo BAJO</v>
          </cell>
        </row>
        <row r="261">
          <cell r="K261" t="str">
            <v>Generación de residuos ordinarios</v>
          </cell>
          <cell r="L261" t="str">
            <v>Aumento de carga de rellenos sanitarios (-)</v>
          </cell>
          <cell r="AB261" t="str">
            <v>Negativo MODERADO</v>
          </cell>
          <cell r="BA261" t="str">
            <v>Negativo BAJO</v>
          </cell>
        </row>
        <row r="262">
          <cell r="K262" t="str">
            <v>Generación de residuos ordinarios</v>
          </cell>
          <cell r="L262" t="str">
            <v>Contaminación del suelo (-)</v>
          </cell>
          <cell r="AB262" t="str">
            <v>Negativo MODERADO</v>
          </cell>
          <cell r="BA262" t="str">
            <v>Negativo BAJO</v>
          </cell>
        </row>
        <row r="263">
          <cell r="K263" t="str">
            <v>Consumo de sustancias químicas</v>
          </cell>
          <cell r="L263" t="str">
            <v>Contaminación del suelo (-)</v>
          </cell>
          <cell r="AB263" t="str">
            <v>Negativo MODERADO</v>
          </cell>
          <cell r="BA263" t="str">
            <v>Negativo BAJO</v>
          </cell>
        </row>
        <row r="264">
          <cell r="K264" t="str">
            <v>Consumo de sustancias químicas</v>
          </cell>
          <cell r="L264" t="str">
            <v>Contaminación del suelo (-)</v>
          </cell>
          <cell r="AB264" t="str">
            <v>Negativo MODERADO</v>
          </cell>
          <cell r="BA264" t="str">
            <v>Negativo BAJO</v>
          </cell>
        </row>
        <row r="265">
          <cell r="K265" t="str">
            <v>Generación de residuos orgánicos</v>
          </cell>
          <cell r="L265" t="str">
            <v>Aumento de carga de rellenos sanitarios (-)</v>
          </cell>
          <cell r="AB265" t="str">
            <v>Negativo MODERADO</v>
          </cell>
          <cell r="BA265" t="str">
            <v>Negativo BAJO</v>
          </cell>
        </row>
        <row r="266">
          <cell r="K266" t="str">
            <v>Generación de residuos orgánicos</v>
          </cell>
          <cell r="L266" t="str">
            <v>Contaminación del suelo (-)</v>
          </cell>
          <cell r="AB266" t="str">
            <v>Negativo MODERADO</v>
          </cell>
          <cell r="BA266" t="str">
            <v>Negativo BAJO</v>
          </cell>
        </row>
        <row r="267">
          <cell r="K267" t="str">
            <v>Generación de residuos aprovechables (PLÁSTICO)</v>
          </cell>
          <cell r="L267" t="str">
            <v>Disminución de carga en los rellenos sanitarios (+)</v>
          </cell>
          <cell r="AB267" t="str">
            <v>POSITIVO</v>
          </cell>
          <cell r="BA267" t="str">
            <v>POSITIVO</v>
          </cell>
        </row>
        <row r="268">
          <cell r="K268" t="str">
            <v>Consumo de energía eléctrica</v>
          </cell>
          <cell r="L268" t="str">
            <v>Agotamiento de los recursos naturales (-)</v>
          </cell>
          <cell r="AB268" t="str">
            <v>Negativo MODERADO</v>
          </cell>
          <cell r="BA268" t="str">
            <v>Negativo BAJO</v>
          </cell>
        </row>
        <row r="269">
          <cell r="K269" t="str">
            <v>Consumo de agua</v>
          </cell>
          <cell r="L269" t="str">
            <v>Agotamiento de los recursos naturales (-)</v>
          </cell>
          <cell r="AB269" t="str">
            <v>Negativo MODERADO</v>
          </cell>
          <cell r="BA269" t="str">
            <v>Negativo BAJO</v>
          </cell>
        </row>
        <row r="270">
          <cell r="K270" t="str">
            <v>Consumo de papel</v>
          </cell>
          <cell r="L270" t="str">
            <v>Agotamiento de los recursos naturales (-)</v>
          </cell>
          <cell r="AB270" t="str">
            <v>Negativo MODERADO</v>
          </cell>
          <cell r="BA270" t="str">
            <v>Negativo BAJO</v>
          </cell>
        </row>
        <row r="271">
          <cell r="K271" t="str">
            <v>Consumo de bolsas plásticas para almacenamiento de residuos</v>
          </cell>
          <cell r="L271" t="str">
            <v>Agotamiento de los recursos naturales (-)</v>
          </cell>
          <cell r="AB271" t="str">
            <v>Negativo MODERADO</v>
          </cell>
          <cell r="BA271" t="str">
            <v>Negativo BAJO</v>
          </cell>
        </row>
        <row r="272">
          <cell r="K272" t="str">
            <v>Consumo de tóner</v>
          </cell>
          <cell r="L272" t="str">
            <v>Agotamiento de los recursos naturales (-)</v>
          </cell>
          <cell r="AB272" t="str">
            <v>Negativo BAJO</v>
          </cell>
          <cell r="BA272" t="str">
            <v>Negativo BAJO</v>
          </cell>
        </row>
        <row r="273">
          <cell r="K273" t="str">
            <v>Generación de residuos ordinarios</v>
          </cell>
          <cell r="L273" t="str">
            <v>Aumento de carga de rellenos sanitarios (-)</v>
          </cell>
          <cell r="AB273" t="str">
            <v>Negativo MODERADO</v>
          </cell>
          <cell r="BA273" t="str">
            <v>Negativo BAJO</v>
          </cell>
        </row>
        <row r="274">
          <cell r="K274" t="str">
            <v>Generación de residuos ordinarios</v>
          </cell>
          <cell r="L274" t="str">
            <v>Contaminación del suelo (-)</v>
          </cell>
          <cell r="AB274" t="str">
            <v>Negativo MODERADO</v>
          </cell>
          <cell r="BA274" t="str">
            <v>Negativo BAJO</v>
          </cell>
        </row>
        <row r="275">
          <cell r="K275" t="str">
            <v>Generación de residuos de manejo especial (RAEE´S)</v>
          </cell>
          <cell r="L275" t="str">
            <v>Contaminación del suelo (-)</v>
          </cell>
          <cell r="AB275" t="str">
            <v>Negativo MODERADO</v>
          </cell>
          <cell r="BA275" t="str">
            <v>Negativo BAJO</v>
          </cell>
        </row>
        <row r="276">
          <cell r="K276" t="str">
            <v>Generación de residuos de manejo especial (PILAS O BATERÍAS)</v>
          </cell>
          <cell r="L276" t="str">
            <v>Contaminación del suelo (-)</v>
          </cell>
          <cell r="AB276" t="str">
            <v>Negativo MODERADO</v>
          </cell>
          <cell r="BA276" t="str">
            <v>Negativo BAJO</v>
          </cell>
        </row>
        <row r="277">
          <cell r="K277" t="str">
            <v xml:space="preserve">Generación de residuos peligrosos (TÓNERES) </v>
          </cell>
          <cell r="L277" t="str">
            <v>Contaminación del suelo (-)</v>
          </cell>
          <cell r="AB277" t="str">
            <v>Negativo MODERADO</v>
          </cell>
          <cell r="BA277" t="str">
            <v>Negativo BAJO</v>
          </cell>
        </row>
        <row r="278">
          <cell r="K278" t="str">
            <v>Generación de ruido</v>
          </cell>
          <cell r="L278" t="str">
            <v>Contaminación del aire (-)</v>
          </cell>
          <cell r="AB278" t="str">
            <v>Negativo MODERADO</v>
          </cell>
          <cell r="BA278" t="str">
            <v>Negativo BAJO</v>
          </cell>
        </row>
        <row r="279">
          <cell r="K279" t="str">
            <v>Generación de residuos aprovechables (PAPEL)</v>
          </cell>
          <cell r="L279" t="str">
            <v>Disminución de carga en los rellenos sanitarios (+)</v>
          </cell>
          <cell r="AB279" t="str">
            <v>POSITIVO</v>
          </cell>
          <cell r="BA279" t="str">
            <v>POSITIVO</v>
          </cell>
        </row>
        <row r="280">
          <cell r="K280" t="str">
            <v>Generación de residuos aprovechables (PLÁSTICO)</v>
          </cell>
          <cell r="L280" t="str">
            <v>Disminución de carga en los rellenos sanitarios (+)</v>
          </cell>
          <cell r="AB280" t="str">
            <v>POSITIVO</v>
          </cell>
          <cell r="BA280" t="str">
            <v>POSITIVO</v>
          </cell>
        </row>
        <row r="281">
          <cell r="K281" t="str">
            <v>Generación de residuos aprovechables (VIDRIO)</v>
          </cell>
          <cell r="L281" t="str">
            <v>Disminución de carga en los rellenos sanitarios (+)</v>
          </cell>
          <cell r="AB281" t="str">
            <v>POSITIVO</v>
          </cell>
          <cell r="BA281" t="str">
            <v>POSITIVO</v>
          </cell>
        </row>
        <row r="282">
          <cell r="K282" t="str">
            <v>Generación de residuos aprovechables (CARTÓN)</v>
          </cell>
          <cell r="L282" t="str">
            <v>Disminución de carga en los rellenos sanitarios (+)</v>
          </cell>
          <cell r="AB282" t="str">
            <v>POSITIVO</v>
          </cell>
          <cell r="BA282" t="str">
            <v>POSITIVO</v>
          </cell>
        </row>
        <row r="283">
          <cell r="K283" t="str">
            <v>Generación de residuos aprovechables (METAL)</v>
          </cell>
          <cell r="L283" t="str">
            <v>Disminución de carga en los rellenos sanitarios (+)</v>
          </cell>
          <cell r="AB283" t="str">
            <v>POSITIVO</v>
          </cell>
          <cell r="BA283" t="str">
            <v>POSITIVO</v>
          </cell>
        </row>
        <row r="284">
          <cell r="K284" t="str">
            <v>Generación de residuos orgánicos</v>
          </cell>
          <cell r="L284" t="str">
            <v>Aumento de carga de rellenos sanitarios (-)</v>
          </cell>
          <cell r="AB284" t="str">
            <v>Negativo MODERADO</v>
          </cell>
          <cell r="BA284" t="str">
            <v>Negativo BAJO</v>
          </cell>
        </row>
        <row r="285">
          <cell r="K285" t="str">
            <v>Generación de residuos orgánicos</v>
          </cell>
          <cell r="L285" t="str">
            <v>Contaminación del suelo (-)</v>
          </cell>
          <cell r="AB285" t="str">
            <v>Negativo MODERADO</v>
          </cell>
          <cell r="BA285" t="str">
            <v>Negativo BAJO</v>
          </cell>
        </row>
        <row r="286">
          <cell r="K286" t="str">
            <v>Vertimiento de aguas residuales domésticas a sistemas de alcantarillado</v>
          </cell>
          <cell r="L286" t="str">
            <v>Contaminación de cuerpos hídricos (-)</v>
          </cell>
          <cell r="AB286" t="str">
            <v>Negativo MODERADO</v>
          </cell>
          <cell r="BA286" t="str">
            <v>Negativo BAJO</v>
          </cell>
        </row>
        <row r="287">
          <cell r="K287" t="str">
            <v>Conversión a medios tecnológicos</v>
          </cell>
          <cell r="L287" t="str">
            <v>Disminución de consumo de papel (+)</v>
          </cell>
          <cell r="AB287" t="str">
            <v>POSITIVO</v>
          </cell>
          <cell r="BA287" t="str">
            <v>POSITIVO</v>
          </cell>
        </row>
        <row r="288">
          <cell r="K288" t="str">
            <v>Consumo de energía eléctrica</v>
          </cell>
          <cell r="L288" t="str">
            <v>Agotamiento de los recursos naturales (-)</v>
          </cell>
          <cell r="AB288" t="str">
            <v>Negativo MODERADO</v>
          </cell>
          <cell r="BA288" t="str">
            <v>Negativo BAJO</v>
          </cell>
        </row>
        <row r="289">
          <cell r="K289" t="str">
            <v>Consumo de agua</v>
          </cell>
          <cell r="L289" t="str">
            <v>Agotamiento de los recursos naturales (-)</v>
          </cell>
          <cell r="AB289" t="str">
            <v>Negativo MODERADO</v>
          </cell>
          <cell r="BA289" t="str">
            <v>Negativo BAJO</v>
          </cell>
        </row>
        <row r="290">
          <cell r="K290" t="str">
            <v>Consumo de bolsas plásticas para almacenamiento de residuos</v>
          </cell>
          <cell r="L290" t="str">
            <v>Agotamiento de los recursos naturales (-)</v>
          </cell>
          <cell r="AB290" t="str">
            <v>Negativo MODERADO</v>
          </cell>
          <cell r="BA290" t="str">
            <v>Negativo BAJO</v>
          </cell>
        </row>
        <row r="291">
          <cell r="K291" t="str">
            <v xml:space="preserve">Consumo de insumos no comestibles de cafetería </v>
          </cell>
          <cell r="L291" t="str">
            <v>Agotamiento de los recursos naturales (-)</v>
          </cell>
          <cell r="AB291" t="str">
            <v>Negativo MODERADO</v>
          </cell>
          <cell r="BA291" t="str">
            <v>Negativo BAJO</v>
          </cell>
        </row>
        <row r="292">
          <cell r="K292" t="str">
            <v xml:space="preserve">Consumo de insumos comestibles de cafetería </v>
          </cell>
          <cell r="L292" t="str">
            <v>Agotamiento de los recursos naturales (-)</v>
          </cell>
          <cell r="AB292" t="str">
            <v>Negativo BAJO</v>
          </cell>
          <cell r="BA292" t="str">
            <v>Negativo BAJO</v>
          </cell>
        </row>
        <row r="293">
          <cell r="K293" t="str">
            <v>Generación de residuos ordinarios</v>
          </cell>
          <cell r="L293" t="str">
            <v>Aumento de carga de rellenos sanitarios (-)</v>
          </cell>
          <cell r="AB293" t="str">
            <v>Negativo MODERADO</v>
          </cell>
          <cell r="BA293" t="str">
            <v>Negativo BAJO</v>
          </cell>
        </row>
        <row r="294">
          <cell r="K294" t="str">
            <v>Generación de residuos ordinarios</v>
          </cell>
          <cell r="L294" t="str">
            <v>Contaminación del suelo (-)</v>
          </cell>
          <cell r="AB294" t="str">
            <v>Negativo MODERADO</v>
          </cell>
          <cell r="BA294" t="str">
            <v>Negativo BAJO</v>
          </cell>
        </row>
        <row r="295">
          <cell r="K295" t="str">
            <v>Generación de residuos aprovechables (PLÁSTICO)</v>
          </cell>
          <cell r="L295" t="str">
            <v>Disminución de carga en los rellenos sanitarios (+)</v>
          </cell>
          <cell r="AB295" t="str">
            <v>POSITIVO</v>
          </cell>
          <cell r="BA295" t="str">
            <v>POSITIVO</v>
          </cell>
        </row>
        <row r="296">
          <cell r="K296" t="str">
            <v>Generación de residuos aprovechables (CARTÓN)</v>
          </cell>
          <cell r="L296" t="str">
            <v>Disminución de carga en los rellenos sanitarios (+)</v>
          </cell>
          <cell r="AB296" t="str">
            <v>POSITIVO</v>
          </cell>
          <cell r="BA296" t="str">
            <v>POSITIVO</v>
          </cell>
        </row>
        <row r="297">
          <cell r="K297" t="str">
            <v>Generación de residuos orgánicos</v>
          </cell>
          <cell r="L297" t="str">
            <v>Aumento de carga de rellenos sanitarios (-)</v>
          </cell>
          <cell r="AB297" t="str">
            <v>Negativo MODERADO</v>
          </cell>
          <cell r="BA297" t="str">
            <v>Negativo BAJO</v>
          </cell>
        </row>
        <row r="298">
          <cell r="K298" t="str">
            <v>Generación de residuos orgánicos</v>
          </cell>
          <cell r="L298" t="str">
            <v>Contaminación del suelo (-)</v>
          </cell>
          <cell r="AB298" t="str">
            <v>Negativo MODERADO</v>
          </cell>
          <cell r="BA298" t="str">
            <v>Negativo BAJO</v>
          </cell>
        </row>
        <row r="299">
          <cell r="K299" t="str">
            <v>Vertimiento de aguas residuales domésticas a sistemas de alcantarillado</v>
          </cell>
          <cell r="L299" t="str">
            <v>Contaminación de cuerpos hídricos (-)</v>
          </cell>
          <cell r="AB299" t="str">
            <v>Negativo MODERADO</v>
          </cell>
          <cell r="BA299" t="str">
            <v>Negativo BAJO</v>
          </cell>
        </row>
        <row r="300">
          <cell r="K300" t="str">
            <v>Consumo de energía eléctrica</v>
          </cell>
          <cell r="L300" t="str">
            <v>Agotamiento de los recursos naturales (-)</v>
          </cell>
          <cell r="AB300" t="str">
            <v>Negativo MODERADO</v>
          </cell>
          <cell r="BA300" t="str">
            <v>Negativo BAJO</v>
          </cell>
        </row>
        <row r="301">
          <cell r="K301" t="str">
            <v>Consumo de papel</v>
          </cell>
          <cell r="L301" t="str">
            <v>Agotamiento de los recursos naturales (-)</v>
          </cell>
          <cell r="AB301" t="str">
            <v>Negativo MODERADO</v>
          </cell>
          <cell r="BA301" t="str">
            <v>Negativo BAJO</v>
          </cell>
        </row>
        <row r="302">
          <cell r="K302" t="str">
            <v>Consumo de tóner</v>
          </cell>
          <cell r="L302" t="str">
            <v>Agotamiento de los recursos naturales (-)</v>
          </cell>
          <cell r="AB302" t="str">
            <v>Negativo BAJO</v>
          </cell>
          <cell r="BA302" t="str">
            <v>Negativo BAJO</v>
          </cell>
        </row>
        <row r="303">
          <cell r="K303" t="str">
            <v xml:space="preserve">Generación de residuos peligrosos (TÓNERES) </v>
          </cell>
          <cell r="L303" t="str">
            <v>Contaminación del suelo (-)</v>
          </cell>
          <cell r="AB303" t="str">
            <v>Negativo MODERADO</v>
          </cell>
          <cell r="BA303" t="str">
            <v>Negativo BAJO</v>
          </cell>
        </row>
        <row r="304">
          <cell r="K304" t="str">
            <v>Generación de residuos aprovechables (PAPEL)</v>
          </cell>
          <cell r="L304" t="str">
            <v>Disminución de carga en los rellenos sanitarios (+)</v>
          </cell>
          <cell r="AB304" t="str">
            <v>POSITIVO</v>
          </cell>
          <cell r="BA304" t="str">
            <v>POSITIVO</v>
          </cell>
        </row>
        <row r="305">
          <cell r="K305" t="str">
            <v>Conversión a medios tecnológicos</v>
          </cell>
          <cell r="L305" t="str">
            <v>Disminución de consumo de papel (+)</v>
          </cell>
          <cell r="AB305" t="str">
            <v>POSITIVO</v>
          </cell>
          <cell r="BA305" t="str">
            <v>POSITIVO</v>
          </cell>
        </row>
        <row r="306">
          <cell r="K306" t="str">
            <v>Consumo de agua</v>
          </cell>
          <cell r="L306" t="str">
            <v>Agotamiento de los recursos naturales (-)</v>
          </cell>
          <cell r="AB306" t="str">
            <v>Negativo MODERADO</v>
          </cell>
          <cell r="BA306" t="str">
            <v>Negativo BAJO</v>
          </cell>
        </row>
        <row r="307">
          <cell r="K307" t="str">
            <v>Vertimiento de aguas residuales domésticas a sistemas de alcantarillado</v>
          </cell>
          <cell r="L307" t="str">
            <v>Contaminación de cuerpos hídricos (-)</v>
          </cell>
          <cell r="AB307" t="str">
            <v>Negativo MODERADO</v>
          </cell>
          <cell r="BA307" t="str">
            <v>Negativo BAJO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Generación de residuos de manejo especial (RAEE´S)</v>
          </cell>
          <cell r="L313" t="str">
            <v>Contaminación del suelo (-)</v>
          </cell>
          <cell r="AB313" t="str">
            <v>Negativo MODERADO</v>
          </cell>
          <cell r="BA313" t="str">
            <v>Negativo BAJO</v>
          </cell>
        </row>
        <row r="314">
          <cell r="K314" t="str">
            <v>Generación de residuos de manejo especial (PILAS O BATERÍAS)</v>
          </cell>
          <cell r="L314" t="str">
            <v>Contaminación del suelo (-)</v>
          </cell>
          <cell r="AB314" t="str">
            <v>Negativo MODERADO</v>
          </cell>
          <cell r="BA314" t="str">
            <v>Negativo BAJO</v>
          </cell>
        </row>
        <row r="315">
          <cell r="K315" t="str">
            <v xml:space="preserve">Generación de residuos peligrosos (TÓNERES) </v>
          </cell>
          <cell r="L315" t="str">
            <v>Contaminación del suelo (-)</v>
          </cell>
          <cell r="AB315" t="str">
            <v>Negativo MODERADO</v>
          </cell>
          <cell r="BA315" t="str">
            <v>Negativo BAJO</v>
          </cell>
        </row>
        <row r="316">
          <cell r="K316" t="str">
            <v>Generación de residuos aprovechables (PAPEL)</v>
          </cell>
          <cell r="L316" t="str">
            <v>Disminución de carga en los rellenos sanitarios (+)</v>
          </cell>
          <cell r="AB316" t="str">
            <v>POSITIVO</v>
          </cell>
          <cell r="BA316" t="str">
            <v>POSITIVO</v>
          </cell>
        </row>
        <row r="317">
          <cell r="K317" t="str">
            <v>Generación de residuos ordinarios</v>
          </cell>
          <cell r="L317" t="str">
            <v>Aumento de carga de rellenos sanitarios (-)</v>
          </cell>
          <cell r="AB317" t="str">
            <v>Negativo MODERADO</v>
          </cell>
          <cell r="BA317" t="str">
            <v>Negativo BAJO</v>
          </cell>
        </row>
        <row r="318">
          <cell r="K318" t="str">
            <v>Generación de residuos ordinarios</v>
          </cell>
          <cell r="L318" t="str">
            <v>Contaminación del suelo (-)</v>
          </cell>
          <cell r="AB318" t="str">
            <v>Negativo MODERADO</v>
          </cell>
          <cell r="BA318" t="str">
            <v>Negativo BAJO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 xml:space="preserve">Generación de residuos peligrosos (TÓNERES) </v>
          </cell>
          <cell r="L322" t="str">
            <v>Contaminación del suelo (-)</v>
          </cell>
          <cell r="AB322" t="str">
            <v>Negativo MODERADO</v>
          </cell>
          <cell r="BA322" t="str">
            <v>Negativo BAJO</v>
          </cell>
        </row>
        <row r="323">
          <cell r="K323" t="str">
            <v>Generación de residuos aprovechables (PAPEL)</v>
          </cell>
          <cell r="L323" t="str">
            <v>Disminución de carga en los rellenos sanitarios (+)</v>
          </cell>
          <cell r="AB323" t="str">
            <v>POSITIVO</v>
          </cell>
          <cell r="BA323" t="str">
            <v>POSITIVO</v>
          </cell>
        </row>
        <row r="324">
          <cell r="K324" t="str">
            <v>Conversión a medios tecnológicos</v>
          </cell>
          <cell r="L324" t="str">
            <v>Disminución de consumo de papel (+)</v>
          </cell>
          <cell r="AB324" t="str">
            <v>POSITIVO</v>
          </cell>
          <cell r="BA324" t="str">
            <v>POSITIVO</v>
          </cell>
        </row>
        <row r="325">
          <cell r="K325" t="str">
            <v>Definición de criterios ambientales para adquisición de productos y/o servicios</v>
          </cell>
          <cell r="L325" t="str">
            <v>Generación / Fomento de educación  y conciencia ambiental (+)</v>
          </cell>
          <cell r="AB325" t="str">
            <v>POSITIVO</v>
          </cell>
          <cell r="BA325" t="str">
            <v>POSITIVO</v>
          </cell>
        </row>
        <row r="326">
          <cell r="K326" t="str">
            <v>Definición de criterios ambientales para adquisición de productos y/o servicios</v>
          </cell>
          <cell r="L326" t="str">
            <v>Reducción de afectación al medio ambiente (+)</v>
          </cell>
          <cell r="AB326" t="str">
            <v>POSITIVO</v>
          </cell>
          <cell r="BA326" t="str">
            <v>POSITIVO</v>
          </cell>
        </row>
        <row r="327">
          <cell r="K327" t="str">
            <v>Identificación de requisitos legales ambientales y otros requisitos</v>
          </cell>
          <cell r="L327" t="str">
            <v>Reducción de afectación al medio ambiente (+)</v>
          </cell>
          <cell r="AB327" t="str">
            <v>POSITIVO</v>
          </cell>
          <cell r="BA327" t="str">
            <v>POSITIVO</v>
          </cell>
        </row>
        <row r="328">
          <cell r="K328" t="str">
            <v>Consumo de energía eléctrica</v>
          </cell>
          <cell r="L328" t="str">
            <v>Agotamiento de los recursos naturales (-)</v>
          </cell>
          <cell r="AB328" t="str">
            <v>Negativo MODERADO</v>
          </cell>
          <cell r="BA328" t="str">
            <v>Negativo BAJO</v>
          </cell>
        </row>
        <row r="329">
          <cell r="K329" t="str">
            <v>Consumo de papel</v>
          </cell>
          <cell r="L329" t="str">
            <v>Agotamiento de los recursos naturales (-)</v>
          </cell>
          <cell r="AB329" t="str">
            <v>Negativo MODERADO</v>
          </cell>
          <cell r="BA329" t="str">
            <v>Negativo BAJO</v>
          </cell>
        </row>
        <row r="330">
          <cell r="K330" t="str">
            <v>Consumo de tóner</v>
          </cell>
          <cell r="L330" t="str">
            <v>Agotamiento de los recursos naturales (-)</v>
          </cell>
          <cell r="AB330" t="str">
            <v>Negativo BAJO</v>
          </cell>
          <cell r="BA330" t="str">
            <v>Negativo BAJO</v>
          </cell>
        </row>
        <row r="331">
          <cell r="K331" t="str">
            <v>Generación de residuos aprovechables (PAPEL)</v>
          </cell>
          <cell r="L331" t="str">
            <v>Disminución de carga en los rellenos sanitarios (+)</v>
          </cell>
          <cell r="AB331" t="str">
            <v>POSITIVO</v>
          </cell>
          <cell r="BA331" t="str">
            <v>POSITIVO</v>
          </cell>
        </row>
        <row r="332">
          <cell r="K332" t="str">
            <v>Generación de residuos ordinarios</v>
          </cell>
          <cell r="L332" t="str">
            <v>Aumento de carga de rellenos sanitarios (-)</v>
          </cell>
          <cell r="AB332" t="str">
            <v>Negativo MODERADO</v>
          </cell>
          <cell r="BA332" t="str">
            <v>Negativo BAJO</v>
          </cell>
        </row>
        <row r="333">
          <cell r="K333" t="str">
            <v>Generación de residuos ordinarios</v>
          </cell>
          <cell r="L333" t="str">
            <v>Aumento de carga de rellenos sanitarios (-)</v>
          </cell>
          <cell r="AB333" t="str">
            <v>Negativo MODERADO</v>
          </cell>
          <cell r="BA333" t="str">
            <v>Negativo BAJO</v>
          </cell>
        </row>
        <row r="334">
          <cell r="K334" t="str">
            <v xml:space="preserve">Generación de residuos peligrosos (TÓNERES) </v>
          </cell>
          <cell r="L334" t="str">
            <v>Contaminación del suelo (-)</v>
          </cell>
          <cell r="AB334" t="str">
            <v>Negativo MODERADO</v>
          </cell>
          <cell r="BA334" t="str">
            <v>Negativo BAJO</v>
          </cell>
        </row>
        <row r="335">
          <cell r="K335" t="str">
            <v>Consumo de bolsas plásticas para almacenamiento de residuos</v>
          </cell>
          <cell r="L335" t="str">
            <v>Agotamiento de los recursos naturales (-)</v>
          </cell>
          <cell r="AB335" t="str">
            <v>Negativo MODERADO</v>
          </cell>
          <cell r="BA335" t="str">
            <v>Negativo BAJO</v>
          </cell>
        </row>
        <row r="336">
          <cell r="K336" t="str">
            <v>Consumo de papel</v>
          </cell>
          <cell r="L336" t="str">
            <v>Agotamiento de los recursos naturales (-)</v>
          </cell>
          <cell r="AB336" t="str">
            <v>Negativo MODERADO</v>
          </cell>
          <cell r="BA336" t="str">
            <v>Negativo BAJO</v>
          </cell>
        </row>
        <row r="337">
          <cell r="K337" t="str">
            <v>Consumo de tóner</v>
          </cell>
          <cell r="L337" t="str">
            <v>Agotamiento de los recursos naturales (-)</v>
          </cell>
          <cell r="AB337" t="str">
            <v>Negativo BAJO</v>
          </cell>
          <cell r="BA337" t="str">
            <v>Negativo BAJO</v>
          </cell>
        </row>
        <row r="338">
          <cell r="K338" t="str">
            <v>Consumo de energía eléctrica</v>
          </cell>
          <cell r="L338" t="str">
            <v>Agotamiento de los recursos naturales (-)</v>
          </cell>
          <cell r="AB338" t="str">
            <v>Negativo MODERADO</v>
          </cell>
          <cell r="BA338" t="str">
            <v>Negativo BAJO</v>
          </cell>
        </row>
        <row r="339">
          <cell r="K339" t="str">
            <v>Definición de criterios ambientales para adquisición de productos y/o servicios</v>
          </cell>
          <cell r="L339" t="str">
            <v>Reducción de afectación al medio ambiente (+)</v>
          </cell>
          <cell r="AB339" t="str">
            <v>POSITIVO</v>
          </cell>
          <cell r="BA339" t="str">
            <v>POSITIVO</v>
          </cell>
        </row>
        <row r="340">
          <cell r="K340" t="str">
            <v>Definición de criterios ambientales para adquisición de productos y/o servicios</v>
          </cell>
          <cell r="L340" t="str">
            <v>Generación / Fomento de educación  y conciencia ambiental (+)</v>
          </cell>
          <cell r="AB340" t="str">
            <v>POSITIVO</v>
          </cell>
          <cell r="BA340" t="str">
            <v>POSITIVO</v>
          </cell>
        </row>
        <row r="341">
          <cell r="K341" t="str">
            <v>Generación de residuos aprovechables (CARTÓN)</v>
          </cell>
          <cell r="L341" t="str">
            <v>Disminución de carga en los rellenos sanitarios (+)</v>
          </cell>
          <cell r="AB341" t="str">
            <v>POSITIVO</v>
          </cell>
          <cell r="BA341" t="str">
            <v>POSITIVO</v>
          </cell>
        </row>
        <row r="342">
          <cell r="K342" t="str">
            <v>Generación de residuos aprovechables (PAPEL)</v>
          </cell>
          <cell r="L342" t="str">
            <v>Disminución de carga en los rellenos sanitarios (+)</v>
          </cell>
          <cell r="AB342" t="str">
            <v>POSITIVO</v>
          </cell>
          <cell r="BA342" t="str">
            <v>POSITIVO</v>
          </cell>
        </row>
        <row r="343">
          <cell r="K343" t="str">
            <v>Generación de residuos aprovechables (PLÁSTICO)</v>
          </cell>
          <cell r="L343" t="str">
            <v>Disminución de carga en los rellenos sanitarios (+)</v>
          </cell>
          <cell r="AB343" t="str">
            <v>POSITIVO</v>
          </cell>
          <cell r="BA343" t="str">
            <v>POSITIVO</v>
          </cell>
        </row>
        <row r="344">
          <cell r="K344" t="str">
            <v>Generación de residuos ordinarios</v>
          </cell>
          <cell r="L344" t="str">
            <v>Aumento de carga de rellenos sanitarios (-)</v>
          </cell>
          <cell r="AB344" t="str">
            <v>Negativo MODERADO</v>
          </cell>
          <cell r="BA344" t="str">
            <v>Negativo BAJO</v>
          </cell>
        </row>
        <row r="345">
          <cell r="K345" t="str">
            <v>Generación de residuos ordinarios</v>
          </cell>
          <cell r="L345" t="str">
            <v>Contaminación del suelo (-)</v>
          </cell>
          <cell r="AB345" t="str">
            <v>Negativo MODERADO</v>
          </cell>
          <cell r="BA345" t="str">
            <v>Negativo BAJO</v>
          </cell>
        </row>
        <row r="346">
          <cell r="K346" t="str">
            <v>Generación de residuos orgánicos</v>
          </cell>
          <cell r="L346" t="str">
            <v>Aumento de carga de rellenos sanitarios (-)</v>
          </cell>
          <cell r="AB346" t="str">
            <v>Negativo MODERADO</v>
          </cell>
          <cell r="BA346" t="str">
            <v>Negativo BAJO</v>
          </cell>
        </row>
        <row r="347">
          <cell r="K347" t="str">
            <v>Generación de residuos orgánicos</v>
          </cell>
          <cell r="L347" t="str">
            <v>Contaminación del suelo (-)</v>
          </cell>
          <cell r="AB347" t="str">
            <v>Negativo MODERADO</v>
          </cell>
          <cell r="BA347" t="str">
            <v>Negativo BAJO</v>
          </cell>
        </row>
        <row r="348">
          <cell r="K348" t="str">
            <v xml:space="preserve">Generación de residuos peligrosos (TÓNERES) </v>
          </cell>
          <cell r="L348" t="str">
            <v>Contaminación del suelo (-)</v>
          </cell>
          <cell r="AB348" t="str">
            <v>Negativo MODERADO</v>
          </cell>
          <cell r="BA348" t="str">
            <v>Negativo BAJO</v>
          </cell>
        </row>
        <row r="349">
          <cell r="K349" t="str">
            <v>Consumo de bolsas plásticas para almacenamiento de residuos</v>
          </cell>
          <cell r="L349" t="str">
            <v>Agotamiento de los recursos naturales (-)</v>
          </cell>
          <cell r="AB349" t="str">
            <v>Negativo MODERADO</v>
          </cell>
          <cell r="BA349" t="str">
            <v>Negativo BAJO</v>
          </cell>
        </row>
        <row r="350">
          <cell r="K350" t="str">
            <v>Educación ambiental</v>
          </cell>
          <cell r="L350" t="str">
            <v>Disminución de carga en los rellenos sanitarios (+)</v>
          </cell>
          <cell r="AB350" t="str">
            <v>POSITIVO</v>
          </cell>
          <cell r="BA350" t="str">
            <v>POSITIVO</v>
          </cell>
        </row>
        <row r="351">
          <cell r="K351" t="str">
            <v>Educación ambiental</v>
          </cell>
          <cell r="L351" t="str">
            <v>Disminución de contaminación al suelo (+)</v>
          </cell>
          <cell r="AB351" t="str">
            <v>POSITIVO</v>
          </cell>
          <cell r="BA351" t="str">
            <v>POSITIVO</v>
          </cell>
        </row>
        <row r="352">
          <cell r="K352" t="str">
            <v>Educación ambiental</v>
          </cell>
          <cell r="L352" t="str">
            <v>Fomento de buenas prácticas ambientales (+)</v>
          </cell>
          <cell r="AB352" t="str">
            <v>POSITIVO</v>
          </cell>
          <cell r="BA352" t="str">
            <v>POSITIVO</v>
          </cell>
        </row>
        <row r="353">
          <cell r="K353" t="str">
            <v>Educación ambiental</v>
          </cell>
          <cell r="L353" t="str">
            <v>Generación / Fomento de educación  y conciencia ambiental (+)</v>
          </cell>
          <cell r="AB353" t="str">
            <v>POSITIVO</v>
          </cell>
          <cell r="BA353" t="str">
            <v>POSITIVO</v>
          </cell>
        </row>
        <row r="354">
          <cell r="K354" t="str">
            <v>Educación ambiental</v>
          </cell>
          <cell r="L354" t="str">
            <v>Generación de empleo (+)</v>
          </cell>
          <cell r="AB354" t="str">
            <v>POSITIVO</v>
          </cell>
          <cell r="BA354" t="str">
            <v>POSITIVO</v>
          </cell>
        </row>
        <row r="355">
          <cell r="K355" t="str">
            <v>Educación ambiental</v>
          </cell>
          <cell r="L355" t="str">
            <v>Manejo integral de residuos sólidos (+)</v>
          </cell>
          <cell r="AB355" t="str">
            <v>POSITIVO</v>
          </cell>
          <cell r="BA355" t="str">
            <v>POSITIVO</v>
          </cell>
        </row>
        <row r="356">
          <cell r="K356" t="str">
            <v>Educación ambiental</v>
          </cell>
          <cell r="L356" t="str">
            <v>Reducción de afectación al medio ambiente (+)</v>
          </cell>
          <cell r="AB356" t="str">
            <v>POSITIVO</v>
          </cell>
          <cell r="BA356" t="str">
            <v>POSITIVO</v>
          </cell>
        </row>
        <row r="357">
          <cell r="K357" t="str">
            <v>Uso de publicidad exterior visual</v>
          </cell>
          <cell r="L357" t="str">
            <v>Alteración al medio ambiente laboral (-)</v>
          </cell>
          <cell r="AB357" t="str">
            <v>Negativo MODERADO</v>
          </cell>
          <cell r="BA357" t="str">
            <v>Negativo BAJO</v>
          </cell>
        </row>
        <row r="358">
          <cell r="K358" t="str">
            <v>Consumo de combustibles</v>
          </cell>
          <cell r="L358" t="str">
            <v>Agotamiento de los recursos naturales (-)</v>
          </cell>
          <cell r="AB358" t="str">
            <v>Negativo MODERADO</v>
          </cell>
          <cell r="BA358" t="str">
            <v>Negativo BAJO</v>
          </cell>
        </row>
        <row r="359">
          <cell r="K359" t="str">
            <v>Consumo de combustibles</v>
          </cell>
          <cell r="L359" t="str">
            <v>Emisión de gases efecto invernadero (-)</v>
          </cell>
          <cell r="AB359" t="str">
            <v>Negativo MODERADO</v>
          </cell>
          <cell r="BA359" t="str">
            <v>Negativo BAJO</v>
          </cell>
        </row>
        <row r="360">
          <cell r="K360" t="str">
            <v>Generación de emisiones atmosféricas fuentes móviles</v>
          </cell>
          <cell r="L360" t="str">
            <v>Contaminación del aire (-)</v>
          </cell>
          <cell r="AB360" t="str">
            <v>Negativo MODERADO</v>
          </cell>
          <cell r="BA360" t="str">
            <v>Negativo MODERADO</v>
          </cell>
        </row>
        <row r="361">
          <cell r="K361" t="str">
            <v>Generación de residuos de manejo especial (LLANTAS USADAS)</v>
          </cell>
          <cell r="L361" t="str">
            <v>Contaminación del suelo (-)</v>
          </cell>
          <cell r="AB361" t="str">
            <v>Negativo MODERADO</v>
          </cell>
          <cell r="BA361" t="str">
            <v>Negativo BAJO</v>
          </cell>
        </row>
        <row r="362">
          <cell r="K362" t="str">
            <v>Generación de residuos peligrosos (ACEITES USADOS)</v>
          </cell>
          <cell r="L362" t="str">
            <v>Contaminación del suelo (-)</v>
          </cell>
          <cell r="AB362" t="str">
            <v>Negativo MODERADO</v>
          </cell>
          <cell r="BA362" t="str">
            <v>Negativo BAJO</v>
          </cell>
        </row>
        <row r="363">
          <cell r="K363" t="str">
            <v>Generación de ruido</v>
          </cell>
          <cell r="L363" t="str">
            <v>Contaminación del aire (-)</v>
          </cell>
          <cell r="AB363" t="str">
            <v>Negativo MODERADO</v>
          </cell>
          <cell r="BA363" t="str">
            <v>Negativo MODERADO</v>
          </cell>
        </row>
        <row r="364">
          <cell r="K364" t="str">
            <v>Identificación de requisitos legales ambientales y otros requisitos</v>
          </cell>
          <cell r="L364" t="str">
            <v>Reducción de afectación al medio ambiente (+)</v>
          </cell>
          <cell r="AB364" t="str">
            <v>POSITIVO</v>
          </cell>
          <cell r="BA364" t="str">
            <v>POSITIVO</v>
          </cell>
        </row>
        <row r="365">
          <cell r="K365" t="str">
            <v>Definición de criterios ambientales para adquisición de productos y/o servicios</v>
          </cell>
          <cell r="L365" t="str">
            <v>Preservación de la calidad del aire (+)</v>
          </cell>
          <cell r="AB365" t="str">
            <v>POSITIVO</v>
          </cell>
          <cell r="BA365" t="str">
            <v>POSITIVO</v>
          </cell>
        </row>
        <row r="366">
          <cell r="K366" t="str">
            <v>Definición de criterios ambientales para adquisición de productos y/o servicios</v>
          </cell>
          <cell r="L366" t="str">
            <v>Reducción de afectación al medio ambiente (+)</v>
          </cell>
          <cell r="AB366" t="str">
            <v>POSITIVO</v>
          </cell>
          <cell r="BA366" t="str">
            <v>POSITIVO</v>
          </cell>
        </row>
        <row r="367">
          <cell r="K367" t="str">
            <v>Uso de refrigerantes</v>
          </cell>
          <cell r="L367" t="str">
            <v>Agotamiento de los recursos naturales (-)</v>
          </cell>
          <cell r="AB367" t="str">
            <v>Negativo BAJO</v>
          </cell>
          <cell r="BA367" t="str">
            <v>Negativo BAJO</v>
          </cell>
        </row>
        <row r="368">
          <cell r="K368" t="str">
            <v>N/A</v>
          </cell>
          <cell r="L368" t="str">
            <v>N/A</v>
          </cell>
          <cell r="AB368" t="str">
            <v>SIN IMPACTO</v>
          </cell>
          <cell r="BA368" t="str">
            <v>SIN IMPACTO</v>
          </cell>
        </row>
        <row r="369">
          <cell r="K369" t="str">
            <v>Consumo de energía eléctrica</v>
          </cell>
          <cell r="L369" t="str">
            <v>Agotamiento de los recursos naturales (-)</v>
          </cell>
          <cell r="AB369" t="str">
            <v>Negativo MODERADO</v>
          </cell>
          <cell r="BA369" t="str">
            <v>Negativo BAJO</v>
          </cell>
        </row>
        <row r="370">
          <cell r="K370" t="str">
            <v>Generación de ruido</v>
          </cell>
          <cell r="L370" t="str">
            <v>Alteración al medio ambiente laboral (-)</v>
          </cell>
          <cell r="AB370" t="str">
            <v>Negativo MODERADO</v>
          </cell>
          <cell r="BA370" t="str">
            <v>Negativo BAJO</v>
          </cell>
        </row>
        <row r="371">
          <cell r="K371" t="str">
            <v>Generación de emisiones atmosféricas fuentes móviles</v>
          </cell>
          <cell r="L371" t="str">
            <v>Contaminación del aire (-)</v>
          </cell>
          <cell r="AB371" t="str">
            <v>Negativo MODERADO</v>
          </cell>
          <cell r="BA371" t="str">
            <v>Negativo BAJO</v>
          </cell>
        </row>
        <row r="372">
          <cell r="K372" t="str">
            <v>Generación de ruido</v>
          </cell>
          <cell r="L372" t="str">
            <v>Aumento en los niveles de ruido (-)</v>
          </cell>
          <cell r="AB372" t="str">
            <v>Negativo BAJO</v>
          </cell>
          <cell r="BA372" t="str">
            <v>Negativo BAJO</v>
          </cell>
        </row>
        <row r="373">
          <cell r="K373" t="str">
            <v>Generación de emisiones atmosféricas fuentes móviles</v>
          </cell>
          <cell r="L373" t="str">
            <v>Contaminación del aire (-)</v>
          </cell>
          <cell r="AB373" t="str">
            <v>Negativo BAJO</v>
          </cell>
          <cell r="BA373" t="str">
            <v>Negativo BAJO</v>
          </cell>
        </row>
        <row r="374">
          <cell r="K374" t="str">
            <v>Otro</v>
          </cell>
          <cell r="L374" t="str">
            <v>Disminución de contaminación al suelo (+)</v>
          </cell>
          <cell r="AB374" t="str">
            <v>POSITIVO</v>
          </cell>
          <cell r="BA374" t="str">
            <v>POSITIVO</v>
          </cell>
        </row>
        <row r="375">
          <cell r="K375" t="str">
            <v>Consumo de agua</v>
          </cell>
          <cell r="L375" t="str">
            <v>Agotamiento de los recursos naturales (-)</v>
          </cell>
          <cell r="AB375" t="str">
            <v>Negativo MODERADO</v>
          </cell>
          <cell r="BA375" t="str">
            <v>Negativo BAJO</v>
          </cell>
        </row>
        <row r="376">
          <cell r="K376" t="str">
            <v>Consumo de combustibles</v>
          </cell>
          <cell r="L376" t="str">
            <v>Agotamiento de los recursos naturales (-)</v>
          </cell>
          <cell r="AB376" t="str">
            <v>Negativo BAJO</v>
          </cell>
          <cell r="BA376" t="str">
            <v>Negativo BAJO</v>
          </cell>
        </row>
        <row r="377">
          <cell r="K377" t="str">
            <v xml:space="preserve">Generación de residuos peligrosos (RESIDUOS QUÍMICOS) </v>
          </cell>
          <cell r="L377" t="str">
            <v>Contaminación del suelo (-)</v>
          </cell>
          <cell r="AB377" t="str">
            <v>Negativo MODERADO</v>
          </cell>
          <cell r="BA377" t="str">
            <v>Negativo BAJO</v>
          </cell>
        </row>
        <row r="378">
          <cell r="K378" t="str">
            <v>N/A</v>
          </cell>
          <cell r="L378" t="str">
            <v>N/A</v>
          </cell>
          <cell r="AB378" t="str">
            <v>SIN IMPACTO</v>
          </cell>
          <cell r="BA378" t="str">
            <v>SIN IMPACTO</v>
          </cell>
        </row>
        <row r="379">
          <cell r="K379" t="str">
            <v>N/A</v>
          </cell>
          <cell r="L379" t="str">
            <v>N/A</v>
          </cell>
          <cell r="AB379" t="str">
            <v>SIN IMPACTO</v>
          </cell>
          <cell r="BA379" t="str">
            <v>SIN IMPACTO</v>
          </cell>
        </row>
        <row r="380">
          <cell r="K380" t="str">
            <v>N/A</v>
          </cell>
          <cell r="L380" t="str">
            <v>N/A</v>
          </cell>
          <cell r="AB380" t="str">
            <v>SIN IMPACTO</v>
          </cell>
          <cell r="BA380" t="str">
            <v>SIN IMPACTO</v>
          </cell>
        </row>
        <row r="381">
          <cell r="K381"/>
          <cell r="L381"/>
          <cell r="AB381" t="str">
            <v>SIN IMPACTO</v>
          </cell>
          <cell r="BA381" t="str">
            <v>SIN IMPACTO</v>
          </cell>
        </row>
      </sheetData>
      <sheetData sheetId="30"/>
      <sheetData sheetId="31"/>
      <sheetData sheetId="32"/>
      <sheetData sheetId="33"/>
      <sheetData sheetId="3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Consumo de energía eléctrica</v>
          </cell>
          <cell r="L16" t="str">
            <v>Agotamiento de los recursos naturales (-)</v>
          </cell>
          <cell r="AB16" t="str">
            <v>Negativo MODERADO</v>
          </cell>
          <cell r="BA16" t="str">
            <v>Negativo BAJO</v>
          </cell>
        </row>
        <row r="17">
          <cell r="K17" t="str">
            <v>Educación ambiental</v>
          </cell>
          <cell r="L17" t="str">
            <v>Fomento de buenas prácticas ambientales (+)</v>
          </cell>
          <cell r="AB17" t="str">
            <v>POSITIVO</v>
          </cell>
          <cell r="BA17" t="str">
            <v>POSITIVO</v>
          </cell>
        </row>
        <row r="18">
          <cell r="K18" t="str">
            <v>Consumo de energía eléctrica</v>
          </cell>
          <cell r="L18" t="str">
            <v>Agotamiento de los recursos naturales (-)</v>
          </cell>
          <cell r="AB18" t="str">
            <v>Negativo MODERADO</v>
          </cell>
          <cell r="BA18" t="str">
            <v>Negativo BAJO</v>
          </cell>
        </row>
        <row r="19">
          <cell r="K19" t="str">
            <v>Educación ambiental</v>
          </cell>
          <cell r="L19" t="str">
            <v>Reducción de afectación al medio ambiente (+)</v>
          </cell>
          <cell r="AB19" t="str">
            <v>POSITIVO</v>
          </cell>
          <cell r="BA19" t="str">
            <v>POSITIVO</v>
          </cell>
        </row>
        <row r="20">
          <cell r="K20" t="str">
            <v>Educación ambiental</v>
          </cell>
          <cell r="L20" t="str">
            <v>Generación / Fomento de educación  y conciencia ambiental (+)</v>
          </cell>
          <cell r="AB20" t="str">
            <v>POSITIVO</v>
          </cell>
          <cell r="BA20" t="str">
            <v>POSITIVO</v>
          </cell>
        </row>
        <row r="21">
          <cell r="K21" t="str">
            <v>Educación ambiental</v>
          </cell>
          <cell r="L21" t="str">
            <v>Disminución de consumo de papel (+)</v>
          </cell>
          <cell r="AB21" t="str">
            <v>POSITIVO</v>
          </cell>
          <cell r="BA21" t="str">
            <v>POSITIVO</v>
          </cell>
        </row>
        <row r="22">
          <cell r="K22" t="str">
            <v>Educación ambiental</v>
          </cell>
          <cell r="L22" t="str">
            <v>Disminución de consumo de energía (+)</v>
          </cell>
          <cell r="AB22" t="str">
            <v>POSITIVO</v>
          </cell>
          <cell r="BA22" t="str">
            <v>POSITIVO</v>
          </cell>
        </row>
        <row r="23">
          <cell r="K23" t="str">
            <v>Educación ambiental</v>
          </cell>
          <cell r="L23" t="str">
            <v>Disminución de consumo de agua (+)</v>
          </cell>
          <cell r="AB23" t="str">
            <v>POSITIVO</v>
          </cell>
          <cell r="BA23" t="str">
            <v>POSITIVO</v>
          </cell>
        </row>
        <row r="24">
          <cell r="K24" t="str">
            <v>Educación ambiental</v>
          </cell>
          <cell r="L24" t="str">
            <v>Manejo integral de residuos sólidos (+)</v>
          </cell>
          <cell r="AB24" t="str">
            <v>POSITIVO</v>
          </cell>
          <cell r="BA24" t="str">
            <v>POSITIVO</v>
          </cell>
        </row>
        <row r="25">
          <cell r="K25" t="str">
            <v>Educación ambiental</v>
          </cell>
          <cell r="L25" t="str">
            <v>Conservación de fauna (+)</v>
          </cell>
          <cell r="AB25" t="str">
            <v>POSITIVO</v>
          </cell>
          <cell r="BA25" t="str">
            <v>POSITIVO</v>
          </cell>
        </row>
        <row r="26">
          <cell r="K26" t="str">
            <v>Educación ambiental</v>
          </cell>
          <cell r="L26" t="str">
            <v>Conservación de flora (+)</v>
          </cell>
          <cell r="AB26" t="str">
            <v>POSITIVO</v>
          </cell>
          <cell r="BA26" t="str">
            <v>POSITIVO</v>
          </cell>
        </row>
        <row r="27">
          <cell r="K27" t="str">
            <v>Conversión a medios tecnológicos</v>
          </cell>
          <cell r="L27" t="str">
            <v>Disminución de consumo de papel (+)</v>
          </cell>
          <cell r="AB27" t="str">
            <v>POSITIVO</v>
          </cell>
          <cell r="BA27" t="str">
            <v>POSITIVO</v>
          </cell>
        </row>
        <row r="28">
          <cell r="K28" t="str">
            <v>Realización de actividades de compensación ambiental</v>
          </cell>
          <cell r="L28" t="str">
            <v>Reducción de afectación al medio ambiente (+)</v>
          </cell>
          <cell r="AB28" t="str">
            <v>POSITIVO</v>
          </cell>
          <cell r="BA28" t="str">
            <v>POSITIVO</v>
          </cell>
        </row>
        <row r="29">
          <cell r="K29" t="str">
            <v>Realización de actividades de compensación ambiental</v>
          </cell>
          <cell r="L29" t="str">
            <v>Generación / Fomento de educación  y conciencia ambiental (+)</v>
          </cell>
          <cell r="AB29" t="str">
            <v>POSITIVO</v>
          </cell>
          <cell r="BA29" t="str">
            <v>POSITIVO</v>
          </cell>
        </row>
        <row r="30">
          <cell r="K30" t="str">
            <v>Consumo de tóner</v>
          </cell>
          <cell r="L30" t="str">
            <v>Agotamiento de los recursos naturales (-)</v>
          </cell>
          <cell r="AB30" t="str">
            <v>Negativo BAJO</v>
          </cell>
          <cell r="BA30" t="str">
            <v>Negativo BAJO</v>
          </cell>
        </row>
        <row r="31">
          <cell r="K31" t="str">
            <v>Conversión a medios tecnológicos</v>
          </cell>
          <cell r="L31" t="str">
            <v>Disminución de consumo de papel (+)</v>
          </cell>
          <cell r="AB31" t="str">
            <v>POSITIVO</v>
          </cell>
          <cell r="BA31" t="str">
            <v>POSITIVO</v>
          </cell>
        </row>
        <row r="32">
          <cell r="K32" t="str">
            <v>Generación de residuos de manejo especial (PILAS O BATERÍAS)</v>
          </cell>
          <cell r="L32" t="str">
            <v>Contaminación del suelo (-)</v>
          </cell>
          <cell r="AB32" t="str">
            <v>Negativo MODERADO</v>
          </cell>
          <cell r="BA32" t="str">
            <v>Negativo BAJO</v>
          </cell>
        </row>
        <row r="33">
          <cell r="K33" t="str">
            <v xml:space="preserve">Generación de residuos peligrosos (TÓNERES) </v>
          </cell>
          <cell r="L33" t="str">
            <v>Contaminación del suelo (-)</v>
          </cell>
          <cell r="AB33" t="str">
            <v>Negativo MODERADO</v>
          </cell>
          <cell r="BA33" t="str">
            <v>Negativo BAJO</v>
          </cell>
        </row>
        <row r="34">
          <cell r="K34" t="str">
            <v>Consumo de sustancias químicas</v>
          </cell>
          <cell r="L34" t="str">
            <v>Agotamiento de los recursos naturales (-)</v>
          </cell>
          <cell r="AB34" t="str">
            <v>Negativo MODERADO</v>
          </cell>
          <cell r="BA34" t="str">
            <v>Negativo BAJO</v>
          </cell>
        </row>
        <row r="35">
          <cell r="K35" t="str">
            <v>Mantenimiento de aparatos eléctricos y/o electrónicos</v>
          </cell>
          <cell r="L35" t="str">
            <v>Alteración al medio ambiente laboral (-)</v>
          </cell>
          <cell r="AB35" t="str">
            <v>Negativo MODERADO</v>
          </cell>
          <cell r="BA35" t="str">
            <v>Negativo BAJO</v>
          </cell>
        </row>
        <row r="36">
          <cell r="K36" t="str">
            <v>Consumo de energía eléctrica</v>
          </cell>
          <cell r="L36" t="str">
            <v>Agotamiento de los recursos naturales (-)</v>
          </cell>
          <cell r="AB36" t="str">
            <v>Negativo MODERADO</v>
          </cell>
          <cell r="BA36" t="str">
            <v>Negativo BAJO</v>
          </cell>
        </row>
        <row r="37">
          <cell r="K37" t="str">
            <v>Consumo de energía eléctrica</v>
          </cell>
          <cell r="L37" t="str">
            <v>Agotamiento de los recursos naturales (-)</v>
          </cell>
          <cell r="AB37" t="str">
            <v>Negativo MODERADO</v>
          </cell>
          <cell r="BA37" t="str">
            <v>Negativo BAJO</v>
          </cell>
        </row>
        <row r="38">
          <cell r="K38" t="str">
            <v>Consumo de papel</v>
          </cell>
          <cell r="L38" t="str">
            <v>Agotamiento de los recursos naturales (-)</v>
          </cell>
          <cell r="AB38" t="str">
            <v>Negativo MODERADO</v>
          </cell>
          <cell r="BA38" t="str">
            <v>Negativo BAJO</v>
          </cell>
        </row>
        <row r="39">
          <cell r="K39" t="str">
            <v>Consumo de tóner</v>
          </cell>
          <cell r="L39" t="str">
            <v>Agotamiento de los recursos naturales (-)</v>
          </cell>
          <cell r="AB39" t="str">
            <v>Negativo BAJO</v>
          </cell>
          <cell r="BA39" t="str">
            <v>Negativo BAJO</v>
          </cell>
        </row>
        <row r="40">
          <cell r="K40" t="str">
            <v>Conversión a medios tecnológicos</v>
          </cell>
          <cell r="L40" t="str">
            <v>Disminución de consumo de papel (+)</v>
          </cell>
          <cell r="AB40" t="str">
            <v>POSITIVO</v>
          </cell>
          <cell r="BA40" t="str">
            <v>POSITIVO</v>
          </cell>
        </row>
        <row r="41">
          <cell r="K41" t="str">
            <v>Generación de residuos aprovechables (PAPEL)</v>
          </cell>
          <cell r="L41" t="str">
            <v>Disminución de carga en los rellenos sanitarios (+)</v>
          </cell>
          <cell r="AB41" t="str">
            <v>POSITIVO</v>
          </cell>
          <cell r="BA41" t="str">
            <v>POSITIVO</v>
          </cell>
        </row>
        <row r="42">
          <cell r="K42" t="str">
            <v xml:space="preserve">Generación de residuos peligrosos (TÓNERES) </v>
          </cell>
          <cell r="L42" t="str">
            <v>Contaminación del suelo (-)</v>
          </cell>
          <cell r="AB42" t="str">
            <v>Negativo MODERADO</v>
          </cell>
          <cell r="BA42" t="str">
            <v>Negativo BAJO</v>
          </cell>
        </row>
        <row r="43">
          <cell r="K43" t="str">
            <v>Consumo de energía eléctrica</v>
          </cell>
          <cell r="L43" t="str">
            <v>Agotamiento de los recursos naturales (-)</v>
          </cell>
          <cell r="AB43" t="str">
            <v>Negativo MODERADO</v>
          </cell>
          <cell r="BA43" t="str">
            <v>Negativo BAJO</v>
          </cell>
        </row>
        <row r="44">
          <cell r="K44" t="str">
            <v>Consumo de materiales de construcción</v>
          </cell>
          <cell r="L44" t="str">
            <v>Agotamiento de los recursos naturales (-)</v>
          </cell>
          <cell r="AB44" t="str">
            <v>Negativo BAJO</v>
          </cell>
          <cell r="BA44" t="str">
            <v>Negativo BAJO</v>
          </cell>
        </row>
        <row r="45">
          <cell r="K45" t="str">
            <v>Generación de residuos aprovechables (METAL)</v>
          </cell>
          <cell r="L45" t="str">
            <v>Disminución de carga en los rellenos sanitarios (+)</v>
          </cell>
          <cell r="AB45" t="str">
            <v>POSITIVO</v>
          </cell>
          <cell r="BA45" t="str">
            <v>POSITIVO</v>
          </cell>
        </row>
        <row r="46">
          <cell r="K46" t="str">
            <v>Generación de residuos aprovechables (PAPEL)</v>
          </cell>
          <cell r="L46" t="str">
            <v>Disminución de carga en los rellenos sanitarios (+)</v>
          </cell>
          <cell r="AB46" t="str">
            <v>POSITIVO</v>
          </cell>
          <cell r="BA46" t="str">
            <v>POSITIVO</v>
          </cell>
        </row>
        <row r="47">
          <cell r="K47" t="str">
            <v>Generación de residuos aprovechables (PLÁSTICO)</v>
          </cell>
          <cell r="L47" t="str">
            <v>Disminución de carga en los rellenos sanitarios (+)</v>
          </cell>
          <cell r="AB47" t="str">
            <v>POSITIVO</v>
          </cell>
          <cell r="BA47" t="str">
            <v>POSITIVO</v>
          </cell>
        </row>
        <row r="48">
          <cell r="K48" t="str">
            <v>Generación de residuos de manejo especial (RCD´S)</v>
          </cell>
          <cell r="L48" t="str">
            <v>Contaminación del suelo (-)</v>
          </cell>
          <cell r="AB48" t="str">
            <v>Negativo MODERADO</v>
          </cell>
          <cell r="BA48" t="str">
            <v>Negativo BAJO</v>
          </cell>
        </row>
        <row r="49">
          <cell r="K49" t="str">
            <v>Generación de residuos de manejo especial  (LUMINARIAS)</v>
          </cell>
          <cell r="L49" t="str">
            <v>Contaminación del suelo (-)</v>
          </cell>
          <cell r="AB49" t="str">
            <v>Negativo MODERADO</v>
          </cell>
          <cell r="BA49" t="str">
            <v>Negativo BAJO</v>
          </cell>
        </row>
        <row r="50">
          <cell r="K50" t="str">
            <v>Consumo de sustancias químicas</v>
          </cell>
          <cell r="L50" t="str">
            <v>Agotamiento de los recursos naturales (-)</v>
          </cell>
          <cell r="AB50" t="str">
            <v>Negativo MODERADO</v>
          </cell>
          <cell r="BA50" t="str">
            <v>Negativo BAJO</v>
          </cell>
        </row>
        <row r="51">
          <cell r="K51" t="str">
            <v xml:space="preserve">Generación de residuos peligrosos (RESIDUOS QUÍMICOS) </v>
          </cell>
          <cell r="L51" t="str">
            <v>Contaminación del suelo (-)</v>
          </cell>
          <cell r="AB51" t="str">
            <v>Negativo MODERADO</v>
          </cell>
          <cell r="BA51" t="str">
            <v>Negativo BAJO</v>
          </cell>
        </row>
        <row r="52">
          <cell r="K52" t="str">
            <v>Consumo de plaguicidas</v>
          </cell>
          <cell r="L52" t="str">
            <v>Agotamiento de los recursos naturales (-)</v>
          </cell>
          <cell r="AB52" t="str">
            <v>Negativo MODERADO</v>
          </cell>
          <cell r="BA52" t="str">
            <v>Negativo BAJO</v>
          </cell>
        </row>
        <row r="53">
          <cell r="K53" t="str">
            <v>Generación de residuos peligrosos (PLAGUICIDAS)</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papel</v>
          </cell>
          <cell r="L55" t="str">
            <v>Agotamiento de los recursos naturales (-)</v>
          </cell>
          <cell r="AB55" t="str">
            <v>Negativo MODERADO</v>
          </cell>
          <cell r="BA55" t="str">
            <v>Negativo BAJO</v>
          </cell>
        </row>
        <row r="56">
          <cell r="K56" t="str">
            <v>Consumo de tóner</v>
          </cell>
          <cell r="L56" t="str">
            <v>Agotamiento de los recursos naturales (-)</v>
          </cell>
          <cell r="AB56" t="str">
            <v>Negativo BAJO</v>
          </cell>
          <cell r="BA56" t="str">
            <v>Negativo BAJO</v>
          </cell>
        </row>
        <row r="57">
          <cell r="K57" t="str">
            <v>Conversión a medios tecnológicos</v>
          </cell>
          <cell r="L57" t="str">
            <v>Disminución de consumo de papel (+)</v>
          </cell>
          <cell r="AB57" t="str">
            <v>POSITIVO</v>
          </cell>
          <cell r="BA57" t="str">
            <v>POSITIVO</v>
          </cell>
        </row>
        <row r="58">
          <cell r="K58" t="str">
            <v>Generación de residuos aprovechables (PAPEL)</v>
          </cell>
          <cell r="L58" t="str">
            <v>Disminución de carga en los rellenos sanitarios (+)</v>
          </cell>
          <cell r="AB58" t="str">
            <v>POSITIVO</v>
          </cell>
          <cell r="BA58" t="str">
            <v>POSITIVO</v>
          </cell>
        </row>
        <row r="59">
          <cell r="K59" t="str">
            <v xml:space="preserve">Generación de residuos peligrosos (TÓNERES) </v>
          </cell>
          <cell r="L59" t="str">
            <v>Contaminación del suelo (-)</v>
          </cell>
          <cell r="AB59" t="str">
            <v>Negativo MODERADO</v>
          </cell>
          <cell r="BA59" t="str">
            <v>Negativo BAJO</v>
          </cell>
        </row>
        <row r="60">
          <cell r="K60" t="str">
            <v>Educación ambiental</v>
          </cell>
          <cell r="L60" t="str">
            <v>Fomento de buenas prácticas ambientales (+)</v>
          </cell>
          <cell r="AB60" t="str">
            <v>POSITIVO</v>
          </cell>
          <cell r="BA60" t="str">
            <v>POSITIVO</v>
          </cell>
        </row>
        <row r="61">
          <cell r="K61" t="str">
            <v>Educación ambiental</v>
          </cell>
          <cell r="L61" t="str">
            <v>Generación / Fomento de educación  y conciencia ambiental (+)</v>
          </cell>
          <cell r="AB61" t="str">
            <v>POSITIVO</v>
          </cell>
          <cell r="BA61" t="str">
            <v>POSITIVO</v>
          </cell>
        </row>
        <row r="62">
          <cell r="K62" t="str">
            <v>Consumo de energía eléctrica</v>
          </cell>
          <cell r="L62" t="str">
            <v>Agotamiento de los recursos naturales (-)</v>
          </cell>
          <cell r="AB62" t="str">
            <v>POSITIVO</v>
          </cell>
          <cell r="BA62" t="str">
            <v>POSITIVO</v>
          </cell>
        </row>
        <row r="63">
          <cell r="K63" t="str">
            <v>Consumo de papel</v>
          </cell>
          <cell r="L63" t="str">
            <v>Agotamiento de los recursos naturales (-)</v>
          </cell>
          <cell r="AB63" t="str">
            <v>Negativo MODERADO</v>
          </cell>
          <cell r="BA63" t="str">
            <v>Negativo BAJO</v>
          </cell>
        </row>
        <row r="64">
          <cell r="K64" t="str">
            <v>Generación de residuos ordinarios</v>
          </cell>
          <cell r="L64" t="str">
            <v>Contaminación del suelo (-)</v>
          </cell>
          <cell r="AB64" t="str">
            <v>Negativo MODERADO</v>
          </cell>
          <cell r="BA64" t="str">
            <v>Negativo BAJO</v>
          </cell>
        </row>
        <row r="65">
          <cell r="K65" t="str">
            <v xml:space="preserve">Consumo de insumos comestibles de cafetería </v>
          </cell>
          <cell r="L65" t="str">
            <v>Agotamiento de los recursos naturales (-)</v>
          </cell>
          <cell r="AB65" t="str">
            <v>Negativo BAJO</v>
          </cell>
          <cell r="BA65" t="str">
            <v>Negativo BAJO</v>
          </cell>
        </row>
        <row r="66">
          <cell r="K66" t="str">
            <v>Generación de residuos orgánicos</v>
          </cell>
          <cell r="L66" t="str">
            <v>Contaminación del suelo (-)</v>
          </cell>
          <cell r="AB66" t="str">
            <v>Negativo MODERADO</v>
          </cell>
          <cell r="BA66" t="str">
            <v>Negativo BAJO</v>
          </cell>
        </row>
        <row r="67">
          <cell r="K67" t="str">
            <v>Generación de residuos aprovechables (PAPEL)</v>
          </cell>
          <cell r="L67" t="str">
            <v>Disminución de carga en los rellenos sanitarios (+)</v>
          </cell>
          <cell r="AB67" t="str">
            <v>POSITIVO</v>
          </cell>
          <cell r="BA67" t="str">
            <v>POSITIVO</v>
          </cell>
        </row>
        <row r="68">
          <cell r="K68" t="str">
            <v>Consumo de energía eléctrica</v>
          </cell>
          <cell r="L68" t="str">
            <v>Agotamiento de los recursos naturales (-)</v>
          </cell>
          <cell r="AB68" t="str">
            <v>Negativo MODERADO</v>
          </cell>
          <cell r="BA68" t="str">
            <v>Negativo BAJO</v>
          </cell>
        </row>
        <row r="69">
          <cell r="K69" t="str">
            <v>Consumo de papel</v>
          </cell>
          <cell r="L69" t="str">
            <v>Agotamiento de los recursos naturales (-)</v>
          </cell>
          <cell r="AB69" t="str">
            <v>Negativo MODERADO</v>
          </cell>
          <cell r="BA69" t="str">
            <v>Negativo BAJO</v>
          </cell>
        </row>
        <row r="70">
          <cell r="K70" t="str">
            <v>Consumo de tóner</v>
          </cell>
          <cell r="L70" t="str">
            <v>Agotamiento de los recursos naturales (-)</v>
          </cell>
          <cell r="AB70" t="str">
            <v>Negativo BAJO</v>
          </cell>
          <cell r="BA70" t="str">
            <v>Negativo BAJO</v>
          </cell>
        </row>
        <row r="71">
          <cell r="K71" t="str">
            <v>Conversión a medios tecnológicos</v>
          </cell>
          <cell r="L71" t="str">
            <v>Disminución de consumo de papel (+)</v>
          </cell>
          <cell r="AB71" t="str">
            <v>POSITIVO</v>
          </cell>
          <cell r="BA71" t="str">
            <v>POSITIVO</v>
          </cell>
        </row>
        <row r="72">
          <cell r="K72" t="str">
            <v>Generación de residuos aprovechables (PAPEL)</v>
          </cell>
          <cell r="L72" t="str">
            <v>Disminución de carga en los rellenos sanitarios (+)</v>
          </cell>
          <cell r="AB72" t="str">
            <v>POSITIVO</v>
          </cell>
          <cell r="BA72" t="str">
            <v>POSITIVO</v>
          </cell>
        </row>
        <row r="73">
          <cell r="K73" t="str">
            <v>Generación de residuos aprovechables (CARTÓN)</v>
          </cell>
          <cell r="L73" t="str">
            <v>Disminución de carga en los rellenos sanitarios (+)</v>
          </cell>
          <cell r="AB73" t="str">
            <v>POSITIVO</v>
          </cell>
          <cell r="BA73" t="str">
            <v>POSITIVO</v>
          </cell>
        </row>
        <row r="74">
          <cell r="K74" t="str">
            <v xml:space="preserve">Generación de residuos peligrosos (TÓNERES) </v>
          </cell>
          <cell r="L74" t="str">
            <v>Contaminación del suelo (-)</v>
          </cell>
          <cell r="AB74" t="str">
            <v>Negativo MODERADO</v>
          </cell>
          <cell r="BA74" t="str">
            <v>Negativo BAJO</v>
          </cell>
        </row>
        <row r="75">
          <cell r="K75" t="str">
            <v>Consumo de energía eléctrica</v>
          </cell>
          <cell r="L75" t="str">
            <v>Agotamiento de los recursos naturales (-)</v>
          </cell>
          <cell r="AB75" t="str">
            <v>Negativo MODERADO</v>
          </cell>
          <cell r="BA75" t="str">
            <v>Negativo BAJO</v>
          </cell>
        </row>
        <row r="76">
          <cell r="K76" t="str">
            <v>Consumo de papel</v>
          </cell>
          <cell r="L76" t="str">
            <v>Agotamiento de los recursos naturales (-)</v>
          </cell>
          <cell r="AB76" t="str">
            <v>Negativo MODERADO</v>
          </cell>
          <cell r="BA76" t="str">
            <v>Negativo BAJO</v>
          </cell>
        </row>
        <row r="77">
          <cell r="K77" t="str">
            <v>Consumo de tóner</v>
          </cell>
          <cell r="L77" t="str">
            <v>Agotamiento de los recursos naturales (-)</v>
          </cell>
          <cell r="AB77" t="str">
            <v>Negativo BAJO</v>
          </cell>
          <cell r="BA77" t="str">
            <v>Negativo BAJO</v>
          </cell>
        </row>
        <row r="78">
          <cell r="K78" t="str">
            <v>Conversión a medios tecnológicos</v>
          </cell>
          <cell r="L78" t="str">
            <v>Disminución de consumo de papel (+)</v>
          </cell>
          <cell r="AB78" t="str">
            <v>POSITIVO</v>
          </cell>
          <cell r="BA78" t="str">
            <v>POSITIVO</v>
          </cell>
        </row>
        <row r="79">
          <cell r="K79" t="str">
            <v>Generación de residuos aprovechables (PAPEL)</v>
          </cell>
          <cell r="L79" t="str">
            <v>Disminución de carga en los rellenos sanitarios (+)</v>
          </cell>
          <cell r="AB79" t="str">
            <v>POSITIVO</v>
          </cell>
          <cell r="BA79" t="str">
            <v>POSITIVO</v>
          </cell>
        </row>
        <row r="80">
          <cell r="K80" t="str">
            <v xml:space="preserve">Generación de residuos peligrosos (TÓNERES) </v>
          </cell>
          <cell r="L80" t="str">
            <v>Contaminación del suelo (-)</v>
          </cell>
          <cell r="AB80" t="str">
            <v>Negativo MODERADO</v>
          </cell>
          <cell r="BA80" t="str">
            <v>Negativo BAJO</v>
          </cell>
        </row>
        <row r="81">
          <cell r="K81" t="str">
            <v>Consumo de energía eléctrica</v>
          </cell>
          <cell r="L81" t="str">
            <v>Agotamiento de los recursos naturales (-)</v>
          </cell>
          <cell r="AB81" t="str">
            <v>Negativo MODERADO</v>
          </cell>
          <cell r="BA81" t="str">
            <v>Negativo BAJO</v>
          </cell>
        </row>
        <row r="82">
          <cell r="K82" t="str">
            <v>Consumo de papel</v>
          </cell>
          <cell r="L82" t="str">
            <v>Agotamiento de los recursos naturales (-)</v>
          </cell>
          <cell r="AB82" t="str">
            <v>Negativo MODERADO</v>
          </cell>
          <cell r="BA82" t="str">
            <v>Negativo BAJO</v>
          </cell>
        </row>
        <row r="83">
          <cell r="K83" t="str">
            <v>Consumo de tóner</v>
          </cell>
          <cell r="L83" t="str">
            <v>Agotamiento de los recursos naturales (-)</v>
          </cell>
          <cell r="AB83" t="str">
            <v>Negativo BAJO</v>
          </cell>
          <cell r="BA83" t="str">
            <v>Negativo BAJO</v>
          </cell>
        </row>
        <row r="84">
          <cell r="K84" t="str">
            <v>Conversión a medios tecnológicos</v>
          </cell>
          <cell r="L84" t="str">
            <v>Disminución de consumo de papel (+)</v>
          </cell>
          <cell r="AB84" t="str">
            <v>POSITIVO</v>
          </cell>
          <cell r="BA84" t="str">
            <v>POSITIVO</v>
          </cell>
        </row>
        <row r="85">
          <cell r="K85" t="str">
            <v>Generación de residuos aprovechables (PAPEL)</v>
          </cell>
          <cell r="L85" t="str">
            <v>Disminución de carga en los rellenos sanitarios (+)</v>
          </cell>
          <cell r="AB85" t="str">
            <v>POSITIVO</v>
          </cell>
          <cell r="BA85" t="str">
            <v>POSITIVO</v>
          </cell>
        </row>
        <row r="86">
          <cell r="K86" t="str">
            <v xml:space="preserve">Generación de residuos peligrosos (TÓNERES) </v>
          </cell>
          <cell r="L86" t="str">
            <v>Contaminación del suelo (-)</v>
          </cell>
          <cell r="AB86" t="str">
            <v>Negativo MODERADO</v>
          </cell>
          <cell r="BA86" t="str">
            <v>Negativo BAJO</v>
          </cell>
        </row>
        <row r="87">
          <cell r="K87" t="str">
            <v>Consumo de energía eléctrica</v>
          </cell>
          <cell r="L87" t="str">
            <v>Agotamiento de los recursos naturales (-)</v>
          </cell>
          <cell r="AB87" t="str">
            <v>Negativo MODERADO</v>
          </cell>
          <cell r="BA87" t="str">
            <v>Negativo BAJO</v>
          </cell>
        </row>
        <row r="88">
          <cell r="K88" t="str">
            <v>Consumo de papel</v>
          </cell>
          <cell r="L88" t="str">
            <v>Agotamiento de los recursos naturales (-)</v>
          </cell>
          <cell r="AB88" t="str">
            <v>Negativo MODERADO</v>
          </cell>
          <cell r="BA88" t="str">
            <v>Negativo BAJO</v>
          </cell>
        </row>
        <row r="89">
          <cell r="K89" t="str">
            <v>Conversión a medios tecnológicos</v>
          </cell>
          <cell r="L89" t="str">
            <v>Disminución de consumo de papel (+)</v>
          </cell>
          <cell r="AB89" t="str">
            <v>POSITIVO</v>
          </cell>
          <cell r="BA89" t="str">
            <v>POSITIVO</v>
          </cell>
        </row>
        <row r="90">
          <cell r="K90" t="str">
            <v>Generación de residuos aprovechables (PAPEL)</v>
          </cell>
          <cell r="L90" t="str">
            <v>Disminución de carga en los rellenos sanitarios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Conversión a medios tecnológicos</v>
          </cell>
          <cell r="L93" t="str">
            <v>Disminución de consumo de papel (+)</v>
          </cell>
          <cell r="AB93" t="str">
            <v>POSITIVO</v>
          </cell>
          <cell r="BA93" t="str">
            <v>POSITIVO</v>
          </cell>
        </row>
        <row r="94">
          <cell r="K94" t="str">
            <v>Generación de residuos aprovechables (PAPEL)</v>
          </cell>
          <cell r="L94" t="str">
            <v>Disminución de carga en los rellenos sanitarios (+)</v>
          </cell>
          <cell r="AB94" t="str">
            <v>POSITIVO</v>
          </cell>
          <cell r="BA94" t="str">
            <v>POSITIVO</v>
          </cell>
        </row>
        <row r="95">
          <cell r="K95" t="str">
            <v>Consumo de combustibles</v>
          </cell>
          <cell r="L95" t="str">
            <v>Emisión de gases efecto invernadero (-)</v>
          </cell>
          <cell r="AB95" t="str">
            <v>Negativo BAJO</v>
          </cell>
          <cell r="BA95" t="str">
            <v>Negativo BAJO</v>
          </cell>
        </row>
        <row r="96">
          <cell r="K96" t="str">
            <v>Generación de emisiones atmosféricas fuentes móviles</v>
          </cell>
          <cell r="L96" t="str">
            <v>Contaminación del aire (-)</v>
          </cell>
          <cell r="AB96" t="str">
            <v>Negativo MODERADO</v>
          </cell>
          <cell r="BA96" t="str">
            <v>Negativo MODERADO</v>
          </cell>
        </row>
        <row r="97">
          <cell r="K97" t="str">
            <v>Consumo de energía eléctrica</v>
          </cell>
          <cell r="L97" t="str">
            <v>Agotamiento de los recursos naturales (-)</v>
          </cell>
          <cell r="AB97" t="str">
            <v>Negativo MODERADO</v>
          </cell>
          <cell r="BA97" t="str">
            <v>Negativo BAJO</v>
          </cell>
        </row>
        <row r="98">
          <cell r="K98" t="str">
            <v>Consumo de papel</v>
          </cell>
          <cell r="L98" t="str">
            <v>Agotamiento de los recursos naturales (-)</v>
          </cell>
          <cell r="AB98" t="str">
            <v>Negativo MODERADO</v>
          </cell>
          <cell r="BA98" t="str">
            <v>Negativo BAJO</v>
          </cell>
        </row>
        <row r="99">
          <cell r="K99" t="str">
            <v>Conversión a medios tecnológicos</v>
          </cell>
          <cell r="L99" t="str">
            <v>Disminución de consumo de papel (+)</v>
          </cell>
          <cell r="AB99" t="str">
            <v>POSITIVO</v>
          </cell>
          <cell r="BA99" t="str">
            <v>POSITIVO</v>
          </cell>
        </row>
        <row r="100">
          <cell r="K100" t="str">
            <v>Generación de residuos aprovechables (PAPEL)</v>
          </cell>
          <cell r="L100" t="str">
            <v>Disminución de carga en los rellenos sanitarios (+)</v>
          </cell>
          <cell r="AB100" t="str">
            <v>POSITIVO</v>
          </cell>
          <cell r="BA100" t="str">
            <v>POSITIVO</v>
          </cell>
        </row>
        <row r="101">
          <cell r="K101" t="str">
            <v>Consumo de combustibles</v>
          </cell>
          <cell r="L101" t="str">
            <v>Emisión de gases efecto invernadero (-)</v>
          </cell>
          <cell r="AB101" t="str">
            <v>Negativo BAJO</v>
          </cell>
          <cell r="BA101" t="str">
            <v>Negativo BAJO</v>
          </cell>
        </row>
        <row r="102">
          <cell r="K102" t="str">
            <v>Generación de emisiones atmosféricas fuentes móviles</v>
          </cell>
          <cell r="L102" t="str">
            <v>Contaminación del aire (-)</v>
          </cell>
          <cell r="AB102" t="str">
            <v>Negativo MODERADO</v>
          </cell>
          <cell r="BA102" t="str">
            <v>Negativo MODERADO</v>
          </cell>
        </row>
        <row r="103">
          <cell r="K103" t="str">
            <v>Consumo de energía eléctrica</v>
          </cell>
          <cell r="L103" t="str">
            <v>Agotamiento de los recursos naturales (-)</v>
          </cell>
          <cell r="AB103" t="str">
            <v>Negativo MODERADO</v>
          </cell>
          <cell r="BA103" t="str">
            <v>Negativo BAJO</v>
          </cell>
        </row>
        <row r="104">
          <cell r="K104" t="str">
            <v>Consumo de papel</v>
          </cell>
          <cell r="L104" t="str">
            <v>Agotamiento de los recursos naturales (-)</v>
          </cell>
          <cell r="AB104" t="str">
            <v>Negativo MODERADO</v>
          </cell>
          <cell r="BA104" t="str">
            <v>Negativo BAJO</v>
          </cell>
        </row>
        <row r="105">
          <cell r="K105" t="str">
            <v>Conversión a medios tecnológicos</v>
          </cell>
          <cell r="L105" t="str">
            <v>Disminución de consumo de papel (+)</v>
          </cell>
          <cell r="AB105" t="str">
            <v>POSITIVO</v>
          </cell>
          <cell r="BA105" t="str">
            <v>POSITIVO</v>
          </cell>
        </row>
        <row r="106">
          <cell r="K106" t="str">
            <v>Generación de residuos aprovechables (PAPEL)</v>
          </cell>
          <cell r="L106" t="str">
            <v>Disminución de carga en los rellenos sanitarios (+)</v>
          </cell>
          <cell r="AB106" t="str">
            <v>POSITIVO</v>
          </cell>
          <cell r="BA106" t="str">
            <v>POSITIVO</v>
          </cell>
        </row>
        <row r="107">
          <cell r="K107" t="str">
            <v>Consumo de combustibles</v>
          </cell>
          <cell r="L107" t="str">
            <v>Emisión de gases efecto invernadero (-)</v>
          </cell>
          <cell r="AB107" t="str">
            <v>Negativo BAJO</v>
          </cell>
          <cell r="BA107" t="str">
            <v>Negativo BAJO</v>
          </cell>
        </row>
        <row r="108">
          <cell r="K108" t="str">
            <v>Generación de emisiones atmosféricas fuentes móviles</v>
          </cell>
          <cell r="L108" t="str">
            <v>Contaminación del aire (-)</v>
          </cell>
          <cell r="AB108" t="str">
            <v>Negativo MODERADO</v>
          </cell>
          <cell r="BA108" t="str">
            <v>Negativo MODERADO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Consumo de energía eléctrica</v>
          </cell>
          <cell r="L113" t="str">
            <v>Agotamiento de los recursos naturales (-)</v>
          </cell>
          <cell r="AB113" t="str">
            <v>Negativo MODERADO</v>
          </cell>
          <cell r="BA113" t="str">
            <v>Negativo BAJO</v>
          </cell>
        </row>
        <row r="114">
          <cell r="K114" t="str">
            <v>Consumo de papel</v>
          </cell>
          <cell r="L114" t="str">
            <v>Agotamiento de los recursos naturales (-)</v>
          </cell>
          <cell r="AB114" t="str">
            <v>Negativo MODERADO</v>
          </cell>
          <cell r="BA114" t="str">
            <v>Negativo BAJO</v>
          </cell>
        </row>
        <row r="115">
          <cell r="K115" t="str">
            <v>Conversión a medios tecnológicos</v>
          </cell>
          <cell r="L115" t="str">
            <v>Disminución de consumo de papel (+)</v>
          </cell>
          <cell r="AB115" t="str">
            <v>POSITIVO</v>
          </cell>
          <cell r="BA115" t="str">
            <v>POSITIVO</v>
          </cell>
        </row>
        <row r="116">
          <cell r="K116" t="str">
            <v>Generación de residuos aprovechables (PAPEL)</v>
          </cell>
          <cell r="L116" t="str">
            <v>Disminución de carga en los rellenos sanitarios (+)</v>
          </cell>
          <cell r="AB116" t="str">
            <v>POSITIVO</v>
          </cell>
          <cell r="BA116" t="str">
            <v>POSITIVO</v>
          </cell>
        </row>
        <row r="117">
          <cell r="K117" t="str">
            <v>Consumo de energía eléctrica</v>
          </cell>
          <cell r="L117" t="str">
            <v>Agotamiento de los recursos naturales (-)</v>
          </cell>
          <cell r="AB117" t="str">
            <v>Negativo MODERADO</v>
          </cell>
          <cell r="BA117" t="str">
            <v>Negativo BAJO</v>
          </cell>
        </row>
        <row r="118">
          <cell r="K118" t="str">
            <v>Consumo de papel</v>
          </cell>
          <cell r="L118" t="str">
            <v>Agotamiento de los recursos naturales (-)</v>
          </cell>
          <cell r="AB118" t="str">
            <v>Negativo MODERADO</v>
          </cell>
          <cell r="BA118" t="str">
            <v>Negativo BAJO</v>
          </cell>
        </row>
        <row r="119">
          <cell r="K119" t="str">
            <v>Conversión a medios tecnológicos</v>
          </cell>
          <cell r="L119" t="str">
            <v>Disminución de consumo de papel (+)</v>
          </cell>
          <cell r="AB119" t="str">
            <v>POSITIVO</v>
          </cell>
          <cell r="BA119" t="str">
            <v>POSITIVO</v>
          </cell>
        </row>
        <row r="120">
          <cell r="K120" t="str">
            <v>Generación de residuos aprovechables (PAPEL)</v>
          </cell>
          <cell r="L120" t="str">
            <v>Disminución de carga en los rellenos sanitarios (+)</v>
          </cell>
          <cell r="AB120" t="str">
            <v>POSITIVO</v>
          </cell>
          <cell r="BA120" t="str">
            <v>POSITIVO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Conversión a medios tecnológicos</v>
          </cell>
          <cell r="L123" t="str">
            <v>Disminución de consumo de papel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Conversión a medios tecnológicos</v>
          </cell>
          <cell r="L127" t="str">
            <v>Disminución de consumo de papel (+)</v>
          </cell>
          <cell r="AB127" t="str">
            <v>POSITIVO</v>
          </cell>
          <cell r="BA127" t="str">
            <v>POSITIVO</v>
          </cell>
        </row>
        <row r="128">
          <cell r="K128" t="str">
            <v>Generación de residuos aprovechables (PAPEL)</v>
          </cell>
          <cell r="L128" t="str">
            <v>Disminución de carga en los rellenos sanitarios (+)</v>
          </cell>
          <cell r="AB128" t="str">
            <v>POSITIVO</v>
          </cell>
          <cell r="BA128" t="str">
            <v>POSITIVO</v>
          </cell>
        </row>
        <row r="129">
          <cell r="K129" t="str">
            <v>Consumo de energía eléctrica</v>
          </cell>
          <cell r="L129" t="str">
            <v>Agotamiento de los recursos naturales (-)</v>
          </cell>
          <cell r="AB129" t="str">
            <v>Negativo MODERADO</v>
          </cell>
          <cell r="BA129" t="str">
            <v>Negativo BAJO</v>
          </cell>
        </row>
        <row r="130">
          <cell r="K130" t="str">
            <v>Consumo de papel</v>
          </cell>
          <cell r="L130" t="str">
            <v>Agotamiento de los recursos naturales (-)</v>
          </cell>
          <cell r="AB130" t="str">
            <v>Negativo MODERADO</v>
          </cell>
          <cell r="BA130" t="str">
            <v>Negativo BAJO</v>
          </cell>
        </row>
        <row r="131">
          <cell r="K131" t="str">
            <v>Consumo de tóner</v>
          </cell>
          <cell r="L131" t="str">
            <v>Agotamiento de los recursos naturales (-)</v>
          </cell>
          <cell r="AB131" t="str">
            <v>Negativo BAJO</v>
          </cell>
          <cell r="BA131" t="str">
            <v>Negativo BAJO</v>
          </cell>
        </row>
        <row r="132">
          <cell r="K132" t="str">
            <v>Conversión a medios tecnológicos</v>
          </cell>
          <cell r="L132" t="str">
            <v>Disminución de consumo de papel (+)</v>
          </cell>
          <cell r="AB132" t="str">
            <v>POSITIVO</v>
          </cell>
          <cell r="BA132" t="str">
            <v>POSITIVO</v>
          </cell>
        </row>
        <row r="133">
          <cell r="K133" t="str">
            <v>Generación de residuos aprovechables (PAPEL)</v>
          </cell>
          <cell r="L133" t="str">
            <v>Disminución de carga en los rellenos sanitarios (+)</v>
          </cell>
          <cell r="AB133" t="str">
            <v>POSITIVO</v>
          </cell>
          <cell r="BA133" t="str">
            <v>POSITIVO</v>
          </cell>
        </row>
        <row r="134">
          <cell r="K134" t="str">
            <v xml:space="preserve">Generación de residuos peligrosos (TÓNERES) </v>
          </cell>
          <cell r="L134" t="str">
            <v>Contaminación del suelo (-)</v>
          </cell>
          <cell r="AB134" t="str">
            <v>Negativo MODERADO</v>
          </cell>
          <cell r="BA134" t="str">
            <v>Negativo BAJO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Consumo de tóner</v>
          </cell>
          <cell r="L137" t="str">
            <v>Agotamiento de los recursos naturales (-)</v>
          </cell>
          <cell r="AB137" t="str">
            <v>Negativo BAJO</v>
          </cell>
          <cell r="BA137" t="str">
            <v>Negativo BAJO</v>
          </cell>
        </row>
        <row r="138">
          <cell r="K138" t="str">
            <v>Conversión a medios tecnológicos</v>
          </cell>
          <cell r="L138" t="str">
            <v>Disminución de consumo de papel (+)</v>
          </cell>
          <cell r="AB138" t="str">
            <v>POSITIVO</v>
          </cell>
          <cell r="BA138" t="str">
            <v>POSITIVO</v>
          </cell>
        </row>
        <row r="139">
          <cell r="K139" t="str">
            <v>Generación de residuos aprovechables (PAPEL)</v>
          </cell>
          <cell r="L139" t="str">
            <v>Disminución de carga en los rellenos sanitarios (+)</v>
          </cell>
          <cell r="AB139" t="str">
            <v>POSITIVO</v>
          </cell>
          <cell r="BA139" t="str">
            <v>POSITIVO</v>
          </cell>
        </row>
        <row r="140">
          <cell r="K140" t="str">
            <v xml:space="preserve">Generación de residuos peligrosos (TÓNERES) </v>
          </cell>
          <cell r="L140" t="str">
            <v>Contaminación del suelo (-)</v>
          </cell>
          <cell r="AB140" t="str">
            <v>Negativo MODERADO</v>
          </cell>
          <cell r="BA140" t="str">
            <v>Negativo BAJO</v>
          </cell>
        </row>
        <row r="141">
          <cell r="K141" t="str">
            <v>Consumo de energía eléctrica</v>
          </cell>
          <cell r="L141" t="str">
            <v>Agotamiento de los recursos naturales (-)</v>
          </cell>
          <cell r="AB141" t="str">
            <v>Negativo MODERADO</v>
          </cell>
          <cell r="BA141" t="str">
            <v>Negativo BAJO</v>
          </cell>
        </row>
        <row r="142">
          <cell r="K142" t="str">
            <v>Consumo de papel</v>
          </cell>
          <cell r="L142" t="str">
            <v>Agotamiento de los recursos naturales (-)</v>
          </cell>
          <cell r="AB142" t="str">
            <v>Negativo MODERADO</v>
          </cell>
          <cell r="BA142" t="str">
            <v>Negativo BAJO</v>
          </cell>
        </row>
        <row r="143">
          <cell r="K143" t="str">
            <v>Consumo de tóner</v>
          </cell>
          <cell r="L143" t="str">
            <v>Agotamiento de los recursos naturales (-)</v>
          </cell>
          <cell r="AB143" t="str">
            <v>Negativo BAJO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 xml:space="preserve">Generación de residuos peligrosos (TÓNERES) </v>
          </cell>
          <cell r="L146" t="str">
            <v>Contaminación del suelo (-)</v>
          </cell>
          <cell r="AB146" t="str">
            <v>Negativo MODERADO</v>
          </cell>
          <cell r="BA146" t="str">
            <v>Negativo BAJO</v>
          </cell>
        </row>
        <row r="147">
          <cell r="K147" t="str">
            <v>Consumo de energía eléctrica</v>
          </cell>
          <cell r="L147" t="str">
            <v>Agotamiento de los recursos naturales (-)</v>
          </cell>
          <cell r="AB147" t="str">
            <v>Negativo MODERADO</v>
          </cell>
          <cell r="BA147" t="str">
            <v>Negativo BAJO</v>
          </cell>
        </row>
        <row r="148">
          <cell r="K148" t="str">
            <v>Conversión a medios tecnológicos</v>
          </cell>
          <cell r="L148" t="str">
            <v>Disminución de consumo de papel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Consumo de tóner</v>
          </cell>
          <cell r="L151" t="str">
            <v>Agotamiento de los recursos naturales (-)</v>
          </cell>
          <cell r="AB151" t="str">
            <v>Negativo BAJO</v>
          </cell>
          <cell r="BA151" t="str">
            <v>Negativo BAJO</v>
          </cell>
        </row>
        <row r="152">
          <cell r="K152" t="str">
            <v>Conversión a medios tecnológicos</v>
          </cell>
          <cell r="L152" t="str">
            <v>Disminución de consumo de papel (+)</v>
          </cell>
          <cell r="AB152" t="str">
            <v>POSITIVO</v>
          </cell>
          <cell r="BA152" t="str">
            <v>POSITIVO</v>
          </cell>
        </row>
        <row r="153">
          <cell r="K153" t="str">
            <v>Generación de residuos aprovechables (PAPEL)</v>
          </cell>
          <cell r="L153" t="str">
            <v>Disminución de carga en los rellenos sanitarios (+)</v>
          </cell>
          <cell r="AB153" t="str">
            <v>POSITIVO</v>
          </cell>
          <cell r="BA153" t="str">
            <v>POSITIVO</v>
          </cell>
        </row>
        <row r="154">
          <cell r="K154" t="str">
            <v xml:space="preserve">Generación de residuos peligrosos (TÓNERES) </v>
          </cell>
          <cell r="L154" t="str">
            <v>Contaminación del suelo (-)</v>
          </cell>
          <cell r="AB154" t="str">
            <v>Negativo MODERADO</v>
          </cell>
          <cell r="BA154" t="str">
            <v>Negativo BAJO</v>
          </cell>
        </row>
        <row r="155">
          <cell r="K155" t="str">
            <v>Consumo de energía eléctrica</v>
          </cell>
          <cell r="L155" t="str">
            <v>Agotamiento de los recursos naturales (-)</v>
          </cell>
          <cell r="AB155" t="str">
            <v>Negativo MODERADO</v>
          </cell>
          <cell r="BA155" t="str">
            <v>Negativo BAJO</v>
          </cell>
        </row>
        <row r="156">
          <cell r="K156" t="str">
            <v>Consumo de papel</v>
          </cell>
          <cell r="L156" t="str">
            <v>Agotamiento de los recursos naturales (-)</v>
          </cell>
          <cell r="AB156" t="str">
            <v>Negativo MODERADO</v>
          </cell>
          <cell r="BA156" t="str">
            <v>Negativo BAJO</v>
          </cell>
        </row>
        <row r="157">
          <cell r="K157" t="str">
            <v>Consumo de tóner</v>
          </cell>
          <cell r="L157" t="str">
            <v>Agotamiento de los recursos naturales (-)</v>
          </cell>
          <cell r="AB157" t="str">
            <v>Negativo BAJO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 xml:space="preserve">Generación de residuos peligrosos (TÓNERES) </v>
          </cell>
          <cell r="L160" t="str">
            <v>Contaminación del suelo (-)</v>
          </cell>
          <cell r="AB160" t="str">
            <v>Negativo MODERADO</v>
          </cell>
          <cell r="BA160" t="str">
            <v>Negativo BAJO</v>
          </cell>
        </row>
        <row r="161">
          <cell r="K161" t="str">
            <v>Intervención a comunidades Étnicas</v>
          </cell>
          <cell r="L161" t="str">
            <v>Conservación de las costumbres étnicas (+)</v>
          </cell>
          <cell r="AB161" t="str">
            <v>POSITIVO</v>
          </cell>
          <cell r="BA161" t="str">
            <v>POSITIVO</v>
          </cell>
        </row>
        <row r="162">
          <cell r="K162" t="str">
            <v>Consumo de energía eléctrica</v>
          </cell>
          <cell r="L162" t="str">
            <v>Agotamiento de los recursos naturales (-)</v>
          </cell>
          <cell r="AB162" t="str">
            <v>Negativo MODERADO</v>
          </cell>
          <cell r="BA162" t="str">
            <v>Negativo BAJO</v>
          </cell>
        </row>
        <row r="163">
          <cell r="K163" t="str">
            <v>Consumo de papel</v>
          </cell>
          <cell r="L163" t="str">
            <v>Agotamiento de los recursos naturales (-)</v>
          </cell>
          <cell r="AB163" t="str">
            <v>Negativo MODERADO</v>
          </cell>
          <cell r="BA163" t="str">
            <v>Negativo BAJO</v>
          </cell>
        </row>
        <row r="164">
          <cell r="K164" t="str">
            <v>Consumo de tóner</v>
          </cell>
          <cell r="L164" t="str">
            <v>Agotamiento de los recursos naturales (-)</v>
          </cell>
          <cell r="AB164" t="str">
            <v>Negativo BAJO</v>
          </cell>
          <cell r="BA164" t="str">
            <v>Negativo BAJO</v>
          </cell>
        </row>
        <row r="165">
          <cell r="K165" t="str">
            <v>Generación de residuos aprovechables (PAPEL)</v>
          </cell>
          <cell r="L165" t="str">
            <v>Disminución de carga en los rellenos sanitarios (+)</v>
          </cell>
          <cell r="AB165" t="str">
            <v>POSITIVO</v>
          </cell>
          <cell r="BA165" t="str">
            <v>POSITIVO</v>
          </cell>
        </row>
        <row r="166">
          <cell r="K166" t="str">
            <v xml:space="preserve">Generación de residuos peligrosos (TÓNERES) </v>
          </cell>
          <cell r="L166" t="str">
            <v>Contaminación del suelo (-)</v>
          </cell>
          <cell r="AB166" t="str">
            <v>Negativo MODERADO</v>
          </cell>
          <cell r="BA166" t="str">
            <v>Negativo BAJO</v>
          </cell>
        </row>
        <row r="167">
          <cell r="K167" t="str">
            <v>Consumo de energía eléctrica</v>
          </cell>
          <cell r="L167" t="str">
            <v>Agotamiento de los recursos naturales (-)</v>
          </cell>
          <cell r="AB167" t="str">
            <v>Negativo MODERADO</v>
          </cell>
          <cell r="BA167" t="str">
            <v>Negativo BAJO</v>
          </cell>
        </row>
        <row r="168">
          <cell r="K168" t="str">
            <v>Conversión a medios tecnológicos</v>
          </cell>
          <cell r="L168" t="str">
            <v>Disminución de consumo de papel (+)</v>
          </cell>
          <cell r="AB168" t="str">
            <v>POSITIVO</v>
          </cell>
          <cell r="BA168" t="str">
            <v>POSITIVO</v>
          </cell>
        </row>
        <row r="169">
          <cell r="K169" t="str">
            <v>Intervención a comunidades Étnicas</v>
          </cell>
          <cell r="L169" t="str">
            <v>Conservación de las costumbres étnicas (+)</v>
          </cell>
          <cell r="AB169" t="str">
            <v>POSITIVO</v>
          </cell>
          <cell r="BA169" t="str">
            <v>POSITIVO</v>
          </cell>
        </row>
        <row r="170">
          <cell r="K170" t="str">
            <v>Consumo de energía eléctrica</v>
          </cell>
          <cell r="L170" t="str">
            <v>Agotamiento de los recursos naturales (-)</v>
          </cell>
          <cell r="AB170" t="str">
            <v>Negativo MODERADO</v>
          </cell>
          <cell r="BA170" t="str">
            <v>Negativo BAJO</v>
          </cell>
        </row>
        <row r="171">
          <cell r="K171" t="str">
            <v>Conversión a medios tecnológicos</v>
          </cell>
          <cell r="L171" t="str">
            <v>Disminución de consumo de papel (+)</v>
          </cell>
          <cell r="AB171" t="str">
            <v>POSITIVO</v>
          </cell>
          <cell r="BA171" t="str">
            <v>POSITIVO</v>
          </cell>
        </row>
        <row r="172">
          <cell r="K172" t="str">
            <v>Intervención a comunidades Étnicas</v>
          </cell>
          <cell r="L172" t="str">
            <v>Conservación de las costumbres étnicas (+)</v>
          </cell>
          <cell r="AB172" t="str">
            <v>POSITIVO</v>
          </cell>
          <cell r="BA172" t="str">
            <v>POSITIVO</v>
          </cell>
        </row>
        <row r="173">
          <cell r="K173" t="str">
            <v>Consumo de agua</v>
          </cell>
          <cell r="L173" t="str">
            <v>Agotamiento de los recursos naturales (-)</v>
          </cell>
          <cell r="AB173" t="str">
            <v>Negativo MODERADO</v>
          </cell>
          <cell r="BA173" t="str">
            <v>Negativo BAJO</v>
          </cell>
        </row>
        <row r="174">
          <cell r="K174" t="str">
            <v>Vertimiento de aguas residuales domésticas a sistemas de alcantarillado</v>
          </cell>
          <cell r="L174" t="str">
            <v>Contaminación de cuerpos hídricos (-)</v>
          </cell>
          <cell r="AB174" t="str">
            <v>Negativo MODERADO</v>
          </cell>
          <cell r="BA174" t="str">
            <v>Negativo BAJO</v>
          </cell>
        </row>
        <row r="175">
          <cell r="K175" t="str">
            <v>Consumo de bolsas plásticas para almacenamiento de residuos</v>
          </cell>
          <cell r="L175" t="str">
            <v>Agotamiento de los recursos naturales (-)</v>
          </cell>
          <cell r="AB175" t="str">
            <v>Negativo MODERADO</v>
          </cell>
          <cell r="BA175" t="str">
            <v>Negativo BAJO</v>
          </cell>
        </row>
        <row r="176">
          <cell r="K176" t="str">
            <v>Generación de residuos ordinarios</v>
          </cell>
          <cell r="L176" t="str">
            <v>Aumento de carga de rellenos sanitarios (-)</v>
          </cell>
          <cell r="AB176" t="str">
            <v>Negativo MODERADO</v>
          </cell>
          <cell r="BA176" t="str">
            <v>Negativo BAJO</v>
          </cell>
        </row>
        <row r="177">
          <cell r="K177" t="str">
            <v>Generación de residuos ordinarios</v>
          </cell>
          <cell r="L177" t="str">
            <v>Contaminación del suelo (-)</v>
          </cell>
          <cell r="AB177" t="str">
            <v>Negativo MODERADO</v>
          </cell>
          <cell r="BA177" t="str">
            <v>Negativo BAJO</v>
          </cell>
        </row>
        <row r="178">
          <cell r="K178" t="str">
            <v>Consumo de sustancias químicas</v>
          </cell>
          <cell r="L178" t="str">
            <v>Contaminación del suelo (-)</v>
          </cell>
          <cell r="AB178" t="str">
            <v>Negativo MODERADO</v>
          </cell>
          <cell r="BA178" t="str">
            <v>Negativo BAJO</v>
          </cell>
        </row>
        <row r="179">
          <cell r="K179" t="str">
            <v>Consumo de sustancias químicas</v>
          </cell>
          <cell r="L179" t="str">
            <v>Contaminación del suelo (-)</v>
          </cell>
          <cell r="AB179" t="str">
            <v>Negativo MODERADO</v>
          </cell>
          <cell r="BA179" t="str">
            <v>Negativo BAJO</v>
          </cell>
        </row>
        <row r="180">
          <cell r="K180" t="str">
            <v>Generación de residuos orgánicos</v>
          </cell>
          <cell r="L180" t="str">
            <v>Aumento de carga de rellenos sanitarios (-)</v>
          </cell>
          <cell r="AB180" t="str">
            <v>Negativo MODERADO</v>
          </cell>
          <cell r="BA180" t="str">
            <v>Negativo BAJO</v>
          </cell>
        </row>
        <row r="181">
          <cell r="K181" t="str">
            <v>Generación de residuos orgánicos</v>
          </cell>
          <cell r="L181" t="str">
            <v>Contaminación del suelo (-)</v>
          </cell>
          <cell r="AB181" t="str">
            <v>Negativo MODERADO</v>
          </cell>
          <cell r="BA181" t="str">
            <v>Negativo BAJO</v>
          </cell>
        </row>
        <row r="182">
          <cell r="K182" t="str">
            <v>Generación de residuos aprovechables (PLÁSTICO)</v>
          </cell>
          <cell r="L182" t="str">
            <v>Disminución de carga en los rellenos sanitarios (+)</v>
          </cell>
          <cell r="AB182" t="str">
            <v>POSITIVO</v>
          </cell>
          <cell r="BA182" t="str">
            <v>POSITIVO</v>
          </cell>
        </row>
        <row r="183">
          <cell r="K183" t="str">
            <v>Consumo de energía eléctrica</v>
          </cell>
          <cell r="L183" t="str">
            <v>Agotamiento de los recursos naturales (-)</v>
          </cell>
          <cell r="AB183" t="str">
            <v>Negativo MODERADO</v>
          </cell>
          <cell r="BA183" t="str">
            <v>Negativo BAJO</v>
          </cell>
        </row>
        <row r="184">
          <cell r="K184" t="str">
            <v>Consumo de agua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bolsas plásticas para almacenamiento de residuos</v>
          </cell>
          <cell r="L186" t="str">
            <v>Agotamiento de los recursos naturales (-)</v>
          </cell>
          <cell r="AB186" t="str">
            <v>Negativo MODERADO</v>
          </cell>
          <cell r="BA186" t="str">
            <v>Negativo BAJO</v>
          </cell>
        </row>
        <row r="187">
          <cell r="K187" t="str">
            <v>Consumo de tóner</v>
          </cell>
          <cell r="L187" t="str">
            <v>Agotamiento de los recursos naturales (-)</v>
          </cell>
          <cell r="AB187" t="str">
            <v>Negativo BAJO</v>
          </cell>
          <cell r="BA187" t="str">
            <v>Negativo BAJO</v>
          </cell>
        </row>
        <row r="188">
          <cell r="K188" t="str">
            <v>Generación de residuos ordinarios</v>
          </cell>
          <cell r="L188" t="str">
            <v>Aumento de carga de rellenos sanitarios (-)</v>
          </cell>
          <cell r="AB188" t="str">
            <v>Negativo MODERADO</v>
          </cell>
          <cell r="BA188" t="str">
            <v>Negativo BAJO</v>
          </cell>
        </row>
        <row r="189">
          <cell r="K189" t="str">
            <v>Generación de residuos ordinarios</v>
          </cell>
          <cell r="L189" t="str">
            <v>Contaminación del suelo (-)</v>
          </cell>
          <cell r="AB189" t="str">
            <v>Negativo MODERADO</v>
          </cell>
          <cell r="BA189" t="str">
            <v>Negativo BAJO</v>
          </cell>
        </row>
        <row r="190">
          <cell r="K190" t="str">
            <v>Generación de residuos de manejo especial (RAEE´S)</v>
          </cell>
          <cell r="L190" t="str">
            <v>Contaminación del suelo (-)</v>
          </cell>
          <cell r="AB190" t="str">
            <v>Negativo MODERADO</v>
          </cell>
          <cell r="BA190" t="str">
            <v>Negativo BAJO</v>
          </cell>
        </row>
        <row r="191">
          <cell r="K191" t="str">
            <v>Generación de residuos de manejo especial (PILAS O BATERÍAS)</v>
          </cell>
          <cell r="L191" t="str">
            <v>Contaminación del suelo (-)</v>
          </cell>
          <cell r="AB191" t="str">
            <v>Negativo MODERADO</v>
          </cell>
          <cell r="BA191" t="str">
            <v>Negativo BAJO</v>
          </cell>
        </row>
        <row r="192">
          <cell r="K192" t="str">
            <v xml:space="preserve">Generación de residuos peligrosos (TÓNERES) </v>
          </cell>
          <cell r="L192" t="str">
            <v>Contaminación del suelo (-)</v>
          </cell>
          <cell r="AB192" t="str">
            <v>Negativo MODERADO</v>
          </cell>
          <cell r="BA192" t="str">
            <v>Negativo BAJO</v>
          </cell>
        </row>
        <row r="193">
          <cell r="K193" t="str">
            <v>Generación de ruido</v>
          </cell>
          <cell r="L193" t="str">
            <v>Contaminación del aire (-)</v>
          </cell>
          <cell r="AB193" t="str">
            <v>Negativo MODERADO</v>
          </cell>
          <cell r="BA193" t="str">
            <v>Negativo BAJO</v>
          </cell>
        </row>
        <row r="194">
          <cell r="K194" t="str">
            <v>Generación de residuos aprovechables (PAPEL)</v>
          </cell>
          <cell r="L194" t="str">
            <v>Disminución de carga en los rellenos sanitarios (+)</v>
          </cell>
          <cell r="AB194" t="str">
            <v>POSITIVO</v>
          </cell>
          <cell r="BA194" t="str">
            <v>POSITIVO</v>
          </cell>
        </row>
        <row r="195">
          <cell r="K195" t="str">
            <v>Generación de residuos aprovechables (PLÁSTICO)</v>
          </cell>
          <cell r="L195" t="str">
            <v>Disminución de carga en los rellenos sanitarios (+)</v>
          </cell>
          <cell r="AB195" t="str">
            <v>POSITIVO</v>
          </cell>
          <cell r="BA195" t="str">
            <v>POSITIVO</v>
          </cell>
        </row>
        <row r="196">
          <cell r="K196" t="str">
            <v>Generación de residuos aprovechables (VIDRIO)</v>
          </cell>
          <cell r="L196" t="str">
            <v>Disminución de carga en los rellenos sanitarios (+)</v>
          </cell>
          <cell r="AB196" t="str">
            <v>POSITIVO</v>
          </cell>
          <cell r="BA196" t="str">
            <v>POSITIVO</v>
          </cell>
        </row>
        <row r="197">
          <cell r="K197" t="str">
            <v>Generación de residuos aprovechables (CARTÓN)</v>
          </cell>
          <cell r="L197" t="str">
            <v>Disminución de carga en los rellenos sanitarios (+)</v>
          </cell>
          <cell r="AB197" t="str">
            <v>POSITIVO</v>
          </cell>
          <cell r="BA197" t="str">
            <v>POSITIVO</v>
          </cell>
        </row>
        <row r="198">
          <cell r="K198" t="str">
            <v>Generación de residuos aprovechables (METAL)</v>
          </cell>
          <cell r="L198" t="str">
            <v>Disminución de carga en los rellenos sanitarios (+)</v>
          </cell>
          <cell r="AB198" t="str">
            <v>POSITIVO</v>
          </cell>
          <cell r="BA198" t="str">
            <v>POSITIVO</v>
          </cell>
        </row>
        <row r="199">
          <cell r="K199" t="str">
            <v>Generación de residuos orgánicos</v>
          </cell>
          <cell r="L199" t="str">
            <v>Aumento de carga de rellenos sanitarios (-)</v>
          </cell>
          <cell r="AB199" t="str">
            <v>Negativo MODERADO</v>
          </cell>
          <cell r="BA199" t="str">
            <v>Negativo BAJO</v>
          </cell>
        </row>
        <row r="200">
          <cell r="K200" t="str">
            <v>Generación de residuos orgánicos</v>
          </cell>
          <cell r="L200" t="str">
            <v>Contaminación del suelo (-)</v>
          </cell>
          <cell r="AB200" t="str">
            <v>Negativo MODERADO</v>
          </cell>
          <cell r="BA200" t="str">
            <v>Negativo BAJO</v>
          </cell>
        </row>
        <row r="201">
          <cell r="K201" t="str">
            <v>Vertimiento de aguas residuales domésticas a sistemas de alcantarillado</v>
          </cell>
          <cell r="L201" t="str">
            <v>Contaminación de cuerpos hídricos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Consumo de energía eléctrica</v>
          </cell>
          <cell r="L203" t="str">
            <v>Agotamiento de los recursos naturales (-)</v>
          </cell>
          <cell r="AB203" t="str">
            <v>Negativo MODERADO</v>
          </cell>
          <cell r="BA203" t="str">
            <v>Negativo BAJO</v>
          </cell>
        </row>
        <row r="204">
          <cell r="K204" t="str">
            <v>Consumo de agua</v>
          </cell>
          <cell r="L204" t="str">
            <v>Agotamiento de los recursos naturales (-)</v>
          </cell>
          <cell r="AB204" t="str">
            <v>Negativo MODERADO</v>
          </cell>
          <cell r="BA204" t="str">
            <v>Negativo BAJO</v>
          </cell>
        </row>
        <row r="205">
          <cell r="K205" t="str">
            <v>Consumo de bolsas plásticas para almacenamiento de residuos</v>
          </cell>
          <cell r="L205" t="str">
            <v>Agotamiento de los recursos naturales (-)</v>
          </cell>
          <cell r="AB205" t="str">
            <v>Negativo MODERADO</v>
          </cell>
          <cell r="BA205" t="str">
            <v>Negativo BAJO</v>
          </cell>
        </row>
        <row r="206">
          <cell r="K206" t="str">
            <v xml:space="preserve">Consumo de insumos no comestibles de cafetería </v>
          </cell>
          <cell r="L206" t="str">
            <v>Agotamiento de los recursos naturales (-)</v>
          </cell>
          <cell r="AB206" t="str">
            <v>Negativo MODERADO</v>
          </cell>
          <cell r="BA206" t="str">
            <v>Negativo BAJO</v>
          </cell>
        </row>
        <row r="207">
          <cell r="K207" t="str">
            <v xml:space="preserve">Consumo de insumos comestibles de cafetería </v>
          </cell>
          <cell r="L207" t="str">
            <v>Agotamiento de los recursos naturales (-)</v>
          </cell>
          <cell r="AB207" t="str">
            <v>Negativo BAJO</v>
          </cell>
          <cell r="BA207" t="str">
            <v>Negativo BAJO</v>
          </cell>
        </row>
        <row r="208">
          <cell r="K208" t="str">
            <v>Generación de residuos ordinarios</v>
          </cell>
          <cell r="L208" t="str">
            <v>Aumento de carga de rellenos sanitarios (-)</v>
          </cell>
          <cell r="AB208" t="str">
            <v>Negativo MODERADO</v>
          </cell>
          <cell r="BA208" t="str">
            <v>Negativo BAJO</v>
          </cell>
        </row>
        <row r="209">
          <cell r="K209" t="str">
            <v>Generación de residuos ordinarios</v>
          </cell>
          <cell r="L209" t="str">
            <v>Contaminación del suelo (-)</v>
          </cell>
          <cell r="AB209" t="str">
            <v>Negativo MODERADO</v>
          </cell>
          <cell r="BA209" t="str">
            <v>Negativo BAJO</v>
          </cell>
        </row>
        <row r="210">
          <cell r="K210" t="str">
            <v>Generación de residuos aprovechables (PLÁSTICO)</v>
          </cell>
          <cell r="L210" t="str">
            <v>Disminución de carga en los rellenos sanitarios (+)</v>
          </cell>
          <cell r="AB210" t="str">
            <v>POSITIVO</v>
          </cell>
          <cell r="BA210" t="str">
            <v>POSITIVO</v>
          </cell>
        </row>
        <row r="211">
          <cell r="K211" t="str">
            <v>Generación de residuos aprovechables (CARTÓN)</v>
          </cell>
          <cell r="L211" t="str">
            <v>Disminución de carga en los rellenos sanitarios (+)</v>
          </cell>
          <cell r="AB211" t="str">
            <v>POSITIVO</v>
          </cell>
          <cell r="BA211" t="str">
            <v>POSITIVO</v>
          </cell>
        </row>
        <row r="212">
          <cell r="K212" t="str">
            <v>Generación de residuos orgánicos</v>
          </cell>
          <cell r="L212" t="str">
            <v>Aumento de carga de rellenos sanitarios (-)</v>
          </cell>
          <cell r="AB212" t="str">
            <v>Negativo MODERADO</v>
          </cell>
          <cell r="BA212" t="str">
            <v>Negativo BAJO</v>
          </cell>
        </row>
        <row r="213">
          <cell r="K213" t="str">
            <v>Generación de residuos orgánicos</v>
          </cell>
          <cell r="L213" t="str">
            <v>Contaminación del suelo (-)</v>
          </cell>
          <cell r="AB213" t="str">
            <v>Negativo MODERADO</v>
          </cell>
          <cell r="BA213" t="str">
            <v>Negativo BAJO</v>
          </cell>
        </row>
        <row r="214">
          <cell r="K214" t="str">
            <v>Vertimiento de aguas residuales domésticas a sistemas de alcantarillado</v>
          </cell>
          <cell r="L214" t="str">
            <v>Contaminación de cuerpos hídricos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 xml:space="preserve">Generación de residuos peligrosos (TÓNERES) </v>
          </cell>
          <cell r="L218" t="str">
            <v>Contaminación del suelo (-)</v>
          </cell>
          <cell r="AB218" t="str">
            <v>Negativo MODERADO</v>
          </cell>
          <cell r="BA218" t="str">
            <v>Negativo BAJO</v>
          </cell>
        </row>
        <row r="219">
          <cell r="K219" t="str">
            <v>Generación de residuos aprovechables (PAPEL)</v>
          </cell>
          <cell r="L219" t="str">
            <v>Disminución de carga en los rellenos sanitarios (+)</v>
          </cell>
          <cell r="AB219" t="str">
            <v>POSITIVO</v>
          </cell>
          <cell r="BA219" t="str">
            <v>POSITIVO</v>
          </cell>
        </row>
        <row r="220">
          <cell r="K220" t="str">
            <v>Conversión a medios tecnológicos</v>
          </cell>
          <cell r="L220" t="str">
            <v>Disminución de consumo de papel (+)</v>
          </cell>
          <cell r="AB220" t="str">
            <v>POSITIVO</v>
          </cell>
          <cell r="BA220" t="str">
            <v>POSITIVO</v>
          </cell>
        </row>
        <row r="221">
          <cell r="K221" t="str">
            <v>Consumo de agua</v>
          </cell>
          <cell r="L221" t="str">
            <v>Agotamiento de los recursos naturales (-)</v>
          </cell>
          <cell r="AB221" t="str">
            <v>Negativo MODERADO</v>
          </cell>
          <cell r="BA221" t="str">
            <v>Negativo BAJO</v>
          </cell>
        </row>
        <row r="222">
          <cell r="K222" t="str">
            <v>Vertimiento de aguas residuales domésticas a sistemas de alcantarillado</v>
          </cell>
          <cell r="L222" t="str">
            <v>Contaminación de cuerpos hídricos (-)</v>
          </cell>
          <cell r="AB222" t="str">
            <v>Negativo MODERADO</v>
          </cell>
          <cell r="BA222" t="str">
            <v>Negativo BAJO</v>
          </cell>
        </row>
        <row r="223">
          <cell r="K223" t="str">
            <v>Generación de residuos ordinarios</v>
          </cell>
          <cell r="L223" t="str">
            <v>Aumento de carga de rellenos sanitarios (-)</v>
          </cell>
          <cell r="AB223" t="str">
            <v>Negativo MODERADO</v>
          </cell>
          <cell r="BA223" t="str">
            <v>Negativo BAJO</v>
          </cell>
        </row>
        <row r="224">
          <cell r="K224" t="str">
            <v>Generación de residuos ordinarios</v>
          </cell>
          <cell r="L224" t="str">
            <v>Contaminación del suelo (-)</v>
          </cell>
          <cell r="AB224" t="str">
            <v>Negativo MODERADO</v>
          </cell>
          <cell r="BA224" t="str">
            <v>Negativo BAJO</v>
          </cell>
        </row>
        <row r="225">
          <cell r="K225" t="str">
            <v>Consumo de energía eléctrica</v>
          </cell>
          <cell r="L225" t="str">
            <v>Agotamiento de los recursos naturales (-)</v>
          </cell>
          <cell r="AB225" t="str">
            <v>Negativo MODERADO</v>
          </cell>
          <cell r="BA225" t="str">
            <v>Negativo BAJO</v>
          </cell>
        </row>
        <row r="226">
          <cell r="K226" t="str">
            <v>Consumo de papel</v>
          </cell>
          <cell r="L226" t="str">
            <v>Agotamiento de los recursos naturales (-)</v>
          </cell>
          <cell r="AB226" t="str">
            <v>Negativo MODERADO</v>
          </cell>
          <cell r="BA226" t="str">
            <v>Negativo BAJO</v>
          </cell>
        </row>
        <row r="227">
          <cell r="K227" t="str">
            <v>Consumo de tóner</v>
          </cell>
          <cell r="L227" t="str">
            <v>Agotamiento de los recursos naturales (-)</v>
          </cell>
          <cell r="AB227" t="str">
            <v>Negativo BAJO</v>
          </cell>
          <cell r="BA227" t="str">
            <v>Negativo BAJO</v>
          </cell>
        </row>
        <row r="228">
          <cell r="K228" t="str">
            <v>Generación de residuos de manejo especial (RAEE´S)</v>
          </cell>
          <cell r="L228" t="str">
            <v>Contaminación del suelo (-)</v>
          </cell>
          <cell r="AB228" t="str">
            <v>Negativo MODERADO</v>
          </cell>
          <cell r="BA228" t="str">
            <v>Negativo BAJO</v>
          </cell>
        </row>
        <row r="229">
          <cell r="K229" t="str">
            <v>Generación de residuos de manejo especial (PILAS O BATERÍAS)</v>
          </cell>
          <cell r="L229" t="str">
            <v>Contaminación del suelo (-)</v>
          </cell>
          <cell r="AB229" t="str">
            <v>Negativo MODERADO</v>
          </cell>
          <cell r="BA229" t="str">
            <v>Negativo BAJO</v>
          </cell>
        </row>
        <row r="230">
          <cell r="K230" t="str">
            <v xml:space="preserve">Generación de residuos peligrosos (TÓNERES) </v>
          </cell>
          <cell r="L230" t="str">
            <v>Contaminación del suelo (-)</v>
          </cell>
          <cell r="AB230" t="str">
            <v>Negativo MODERADO</v>
          </cell>
          <cell r="BA230" t="str">
            <v>Negativo BAJO</v>
          </cell>
        </row>
        <row r="231">
          <cell r="K231" t="str">
            <v>Generación de residuos aprovechables (PAPEL)</v>
          </cell>
          <cell r="L231" t="str">
            <v>Disminución de carga en los rellenos sanitarios (+)</v>
          </cell>
          <cell r="AB231" t="str">
            <v>POSITIVO</v>
          </cell>
          <cell r="BA231" t="str">
            <v>POSITIVO</v>
          </cell>
        </row>
        <row r="232">
          <cell r="K232" t="str">
            <v>Generación de residuos ordinarios</v>
          </cell>
          <cell r="L232" t="str">
            <v>Aumento de carga de rellenos sanitarios (-)</v>
          </cell>
          <cell r="AB232" t="str">
            <v>Negativo MODERADO</v>
          </cell>
          <cell r="BA232" t="str">
            <v>Negativo BAJO</v>
          </cell>
        </row>
        <row r="233">
          <cell r="K233" t="str">
            <v>Generación de residuos ordinarios</v>
          </cell>
          <cell r="L233" t="str">
            <v>Contaminación del suelo (-)</v>
          </cell>
          <cell r="AB233" t="str">
            <v>Negativo MODERADO</v>
          </cell>
          <cell r="BA233" t="str">
            <v>Negativo BAJO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 xml:space="preserve">Generación de residuos peligrosos (TÓNERES) </v>
          </cell>
          <cell r="L237" t="str">
            <v>Contaminación del suelo (-)</v>
          </cell>
          <cell r="AB237" t="str">
            <v>Negativo MODERADO</v>
          </cell>
          <cell r="BA237" t="str">
            <v>Negativo BAJO</v>
          </cell>
        </row>
        <row r="238">
          <cell r="K238" t="str">
            <v>Generación de residuos aprovechables (PAPEL)</v>
          </cell>
          <cell r="L238" t="str">
            <v>Disminución de carga en los rellenos sanitarios (+)</v>
          </cell>
          <cell r="AB238" t="str">
            <v>POSITIVO</v>
          </cell>
          <cell r="BA238" t="str">
            <v>POSITIVO</v>
          </cell>
        </row>
        <row r="239">
          <cell r="K239" t="str">
            <v>Conversión a medios tecnológicos</v>
          </cell>
          <cell r="L239" t="str">
            <v>Disminución de consumo de papel (+)</v>
          </cell>
          <cell r="AB239" t="str">
            <v>POSITIVO</v>
          </cell>
          <cell r="BA239" t="str">
            <v>POSITIVO</v>
          </cell>
        </row>
        <row r="240">
          <cell r="K240" t="str">
            <v>Definición de criterios ambientales para adquisición de productos y/o servicios</v>
          </cell>
          <cell r="L240" t="str">
            <v>Generación / Fomento de educación  y conciencia ambiental (+)</v>
          </cell>
          <cell r="AB240" t="str">
            <v>POSITIVO</v>
          </cell>
          <cell r="BA240" t="str">
            <v>POSITIVO</v>
          </cell>
        </row>
        <row r="241">
          <cell r="K241" t="str">
            <v>Definición de criterios ambientales para adquisición de productos y/o servicios</v>
          </cell>
          <cell r="L241" t="str">
            <v>Reducción de afectación al medio ambiente (+)</v>
          </cell>
          <cell r="AB241" t="str">
            <v>POSITIVO</v>
          </cell>
          <cell r="BA241" t="str">
            <v>POSITIVO</v>
          </cell>
        </row>
        <row r="242">
          <cell r="K242" t="str">
            <v>Identificación de requisitos legales ambientales y otros requisitos</v>
          </cell>
          <cell r="L242" t="str">
            <v>Reducción de afectación al medio ambiente (+)</v>
          </cell>
          <cell r="AB242" t="str">
            <v>POSITIVO</v>
          </cell>
          <cell r="BA242" t="str">
            <v>POSITIVO</v>
          </cell>
        </row>
        <row r="243">
          <cell r="K243" t="str">
            <v>Consumo de energía eléctrica</v>
          </cell>
          <cell r="L243" t="str">
            <v>Agotamiento de los recursos naturales (-)</v>
          </cell>
          <cell r="AB243" t="str">
            <v>Negativo MODERADO</v>
          </cell>
          <cell r="BA243" t="str">
            <v>Negativo BAJO</v>
          </cell>
        </row>
        <row r="244">
          <cell r="K244" t="str">
            <v>Consumo de papel</v>
          </cell>
          <cell r="L244" t="str">
            <v>Agotamiento de los recursos naturales (-)</v>
          </cell>
          <cell r="AB244" t="str">
            <v>Negativo MODERADO</v>
          </cell>
          <cell r="BA244" t="str">
            <v>Negativo BAJO</v>
          </cell>
        </row>
        <row r="245">
          <cell r="K245" t="str">
            <v>Consumo de tóner</v>
          </cell>
          <cell r="L245" t="str">
            <v>Agotamiento de los recursos naturales (-)</v>
          </cell>
          <cell r="AB245" t="str">
            <v>Negativo BAJO</v>
          </cell>
          <cell r="BA245" t="str">
            <v>Negativo BAJO</v>
          </cell>
        </row>
        <row r="246">
          <cell r="K246" t="str">
            <v>Generación de residuos aprovechables (PAPEL)</v>
          </cell>
          <cell r="L246" t="str">
            <v>Disminución de carga en los rellenos sanitarios (+)</v>
          </cell>
          <cell r="AB246" t="str">
            <v>POSITIVO</v>
          </cell>
          <cell r="BA246" t="str">
            <v>POSITIVO</v>
          </cell>
        </row>
        <row r="247">
          <cell r="K247" t="str">
            <v>Generación de residuos ordinarios</v>
          </cell>
          <cell r="L247" t="str">
            <v>Aumento de carga de rellenos sanitarios (-)</v>
          </cell>
          <cell r="AB247" t="str">
            <v>Negativo MODERADO</v>
          </cell>
          <cell r="BA247" t="str">
            <v>Negativo BAJO</v>
          </cell>
        </row>
        <row r="248">
          <cell r="K248" t="str">
            <v>Generación de residuos ordinarios</v>
          </cell>
          <cell r="L248" t="str">
            <v>Aumento de carga de rellenos sanitarios (-)</v>
          </cell>
          <cell r="AB248" t="str">
            <v>Negativo MODERADO</v>
          </cell>
          <cell r="BA248" t="str">
            <v>Negativo BAJO</v>
          </cell>
        </row>
        <row r="249">
          <cell r="K249" t="str">
            <v xml:space="preserve">Generación de residuos peligrosos (TÓNERES) </v>
          </cell>
          <cell r="L249" t="str">
            <v>Contaminación del suelo (-)</v>
          </cell>
          <cell r="AB249" t="str">
            <v>Negativo MODERADO</v>
          </cell>
          <cell r="BA249" t="str">
            <v>Negativo BAJO</v>
          </cell>
        </row>
        <row r="250">
          <cell r="K250" t="str">
            <v>Consumo de bolsas plásticas para almacenamiento de residuos</v>
          </cell>
          <cell r="L250" t="str">
            <v>Agotamiento de los recursos naturales (-)</v>
          </cell>
          <cell r="AB250" t="str">
            <v>Negativo MODERADO</v>
          </cell>
          <cell r="BA250" t="str">
            <v>Negativo BAJO</v>
          </cell>
        </row>
        <row r="251">
          <cell r="K251" t="str">
            <v>Educación ambiental</v>
          </cell>
          <cell r="L251" t="str">
            <v>Disminución de carga en los rellenos sanitarios (+)</v>
          </cell>
          <cell r="AB251" t="str">
            <v>POSITIVO</v>
          </cell>
          <cell r="BA251" t="str">
            <v>POSITIVO</v>
          </cell>
        </row>
        <row r="252">
          <cell r="K252" t="str">
            <v>Educación ambiental</v>
          </cell>
          <cell r="L252" t="str">
            <v>Disminución de contaminación al suelo (+)</v>
          </cell>
          <cell r="AB252" t="str">
            <v>POSITIVO</v>
          </cell>
          <cell r="BA252" t="str">
            <v>POSITIVO</v>
          </cell>
        </row>
        <row r="253">
          <cell r="K253" t="str">
            <v>Educación ambiental</v>
          </cell>
          <cell r="L253" t="str">
            <v>Fomento de buenas prácticas ambientales (+)</v>
          </cell>
          <cell r="AB253" t="str">
            <v>POSITIVO</v>
          </cell>
          <cell r="BA253" t="str">
            <v>POSITIVO</v>
          </cell>
        </row>
        <row r="254">
          <cell r="K254" t="str">
            <v>Educación ambiental</v>
          </cell>
          <cell r="L254" t="str">
            <v>Generación / Fomento de educación  y conciencia ambiental (+)</v>
          </cell>
          <cell r="AB254" t="str">
            <v>POSITIVO</v>
          </cell>
          <cell r="BA254" t="str">
            <v>POSITIVO</v>
          </cell>
        </row>
        <row r="255">
          <cell r="K255" t="str">
            <v>Educación ambiental</v>
          </cell>
          <cell r="L255" t="str">
            <v>Generación de empleo (+)</v>
          </cell>
          <cell r="AB255" t="str">
            <v>POSITIVO</v>
          </cell>
          <cell r="BA255" t="str">
            <v>POSITIVO</v>
          </cell>
        </row>
        <row r="256">
          <cell r="K256" t="str">
            <v>Educación ambiental</v>
          </cell>
          <cell r="L256" t="str">
            <v>Manejo integral de residuos sólidos (+)</v>
          </cell>
          <cell r="AB256" t="str">
            <v>POSITIVO</v>
          </cell>
          <cell r="BA256" t="str">
            <v>POSITIVO</v>
          </cell>
        </row>
        <row r="257">
          <cell r="K257" t="str">
            <v>Educación ambiental</v>
          </cell>
          <cell r="L257" t="str">
            <v>Reducción de afectación al medio ambiente (+)</v>
          </cell>
          <cell r="AB257" t="str">
            <v>POSITIVO</v>
          </cell>
          <cell r="BA257" t="str">
            <v>POSITIVO</v>
          </cell>
        </row>
        <row r="258">
          <cell r="K258" t="str">
            <v>Uso de publicidad exterior visual</v>
          </cell>
          <cell r="L258" t="str">
            <v>Alteración al medio ambiente laboral (-)</v>
          </cell>
          <cell r="AB258" t="str">
            <v>Negativo MODERADO</v>
          </cell>
          <cell r="BA258" t="str">
            <v>Negativo BAJO</v>
          </cell>
        </row>
        <row r="259">
          <cell r="K259" t="str">
            <v>Consumo de combustibles</v>
          </cell>
          <cell r="L259" t="str">
            <v>Agotamiento de los recursos naturales (-)</v>
          </cell>
          <cell r="AB259" t="str">
            <v>Negativo MODERADO</v>
          </cell>
          <cell r="BA259" t="str">
            <v>Negativo BAJO</v>
          </cell>
        </row>
        <row r="260">
          <cell r="K260" t="str">
            <v>Consumo de combustibles</v>
          </cell>
          <cell r="L260" t="str">
            <v>Emisión de gases efecto invernadero (-)</v>
          </cell>
          <cell r="AB260" t="str">
            <v>Negativo MODERADO</v>
          </cell>
          <cell r="BA260" t="str">
            <v>Negativo BAJO</v>
          </cell>
        </row>
        <row r="261">
          <cell r="K261" t="str">
            <v>Generación de emisiones atmosféricas fuentes móviles</v>
          </cell>
          <cell r="L261" t="str">
            <v>Contaminación del aire (-)</v>
          </cell>
          <cell r="AB261" t="str">
            <v>Negativo MODERADO</v>
          </cell>
          <cell r="BA261" t="str">
            <v>Negativo MODERADO</v>
          </cell>
        </row>
        <row r="262">
          <cell r="K262" t="str">
            <v>Generación de residuos de manejo especial (LLANTAS USADAS)</v>
          </cell>
          <cell r="L262" t="str">
            <v>Contaminación del suelo (-)</v>
          </cell>
          <cell r="AB262" t="str">
            <v>Negativo MODERADO</v>
          </cell>
          <cell r="BA262" t="str">
            <v>Negativo BAJO</v>
          </cell>
        </row>
        <row r="263">
          <cell r="K263" t="str">
            <v>Generación de residuos peligrosos (ACEITES USADOS)</v>
          </cell>
          <cell r="L263" t="str">
            <v>Contaminación del suelo (-)</v>
          </cell>
          <cell r="AB263" t="str">
            <v>Negativo MODERADO</v>
          </cell>
          <cell r="BA263" t="str">
            <v>Negativo BAJO</v>
          </cell>
        </row>
        <row r="264">
          <cell r="K264" t="str">
            <v>Generación de ruido</v>
          </cell>
          <cell r="L264" t="str">
            <v>Contaminación del aire (-)</v>
          </cell>
          <cell r="AB264" t="str">
            <v>Negativo MODERADO</v>
          </cell>
          <cell r="BA264" t="str">
            <v>Negativo MODERADO</v>
          </cell>
        </row>
        <row r="265">
          <cell r="K265" t="str">
            <v>Identificación de requisitos legales ambientales y otros requisitos</v>
          </cell>
          <cell r="L265" t="str">
            <v>Reducción de afectación al medio ambiente (+)</v>
          </cell>
          <cell r="AB265" t="str">
            <v>POSITIVO</v>
          </cell>
          <cell r="BA265" t="str">
            <v>POSITIVO</v>
          </cell>
        </row>
        <row r="266">
          <cell r="K266" t="str">
            <v>Definición de criterios ambientales para adquisición de productos y/o servicios</v>
          </cell>
          <cell r="L266" t="str">
            <v>Preservación de la calidad del aire (+)</v>
          </cell>
          <cell r="AB266" t="str">
            <v>POSITIVO</v>
          </cell>
          <cell r="BA266" t="str">
            <v>POSITIVO</v>
          </cell>
        </row>
        <row r="267">
          <cell r="K267" t="str">
            <v>Definición de criterios ambientales para adquisición de productos y/o servicios</v>
          </cell>
          <cell r="L267" t="str">
            <v>Reducción de afectación al medio ambiente (+)</v>
          </cell>
          <cell r="AB267" t="str">
            <v>POSITIVO</v>
          </cell>
          <cell r="BA267" t="str">
            <v>POSITIVO</v>
          </cell>
        </row>
        <row r="268">
          <cell r="K268" t="str">
            <v xml:space="preserve">Generación de residuos peligrosos (RESIDUOS QUÍMICOS) </v>
          </cell>
          <cell r="L268" t="str">
            <v>Contaminación del suelo (-)</v>
          </cell>
          <cell r="AB268" t="str">
            <v>Negativo MODERADO</v>
          </cell>
          <cell r="BA268" t="str">
            <v>Negativo BAJO</v>
          </cell>
        </row>
        <row r="269">
          <cell r="K269" t="str">
            <v>Consumo de agua</v>
          </cell>
          <cell r="L269" t="str">
            <v>Agotamiento de los recursos naturales (-)</v>
          </cell>
          <cell r="AB269" t="str">
            <v>Negativo MODERADO</v>
          </cell>
          <cell r="BA269" t="str">
            <v>Negativo BAJO</v>
          </cell>
        </row>
        <row r="270">
          <cell r="K270" t="str">
            <v xml:space="preserve">Generación de residuos peligrosos (TÓNERES) </v>
          </cell>
          <cell r="L270" t="str">
            <v>Disminución de contaminación al suelo (+)</v>
          </cell>
          <cell r="AB270" t="str">
            <v>POSITIVO</v>
          </cell>
          <cell r="BA270" t="str">
            <v>POSITIVO</v>
          </cell>
        </row>
        <row r="271">
          <cell r="K271" t="str">
            <v xml:space="preserve">Generación de residuos peligrosos (RESIDUOS QUÍMICOS) </v>
          </cell>
          <cell r="L271" t="str">
            <v>Disminución de contaminación al suelo (+)</v>
          </cell>
          <cell r="AB271" t="str">
            <v>POSITIVO</v>
          </cell>
          <cell r="BA271" t="str">
            <v>POSITIVO</v>
          </cell>
        </row>
        <row r="272">
          <cell r="K272" t="str">
            <v>Consumo de energía eléctrica</v>
          </cell>
          <cell r="L272" t="str">
            <v>Agotamiento de los recursos naturales (-)</v>
          </cell>
          <cell r="AB272" t="str">
            <v>Negativo MODERADO</v>
          </cell>
          <cell r="BA272" t="str">
            <v>Negativo BAJO</v>
          </cell>
        </row>
        <row r="273">
          <cell r="K273" t="str">
            <v>Consumo de plaguicidas</v>
          </cell>
          <cell r="L273" t="str">
            <v>Contaminación del suelo (-)</v>
          </cell>
          <cell r="AB273" t="str">
            <v>Negativo MODERADO</v>
          </cell>
          <cell r="BA273" t="str">
            <v>Negativo BAJO</v>
          </cell>
        </row>
        <row r="274">
          <cell r="K274" t="str">
            <v>Consumo de combustibles</v>
          </cell>
          <cell r="L274" t="str">
            <v>Agotamiento de los recursos naturales (-)</v>
          </cell>
          <cell r="AB274" t="str">
            <v>Negativo MODERADO</v>
          </cell>
          <cell r="BA274" t="str">
            <v>Negativo BAJO</v>
          </cell>
        </row>
        <row r="275">
          <cell r="K275" t="str">
            <v>N/A</v>
          </cell>
          <cell r="L275" t="str">
            <v>N/A</v>
          </cell>
          <cell r="AB275" t="str">
            <v>SIN IMPACTO</v>
          </cell>
          <cell r="BA275" t="str">
            <v>SIN IMPACTO</v>
          </cell>
        </row>
        <row r="276">
          <cell r="K276" t="str">
            <v xml:space="preserve">Generación de residuos peligrosos (RESIDUOS QUÍMICOS) </v>
          </cell>
          <cell r="L276" t="str">
            <v>Contaminación del suelo (-)</v>
          </cell>
          <cell r="AB276" t="str">
            <v>Negativo MODERADO</v>
          </cell>
          <cell r="BA276" t="str">
            <v>Negativo BAJO</v>
          </cell>
        </row>
        <row r="277">
          <cell r="K277" t="str">
            <v>Consumo de agua</v>
          </cell>
          <cell r="L277" t="str">
            <v>Agotamiento de los recursos naturales (-)</v>
          </cell>
          <cell r="AB277" t="str">
            <v>Negativo BAJO</v>
          </cell>
          <cell r="BA277" t="str">
            <v>Negativo BAJO</v>
          </cell>
        </row>
        <row r="278">
          <cell r="K278" t="str">
            <v>N/A</v>
          </cell>
          <cell r="L278" t="str">
            <v>N/A</v>
          </cell>
          <cell r="AB278" t="str">
            <v>SIN IMPACTO</v>
          </cell>
          <cell r="BA278" t="str">
            <v>SIN IMPACTO</v>
          </cell>
        </row>
        <row r="279">
          <cell r="K279" t="str">
            <v>N/A</v>
          </cell>
          <cell r="L279" t="str">
            <v>N/A</v>
          </cell>
          <cell r="AB279" t="str">
            <v>SIN IMPACTO</v>
          </cell>
          <cell r="BA279" t="str">
            <v>SIN IMPACTO</v>
          </cell>
        </row>
        <row r="280">
          <cell r="K280" t="str">
            <v>N/A</v>
          </cell>
          <cell r="L280" t="str">
            <v>N/A</v>
          </cell>
          <cell r="AB280" t="str">
            <v>SIN IMPACTO</v>
          </cell>
          <cell r="BA280" t="str">
            <v>SIN IMPACTO</v>
          </cell>
        </row>
        <row r="281">
          <cell r="K281" t="str">
            <v>Generación de emisiones atmosféricas fuentes fijas</v>
          </cell>
          <cell r="L281" t="str">
            <v>Contaminación del aire (-)</v>
          </cell>
          <cell r="AB281" t="str">
            <v>Negativo MODERADO</v>
          </cell>
          <cell r="BA281" t="str">
            <v>Negativo BAJO</v>
          </cell>
        </row>
        <row r="282">
          <cell r="K282" t="str">
            <v>Generación de ruido</v>
          </cell>
          <cell r="L282" t="str">
            <v>Aumento en los niveles de ruido (-)</v>
          </cell>
          <cell r="AB282" t="str">
            <v>Negativo MODERADO</v>
          </cell>
          <cell r="BA282" t="str">
            <v>Negativo BAJO</v>
          </cell>
        </row>
        <row r="283">
          <cell r="K283" t="str">
            <v>Generación de emisiones atmosféricas fuentes móviles</v>
          </cell>
          <cell r="L283" t="str">
            <v>Incremento de la concentración de material particulado (-)</v>
          </cell>
          <cell r="AB283" t="str">
            <v>Negativo MODERADO</v>
          </cell>
          <cell r="BA283" t="str">
            <v>Negativo BAJO</v>
          </cell>
        </row>
        <row r="284">
          <cell r="K284" t="str">
            <v>Generación de ruido</v>
          </cell>
          <cell r="L284" t="str">
            <v>Afectación a la salud humana (-)</v>
          </cell>
          <cell r="AB284" t="str">
            <v>Negativo MODERADO</v>
          </cell>
          <cell r="BA284" t="str">
            <v>Negativo BAJO</v>
          </cell>
        </row>
        <row r="285">
          <cell r="K285" t="str">
            <v xml:space="preserve">Generación de residuos peligrosos (RESIDUOS QUÍMICOS) </v>
          </cell>
          <cell r="L285" t="str">
            <v>Contaminación del suelo (-)</v>
          </cell>
          <cell r="AB285" t="str">
            <v>Negativo MODERADO</v>
          </cell>
          <cell r="BA285" t="str">
            <v>Negativo BAJO</v>
          </cell>
        </row>
        <row r="286">
          <cell r="K286" t="str">
            <v>Consumo de agua</v>
          </cell>
          <cell r="L286" t="str">
            <v>Agotamiento de los recursos naturales (-)</v>
          </cell>
          <cell r="AB286" t="str">
            <v>Negativo MODERADO</v>
          </cell>
          <cell r="BA286" t="str">
            <v>Negativo BAJO</v>
          </cell>
        </row>
        <row r="287">
          <cell r="K287" t="str">
            <v>Uso de refrigerantes</v>
          </cell>
          <cell r="L287" t="str">
            <v>Agotamiento de los recursos naturales (-)</v>
          </cell>
          <cell r="AB287" t="str">
            <v>Negativo BAJO</v>
          </cell>
          <cell r="BA287" t="str">
            <v>Negativo BAJO</v>
          </cell>
        </row>
        <row r="288">
          <cell r="K288" t="str">
            <v xml:space="preserve">Generación de residuos peligrosos (RESIDUOS QUÍMICOS) </v>
          </cell>
          <cell r="L288" t="str">
            <v>Disminución de contaminación al suelo (+)</v>
          </cell>
          <cell r="AB288" t="str">
            <v>POSITIVO</v>
          </cell>
          <cell r="BA288" t="str">
            <v>POSITIVO</v>
          </cell>
        </row>
        <row r="289">
          <cell r="K289" t="str">
            <v>Mantenimiento locativo</v>
          </cell>
          <cell r="L289" t="str">
            <v>Agotamiento de los recursos naturales (-)</v>
          </cell>
          <cell r="AB289" t="str">
            <v>Negativo BAJO</v>
          </cell>
          <cell r="BA289" t="str">
            <v>Negativo BAJO</v>
          </cell>
        </row>
        <row r="290">
          <cell r="K290" t="str">
            <v>Consumo de plaguicidas</v>
          </cell>
          <cell r="L290" t="str">
            <v>Contaminación del suelo (-)</v>
          </cell>
          <cell r="AB290" t="str">
            <v>Negativo MODERADO</v>
          </cell>
          <cell r="BA290" t="str">
            <v>Negativo BAJO</v>
          </cell>
        </row>
        <row r="291">
          <cell r="K291" t="str">
            <v>Consumo de combustibles</v>
          </cell>
          <cell r="L291" t="str">
            <v>Agotamiento de los recursos naturales (-)</v>
          </cell>
          <cell r="AB291" t="str">
            <v>Negativo BAJO</v>
          </cell>
          <cell r="BA291" t="str">
            <v>Negativo BAJO</v>
          </cell>
        </row>
        <row r="292">
          <cell r="K292" t="str">
            <v>N/A</v>
          </cell>
          <cell r="L292" t="str">
            <v>N/A</v>
          </cell>
          <cell r="AB292" t="str">
            <v>SIN IMPACTO</v>
          </cell>
          <cell r="BA292" t="str">
            <v>SIN IMPACTO</v>
          </cell>
        </row>
        <row r="293">
          <cell r="K293" t="str">
            <v xml:space="preserve">Generación de residuos peligrosos (RESIDUOS QUÍMICOS) </v>
          </cell>
          <cell r="L293" t="str">
            <v>Contaminación del suelo (-)</v>
          </cell>
          <cell r="AB293" t="str">
            <v>Negativo MODERADO</v>
          </cell>
          <cell r="BA293" t="str">
            <v>Negativo BAJO</v>
          </cell>
        </row>
        <row r="294">
          <cell r="K294" t="str">
            <v>Consumo de agua</v>
          </cell>
          <cell r="L294" t="str">
            <v>Agotamiento de los recursos naturales (-)</v>
          </cell>
          <cell r="AB294" t="str">
            <v>Negativo BAJO</v>
          </cell>
          <cell r="BA294" t="str">
            <v>Negativo BAJO</v>
          </cell>
        </row>
        <row r="295">
          <cell r="K295" t="str">
            <v>N/A</v>
          </cell>
          <cell r="L295" t="str">
            <v>N/A</v>
          </cell>
          <cell r="AB295" t="str">
            <v>SIN IMPACTO</v>
          </cell>
          <cell r="BA295" t="str">
            <v>SIN IMPACTO</v>
          </cell>
        </row>
        <row r="296">
          <cell r="K296" t="str">
            <v>N/A</v>
          </cell>
          <cell r="L296" t="str">
            <v>N/A</v>
          </cell>
          <cell r="AB296" t="str">
            <v>SIN IMPACTO</v>
          </cell>
          <cell r="BA296" t="str">
            <v>SIN IMPACTO</v>
          </cell>
        </row>
        <row r="297">
          <cell r="K297" t="str">
            <v>N/A</v>
          </cell>
          <cell r="L297" t="str">
            <v>N/A</v>
          </cell>
          <cell r="AB297" t="str">
            <v>SIN IMPACTO</v>
          </cell>
          <cell r="BA297" t="str">
            <v>SIN IMPACTO</v>
          </cell>
        </row>
        <row r="298">
          <cell r="K298" t="str">
            <v>N/A</v>
          </cell>
          <cell r="L298" t="str">
            <v>N/A</v>
          </cell>
          <cell r="AB298" t="str">
            <v>SIN IMPACTO</v>
          </cell>
          <cell r="BA298" t="str">
            <v>SIN IMPACTO</v>
          </cell>
        </row>
        <row r="299">
          <cell r="K299" t="str">
            <v>N/A</v>
          </cell>
          <cell r="L299" t="str">
            <v>N/A</v>
          </cell>
          <cell r="AB299" t="str">
            <v>SIN IMPACTO</v>
          </cell>
          <cell r="BA299" t="str">
            <v>SIN IMPACTO</v>
          </cell>
        </row>
        <row r="300">
          <cell r="K300" t="str">
            <v>N/A</v>
          </cell>
          <cell r="L300" t="str">
            <v>N/A</v>
          </cell>
          <cell r="AB300" t="str">
            <v>SIN IMPACTO</v>
          </cell>
          <cell r="BA300" t="str">
            <v>SIN IMPACTO</v>
          </cell>
        </row>
        <row r="301">
          <cell r="K301" t="str">
            <v>N/A</v>
          </cell>
          <cell r="L301" t="str">
            <v>N/A</v>
          </cell>
          <cell r="AB301" t="str">
            <v>SIN IMPACTO</v>
          </cell>
          <cell r="BA301" t="str">
            <v>SIN IMPACTO</v>
          </cell>
        </row>
        <row r="302">
          <cell r="K302" t="str">
            <v>N/A</v>
          </cell>
          <cell r="L302" t="str">
            <v>N/A</v>
          </cell>
          <cell r="AB302" t="str">
            <v>SIN IMPACTO</v>
          </cell>
          <cell r="BA302" t="str">
            <v>SIN IMPACTO</v>
          </cell>
        </row>
        <row r="303">
          <cell r="K303" t="str">
            <v>N/A</v>
          </cell>
          <cell r="L303" t="str">
            <v>N/A</v>
          </cell>
          <cell r="AB303" t="str">
            <v>SIN IMPACTO</v>
          </cell>
          <cell r="BA303" t="str">
            <v>SIN IMPACTO</v>
          </cell>
        </row>
        <row r="304">
          <cell r="K304" t="str">
            <v>N/A</v>
          </cell>
          <cell r="L304" t="str">
            <v>N/A</v>
          </cell>
          <cell r="AB304" t="str">
            <v>SIN IMPACTO</v>
          </cell>
          <cell r="BA304" t="str">
            <v>SIN IMPACTO</v>
          </cell>
        </row>
        <row r="305">
          <cell r="K305" t="str">
            <v>N/A</v>
          </cell>
          <cell r="L305" t="str">
            <v>N/A</v>
          </cell>
          <cell r="AB305" t="str">
            <v>SIN IMPACTO</v>
          </cell>
          <cell r="BA305" t="str">
            <v>SIN IMPACTO</v>
          </cell>
        </row>
        <row r="306">
          <cell r="K306" t="str">
            <v>N/A</v>
          </cell>
          <cell r="L306" t="str">
            <v>N/A</v>
          </cell>
          <cell r="AB306" t="str">
            <v>SIN IMPACTO</v>
          </cell>
          <cell r="BA306" t="str">
            <v>SIN IMPACTO</v>
          </cell>
        </row>
        <row r="307">
          <cell r="K307" t="str">
            <v>Generación de carga visual</v>
          </cell>
          <cell r="L307" t="str">
            <v>Contaminación visual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Generación de vibraciones</v>
          </cell>
          <cell r="L309" t="str">
            <v>Afectación a la salud humana (-)</v>
          </cell>
          <cell r="AB309" t="str">
            <v>Negativo MODERADO</v>
          </cell>
          <cell r="BA309" t="str">
            <v>Negativo BAJO</v>
          </cell>
        </row>
        <row r="310">
          <cell r="K310" t="str">
            <v>Generación de carga visual</v>
          </cell>
          <cell r="L310" t="str">
            <v>Afectación a la salud humana (-)</v>
          </cell>
          <cell r="AB310" t="str">
            <v>Negativo MODERADO</v>
          </cell>
          <cell r="BA310" t="str">
            <v>Negativo BAJO</v>
          </cell>
        </row>
        <row r="311">
          <cell r="K311" t="str">
            <v>Consumo de agua</v>
          </cell>
          <cell r="L311" t="str">
            <v>Agotamiento de los recursos naturales (-)</v>
          </cell>
          <cell r="AB311" t="str">
            <v>Negativo MODERADO</v>
          </cell>
          <cell r="BA311" t="str">
            <v>Negativo BAJO</v>
          </cell>
        </row>
        <row r="312">
          <cell r="K312" t="str">
            <v>Consumo de agua</v>
          </cell>
          <cell r="L312" t="str">
            <v>Incremento de la oferta hídrica para consumo humano (-)</v>
          </cell>
          <cell r="AB312" t="str">
            <v>Negativo MODERADO</v>
          </cell>
          <cell r="BA312" t="str">
            <v>Negativo BAJO</v>
          </cell>
        </row>
        <row r="313">
          <cell r="K313" t="str">
            <v>Generación de emisiones atmosféricas fuentes móviles</v>
          </cell>
          <cell r="L313" t="str">
            <v>Incremento de la concentración de material particulado (-)</v>
          </cell>
          <cell r="AB313" t="str">
            <v>Negativo MODERADO</v>
          </cell>
          <cell r="BA313" t="str">
            <v>Negativo BAJO</v>
          </cell>
        </row>
        <row r="314">
          <cell r="K314" t="str">
            <v>Uso de refrigerantes</v>
          </cell>
          <cell r="L314" t="str">
            <v>Agotamiento de los recursos naturales (-)</v>
          </cell>
          <cell r="AB314" t="str">
            <v>Negativo BAJO</v>
          </cell>
          <cell r="BA314" t="str">
            <v>Negativo BAJO</v>
          </cell>
        </row>
        <row r="315">
          <cell r="K315" t="str">
            <v>Otro</v>
          </cell>
          <cell r="L315" t="str">
            <v>Disminución de contaminación al suelo (+)</v>
          </cell>
          <cell r="AB315" t="str">
            <v>POSITIVO</v>
          </cell>
          <cell r="BA315" t="str">
            <v>POSITIVO</v>
          </cell>
        </row>
        <row r="316">
          <cell r="K316" t="str">
            <v>Consumo de plaguicidas</v>
          </cell>
          <cell r="L316" t="str">
            <v>Contaminación del suelo (-)</v>
          </cell>
          <cell r="AB316" t="str">
            <v>Negativo MODERADO</v>
          </cell>
          <cell r="BA316" t="str">
            <v>Negativo BAJO</v>
          </cell>
        </row>
        <row r="317">
          <cell r="K317" t="str">
            <v>Consumo de combustibles</v>
          </cell>
          <cell r="L317" t="str">
            <v>Agotamiento de los recursos naturales (-)</v>
          </cell>
          <cell r="AB317" t="str">
            <v>Negativo BAJO</v>
          </cell>
          <cell r="BA317" t="str">
            <v>Negativo BAJO</v>
          </cell>
        </row>
        <row r="318">
          <cell r="K318" t="str">
            <v>N/A</v>
          </cell>
          <cell r="L318" t="str">
            <v>N/A</v>
          </cell>
          <cell r="AB318" t="str">
            <v>SIN IMPACTO</v>
          </cell>
          <cell r="BA318" t="str">
            <v>SIN IMPACTO</v>
          </cell>
        </row>
        <row r="319">
          <cell r="K319" t="str">
            <v xml:space="preserve">Generación de residuos peligrosos (RESIDUOS QUÍMICOS) </v>
          </cell>
          <cell r="L319" t="str">
            <v>Contaminación del suelo (-)</v>
          </cell>
          <cell r="AB319" t="str">
            <v>Negativo MODERADO</v>
          </cell>
          <cell r="BA319" t="str">
            <v>Negativo BAJO</v>
          </cell>
        </row>
        <row r="320">
          <cell r="K320" t="str">
            <v>Consumo de agua</v>
          </cell>
          <cell r="L320" t="str">
            <v>Agotamiento de los recursos naturales (-)</v>
          </cell>
          <cell r="AB320" t="str">
            <v>Negativo BAJO</v>
          </cell>
          <cell r="BA320" t="str">
            <v>Negativo BAJO</v>
          </cell>
        </row>
        <row r="321">
          <cell r="K321" t="str">
            <v>N/A</v>
          </cell>
          <cell r="L321" t="str">
            <v>N/A</v>
          </cell>
          <cell r="AB321" t="str">
            <v>SIN IMPACTO</v>
          </cell>
          <cell r="BA321" t="str">
            <v>SIN IMPACTO</v>
          </cell>
        </row>
        <row r="322">
          <cell r="K322" t="str">
            <v>N/A</v>
          </cell>
          <cell r="L322" t="str">
            <v>N/A</v>
          </cell>
          <cell r="AB322" t="str">
            <v>SIN IMPACTO</v>
          </cell>
          <cell r="BA322" t="str">
            <v>SIN IMPACTO</v>
          </cell>
        </row>
        <row r="323">
          <cell r="K323" t="str">
            <v>N/A</v>
          </cell>
          <cell r="L323" t="str">
            <v>N/A</v>
          </cell>
          <cell r="AB323" t="str">
            <v>SIN IMPACTO</v>
          </cell>
          <cell r="BA323" t="str">
            <v>SIN IMPACTO</v>
          </cell>
        </row>
        <row r="324">
          <cell r="K324" t="str">
            <v>N/A</v>
          </cell>
          <cell r="L324" t="str">
            <v>N/A</v>
          </cell>
          <cell r="AB324" t="str">
            <v>SIN IMPACTO</v>
          </cell>
          <cell r="BA324" t="str">
            <v>SIN IMPACTO</v>
          </cell>
        </row>
        <row r="325">
          <cell r="K325" t="str">
            <v>N/A</v>
          </cell>
          <cell r="L325" t="str">
            <v>N/A</v>
          </cell>
          <cell r="AB325" t="str">
            <v>SIN IMPACTO</v>
          </cell>
          <cell r="BA325" t="str">
            <v>SIN IMPACTO</v>
          </cell>
        </row>
        <row r="326">
          <cell r="K326"/>
          <cell r="L326"/>
          <cell r="AB326" t="str">
            <v>SIN IMPACTO</v>
          </cell>
          <cell r="BA326" t="str">
            <v>SIN IMPACTO</v>
          </cell>
        </row>
      </sheetData>
      <sheetData sheetId="35"/>
      <sheetData sheetId="36"/>
      <sheetData sheetId="37"/>
      <sheetData sheetId="38"/>
      <sheetData sheetId="3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Consumo de agua</v>
          </cell>
          <cell r="L250" t="str">
            <v>Generación / Fomento de educación  y conciencia ambiental (+)</v>
          </cell>
          <cell r="AB250" t="str">
            <v>POSITIVO</v>
          </cell>
          <cell r="BA250" t="str">
            <v>POSITIVO</v>
          </cell>
        </row>
        <row r="251">
          <cell r="K251" t="str">
            <v>Consumo de agua</v>
          </cell>
          <cell r="L251" t="str">
            <v>Agotamiento de los recursos naturales (-)</v>
          </cell>
          <cell r="AB251" t="str">
            <v>Negativo MODERADO</v>
          </cell>
          <cell r="BA251" t="str">
            <v>Negativo BAJO</v>
          </cell>
        </row>
        <row r="252">
          <cell r="K252" t="str">
            <v>Vertimiento de aguas residuales domésticas a sistemas de alcantarillado</v>
          </cell>
          <cell r="L252" t="str">
            <v>Contaminación de cuerpos hídricos (-)</v>
          </cell>
          <cell r="AB252" t="str">
            <v>Negativo MODERADO</v>
          </cell>
          <cell r="BA252" t="str">
            <v>Negativo BAJO</v>
          </cell>
        </row>
        <row r="253">
          <cell r="K253" t="str">
            <v>Consumo de bolsas plásticas para almacenamiento de residuos</v>
          </cell>
          <cell r="L253" t="str">
            <v>Agotamiento de los recursos naturales (-)</v>
          </cell>
          <cell r="AB253" t="str">
            <v>Negativo MODERADO</v>
          </cell>
          <cell r="BA253" t="str">
            <v>Negativo BAJO</v>
          </cell>
        </row>
        <row r="254">
          <cell r="K254" t="str">
            <v>Generación de residuos ordinarios</v>
          </cell>
          <cell r="L254" t="str">
            <v>Aumento de carga de rellenos sanitarios (-)</v>
          </cell>
          <cell r="AB254" t="str">
            <v>Negativo MODERADO</v>
          </cell>
          <cell r="BA254" t="str">
            <v>Negativo BAJO</v>
          </cell>
        </row>
        <row r="255">
          <cell r="K255" t="str">
            <v>Generación de residuos ordinarios</v>
          </cell>
          <cell r="L255" t="str">
            <v>Contaminación del suelo (-)</v>
          </cell>
          <cell r="AB255" t="str">
            <v>Negativo MODERADO</v>
          </cell>
          <cell r="BA255" t="str">
            <v>Negativo BAJO</v>
          </cell>
        </row>
        <row r="256">
          <cell r="K256" t="str">
            <v>Consumo de sustancias químicas</v>
          </cell>
          <cell r="L256" t="str">
            <v>Contaminación del suelo (-)</v>
          </cell>
          <cell r="AB256" t="str">
            <v>Negativo MODERADO</v>
          </cell>
          <cell r="BA256" t="str">
            <v>Negativo BAJO</v>
          </cell>
        </row>
        <row r="257">
          <cell r="K257" t="str">
            <v>Consumo de sustancias químicas</v>
          </cell>
          <cell r="L257" t="str">
            <v>Contaminación del suelo (-)</v>
          </cell>
          <cell r="AB257" t="str">
            <v>Negativo MODERADO</v>
          </cell>
          <cell r="BA257" t="str">
            <v>Negativo BAJO</v>
          </cell>
        </row>
        <row r="258">
          <cell r="K258" t="str">
            <v>Generación de residuos orgánicos</v>
          </cell>
          <cell r="L258" t="str">
            <v>Aumento de carga de rellenos sanitarios (-)</v>
          </cell>
          <cell r="AB258" t="str">
            <v>Negativo MODERADO</v>
          </cell>
          <cell r="BA258" t="str">
            <v>Negativo BAJO</v>
          </cell>
        </row>
        <row r="259">
          <cell r="K259" t="str">
            <v>Generación de residuos orgánicos</v>
          </cell>
          <cell r="L259" t="str">
            <v>Contaminación del suelo (-)</v>
          </cell>
          <cell r="AB259" t="str">
            <v>Negativo MODERADO</v>
          </cell>
          <cell r="BA259" t="str">
            <v>Negativo BAJO</v>
          </cell>
        </row>
        <row r="260">
          <cell r="K260" t="str">
            <v>Generación de residuos aprovechables (PLÁSTICO)</v>
          </cell>
          <cell r="L260" t="str">
            <v>Disminución de carga en los rellenos sanitarios (+)</v>
          </cell>
          <cell r="AB260" t="str">
            <v>POSITIVO</v>
          </cell>
          <cell r="BA260" t="str">
            <v>POSITIVO</v>
          </cell>
        </row>
        <row r="261">
          <cell r="K261" t="str">
            <v>Consumo de energía eléctrica</v>
          </cell>
          <cell r="L261" t="str">
            <v>Agotamiento de los recursos naturales (-)</v>
          </cell>
          <cell r="AB261" t="str">
            <v>Negativo MODERADO</v>
          </cell>
          <cell r="BA261" t="str">
            <v>Negativo BAJO</v>
          </cell>
        </row>
        <row r="262">
          <cell r="K262" t="str">
            <v>Consumo de energía eléctrica</v>
          </cell>
          <cell r="L262" t="str">
            <v>Agotamiento de los recursos naturales (-)</v>
          </cell>
          <cell r="AB262" t="str">
            <v>Negativo MODERADO</v>
          </cell>
          <cell r="BA262" t="str">
            <v>Negativo BAJO</v>
          </cell>
        </row>
        <row r="263">
          <cell r="K263" t="str">
            <v>Consumo de agua</v>
          </cell>
          <cell r="L263" t="str">
            <v>Agotamiento de los recursos naturales (-)</v>
          </cell>
          <cell r="AB263" t="str">
            <v>Negativo MODERADO</v>
          </cell>
          <cell r="BA263" t="str">
            <v>Negativo BAJO</v>
          </cell>
        </row>
        <row r="264">
          <cell r="K264" t="str">
            <v>Consumo de papel</v>
          </cell>
          <cell r="L264" t="str">
            <v>Agotamiento de los recursos naturales (-)</v>
          </cell>
          <cell r="AB264" t="str">
            <v>Negativo MODERADO</v>
          </cell>
          <cell r="BA264" t="str">
            <v>Negativo BAJO</v>
          </cell>
        </row>
        <row r="265">
          <cell r="K265" t="str">
            <v>Consumo de bolsas plásticas para almacenamiento de residuos</v>
          </cell>
          <cell r="L265" t="str">
            <v>Agotamiento de los recursos naturales (-)</v>
          </cell>
          <cell r="AB265" t="str">
            <v>Negativo MODERADO</v>
          </cell>
          <cell r="BA265" t="str">
            <v>Negativo BAJO</v>
          </cell>
        </row>
        <row r="266">
          <cell r="K266" t="str">
            <v>Consumo de tóner</v>
          </cell>
          <cell r="L266" t="str">
            <v>Agotamiento de los recursos naturales (-)</v>
          </cell>
          <cell r="AB266" t="str">
            <v>Negativo BAJO</v>
          </cell>
          <cell r="BA266" t="str">
            <v>Negativo BAJO</v>
          </cell>
        </row>
        <row r="267">
          <cell r="K267" t="str">
            <v>Generación de residuos ordinarios</v>
          </cell>
          <cell r="L267" t="str">
            <v>Aumento de carga de rellenos sanitarios (-)</v>
          </cell>
          <cell r="AB267" t="str">
            <v>Negativo MODERADO</v>
          </cell>
          <cell r="BA267" t="str">
            <v>Negativo BAJO</v>
          </cell>
        </row>
        <row r="268">
          <cell r="K268" t="str">
            <v>Generación de residuos ordinarios</v>
          </cell>
          <cell r="L268" t="str">
            <v>Contaminación del suelo (-)</v>
          </cell>
          <cell r="AB268" t="str">
            <v>Negativo MODERADO</v>
          </cell>
          <cell r="BA268" t="str">
            <v>Negativo BAJO</v>
          </cell>
        </row>
        <row r="269">
          <cell r="K269" t="str">
            <v>Generación de residuos de manejo especial (RAEE´S)</v>
          </cell>
          <cell r="L269" t="str">
            <v>Contaminación del suelo (-)</v>
          </cell>
          <cell r="AB269" t="str">
            <v>Negativo MODERADO</v>
          </cell>
          <cell r="BA269" t="str">
            <v>Negativo BAJO</v>
          </cell>
        </row>
        <row r="270">
          <cell r="K270" t="str">
            <v>Generación de residuos de manejo especial (PILAS O BATERÍAS)</v>
          </cell>
          <cell r="L270" t="str">
            <v>Contaminación del suelo (-)</v>
          </cell>
          <cell r="AB270" t="str">
            <v>Negativo MODERADO</v>
          </cell>
          <cell r="BA270" t="str">
            <v>Negativo BAJO</v>
          </cell>
        </row>
        <row r="271">
          <cell r="K271" t="str">
            <v xml:space="preserve">Generación de residuos peligrosos (TÓNERES) </v>
          </cell>
          <cell r="L271" t="str">
            <v>Contaminación del suelo (-)</v>
          </cell>
          <cell r="AB271" t="str">
            <v>Negativo MODERADO</v>
          </cell>
          <cell r="BA271" t="str">
            <v>Negativo BAJO</v>
          </cell>
        </row>
        <row r="272">
          <cell r="K272" t="str">
            <v>Generación de ruido</v>
          </cell>
          <cell r="L272" t="str">
            <v>Contaminación del aire (-)</v>
          </cell>
          <cell r="AB272" t="str">
            <v>Negativo MODERADO</v>
          </cell>
          <cell r="BA272" t="str">
            <v>Negativo BAJO</v>
          </cell>
        </row>
        <row r="273">
          <cell r="K273" t="str">
            <v>Generación de residuos aprovechables (PAPEL)</v>
          </cell>
          <cell r="L273" t="str">
            <v>Disminución de carga en los rellenos sanitarios (+)</v>
          </cell>
          <cell r="AB273" t="str">
            <v>POSITIVO</v>
          </cell>
          <cell r="BA273" t="str">
            <v>POSITIVO</v>
          </cell>
        </row>
        <row r="274">
          <cell r="K274" t="str">
            <v>Generación de residuos aprovechables (PLÁSTICO)</v>
          </cell>
          <cell r="L274" t="str">
            <v>Disminución de carga en los rellenos sanitarios (+)</v>
          </cell>
          <cell r="AB274" t="str">
            <v>POSITIVO</v>
          </cell>
          <cell r="BA274" t="str">
            <v>POSITIVO</v>
          </cell>
        </row>
        <row r="275">
          <cell r="K275" t="str">
            <v>Generación de residuos aprovechables (VIDRIO)</v>
          </cell>
          <cell r="L275" t="str">
            <v>Disminución de carga en los rellenos sanitarios (+)</v>
          </cell>
          <cell r="AB275" t="str">
            <v>POSITIVO</v>
          </cell>
          <cell r="BA275" t="str">
            <v>POSITIVO</v>
          </cell>
        </row>
        <row r="276">
          <cell r="K276" t="str">
            <v>Generación de residuos aprovechables (CARTÓN)</v>
          </cell>
          <cell r="L276" t="str">
            <v>Disminución de carga en los rellenos sanitarios (+)</v>
          </cell>
          <cell r="AB276" t="str">
            <v>POSITIVO</v>
          </cell>
          <cell r="BA276" t="str">
            <v>POSITIVO</v>
          </cell>
        </row>
        <row r="277">
          <cell r="K277" t="str">
            <v>Generación de residuos aprovechables (METAL)</v>
          </cell>
          <cell r="L277" t="str">
            <v>Disminución de carga en los rellenos sanitarios (+)</v>
          </cell>
          <cell r="AB277" t="str">
            <v>POSITIVO</v>
          </cell>
          <cell r="BA277" t="str">
            <v>POSITIVO</v>
          </cell>
        </row>
        <row r="278">
          <cell r="K278" t="str">
            <v>Generación de residuos orgánicos</v>
          </cell>
          <cell r="L278" t="str">
            <v>Aumento de carga de rellenos sanitarios (-)</v>
          </cell>
          <cell r="AB278" t="str">
            <v>Negativo MODERADO</v>
          </cell>
          <cell r="BA278" t="str">
            <v>Negativo BAJO</v>
          </cell>
        </row>
        <row r="279">
          <cell r="K279" t="str">
            <v>Generación de residuos orgánicos</v>
          </cell>
          <cell r="L279" t="str">
            <v>Contaminación del suelo (-)</v>
          </cell>
          <cell r="AB279" t="str">
            <v>Negativo MODERADO</v>
          </cell>
          <cell r="BA279" t="str">
            <v>Negativo BAJO</v>
          </cell>
        </row>
        <row r="280">
          <cell r="K280" t="str">
            <v>Vertimiento de aguas residuales domésticas a sistemas de alcantarillado</v>
          </cell>
          <cell r="L280" t="str">
            <v>Contaminación de cuerpos hídricos (-)</v>
          </cell>
          <cell r="AB280" t="str">
            <v>Negativo MODERADO</v>
          </cell>
          <cell r="BA280" t="str">
            <v>Negativo BAJO</v>
          </cell>
        </row>
        <row r="281">
          <cell r="K281" t="str">
            <v>Conversión a medios tecnológicos</v>
          </cell>
          <cell r="L281" t="str">
            <v>Disminución de consumo de papel (+)</v>
          </cell>
          <cell r="AB281" t="str">
            <v>POSITIVO</v>
          </cell>
          <cell r="BA281" t="str">
            <v>POSITIVO</v>
          </cell>
        </row>
        <row r="282">
          <cell r="K282" t="str">
            <v>Consumo de energía eléctrica</v>
          </cell>
          <cell r="L282" t="str">
            <v>Agotamiento de los recursos naturales (-)</v>
          </cell>
          <cell r="AB282" t="str">
            <v>Negativo MODERADO</v>
          </cell>
          <cell r="BA282" t="str">
            <v>Negativo BAJO</v>
          </cell>
        </row>
        <row r="283">
          <cell r="K283" t="str">
            <v>Consumo de agua</v>
          </cell>
          <cell r="L283" t="str">
            <v>Agotamiento de los recursos naturales (-)</v>
          </cell>
          <cell r="AB283" t="str">
            <v>Negativo MODERADO</v>
          </cell>
          <cell r="BA283" t="str">
            <v>Negativo BAJO</v>
          </cell>
        </row>
        <row r="284">
          <cell r="K284" t="str">
            <v>Consumo de bolsas plásticas para almacenamiento de residuos</v>
          </cell>
          <cell r="L284" t="str">
            <v>Agotamiento de los recursos naturales (-)</v>
          </cell>
          <cell r="AB284" t="str">
            <v>Negativo MODERADO</v>
          </cell>
          <cell r="BA284" t="str">
            <v>Negativo BAJO</v>
          </cell>
        </row>
        <row r="285">
          <cell r="K285" t="str">
            <v xml:space="preserve">Consumo de insumos no comestibles de cafetería </v>
          </cell>
          <cell r="L285" t="str">
            <v>Agotamiento de los recursos naturales (-)</v>
          </cell>
          <cell r="AB285" t="str">
            <v>Negativo MODERADO</v>
          </cell>
          <cell r="BA285" t="str">
            <v>Negativo BAJO</v>
          </cell>
        </row>
        <row r="286">
          <cell r="K286" t="str">
            <v xml:space="preserve">Consumo de insumos comestibles de cafetería </v>
          </cell>
          <cell r="L286" t="str">
            <v>Agotamiento de los recursos naturales (-)</v>
          </cell>
          <cell r="AB286" t="str">
            <v>Negativo BAJO</v>
          </cell>
          <cell r="BA286" t="str">
            <v>Negativo BAJO</v>
          </cell>
        </row>
        <row r="287">
          <cell r="K287" t="str">
            <v>Generación de residuos ordinarios</v>
          </cell>
          <cell r="L287" t="str">
            <v>Aumento de carga de rellenos sanitarios (-)</v>
          </cell>
          <cell r="AB287" t="str">
            <v>Negativo MODERADO</v>
          </cell>
          <cell r="BA287" t="str">
            <v>Negativo BAJO</v>
          </cell>
        </row>
        <row r="288">
          <cell r="K288" t="str">
            <v>Generación de residuos ordinarios</v>
          </cell>
          <cell r="L288" t="str">
            <v>Contaminación del suelo (-)</v>
          </cell>
          <cell r="AB288" t="str">
            <v>Negativo MODERADO</v>
          </cell>
          <cell r="BA288" t="str">
            <v>Negativo BAJO</v>
          </cell>
        </row>
        <row r="289">
          <cell r="K289" t="str">
            <v>Generación de residuos ordinarios</v>
          </cell>
          <cell r="L289" t="str">
            <v>Contaminación de cuerpos hídricos (-)</v>
          </cell>
          <cell r="AB289" t="str">
            <v>Negativo MODERADO</v>
          </cell>
          <cell r="BA289" t="str">
            <v>Negativo BAJO</v>
          </cell>
        </row>
        <row r="290">
          <cell r="K290" t="str">
            <v>Generación de residuos aprovechables (PLÁSTICO)</v>
          </cell>
          <cell r="L290" t="str">
            <v>Disminución de carga en los rellenos sanitarios (+)</v>
          </cell>
          <cell r="AB290" t="str">
            <v>POSITIVO</v>
          </cell>
          <cell r="BA290" t="str">
            <v>POSITIVO</v>
          </cell>
        </row>
        <row r="291">
          <cell r="K291" t="str">
            <v>Generación de residuos aprovechables (CARTÓN)</v>
          </cell>
          <cell r="L291" t="str">
            <v>Disminución de carga en los rellenos sanitarios (+)</v>
          </cell>
          <cell r="AB291" t="str">
            <v>POSITIVO</v>
          </cell>
          <cell r="BA291" t="str">
            <v>POSITIVO</v>
          </cell>
        </row>
        <row r="292">
          <cell r="K292" t="str">
            <v>Generación de residuos orgánicos</v>
          </cell>
          <cell r="L292" t="str">
            <v>Aumento de carga de rellenos sanitarios (-)</v>
          </cell>
          <cell r="AB292" t="str">
            <v>Negativo MODERADO</v>
          </cell>
          <cell r="BA292" t="str">
            <v>Negativo BAJO</v>
          </cell>
        </row>
        <row r="293">
          <cell r="K293" t="str">
            <v>Generación de residuos orgánicos</v>
          </cell>
          <cell r="L293" t="str">
            <v>Contaminación del suelo (-)</v>
          </cell>
          <cell r="AB293" t="str">
            <v>Negativo MODERADO</v>
          </cell>
          <cell r="BA293" t="str">
            <v>Negativo BAJO</v>
          </cell>
        </row>
        <row r="294">
          <cell r="K294" t="str">
            <v>Vertimiento de aguas residuales domésticas a sistemas de alcantarillado</v>
          </cell>
          <cell r="L294" t="str">
            <v>Contaminación de cuerpos hídricos (-)</v>
          </cell>
          <cell r="AB294" t="str">
            <v>Negativo MODERADO</v>
          </cell>
          <cell r="BA294" t="str">
            <v>Negativo BAJO</v>
          </cell>
        </row>
        <row r="295">
          <cell r="K295" t="str">
            <v>Consumo de energía eléctrica</v>
          </cell>
          <cell r="L295" t="str">
            <v>Agotamiento de los recursos naturales (-)</v>
          </cell>
          <cell r="AB295" t="str">
            <v>Negativo MODERADO</v>
          </cell>
          <cell r="BA295" t="str">
            <v>Negativo BAJO</v>
          </cell>
        </row>
        <row r="296">
          <cell r="K296" t="str">
            <v>Consumo de papel</v>
          </cell>
          <cell r="L296" t="str">
            <v>Agotamiento de los recursos naturales (-)</v>
          </cell>
          <cell r="AB296" t="str">
            <v>Negativo MODERADO</v>
          </cell>
          <cell r="BA296" t="str">
            <v>Negativo BAJO</v>
          </cell>
        </row>
        <row r="297">
          <cell r="K297" t="str">
            <v>Consumo de papel</v>
          </cell>
          <cell r="L297" t="str">
            <v>Fomento de buenas prácticas ambientales (+)</v>
          </cell>
          <cell r="AB297" t="str">
            <v>POSITIVO</v>
          </cell>
          <cell r="BA297" t="str">
            <v>POSITIVO</v>
          </cell>
        </row>
        <row r="298">
          <cell r="K298" t="str">
            <v>Consumo de papel</v>
          </cell>
          <cell r="L298" t="str">
            <v>Disminución de consumo de papel (+)</v>
          </cell>
          <cell r="AB298" t="str">
            <v>POSITIVO</v>
          </cell>
          <cell r="BA298" t="str">
            <v>POSITIVO</v>
          </cell>
        </row>
        <row r="299">
          <cell r="K299" t="str">
            <v>Consumo de tóner</v>
          </cell>
          <cell r="L299" t="str">
            <v>Agotamiento de los recursos naturales (-)</v>
          </cell>
          <cell r="AB299" t="str">
            <v>Negativo BAJO</v>
          </cell>
          <cell r="BA299" t="str">
            <v>Negativo BAJO</v>
          </cell>
        </row>
        <row r="300">
          <cell r="K300" t="str">
            <v xml:space="preserve">Generación de residuos peligrosos (TÓNERES) </v>
          </cell>
          <cell r="L300" t="str">
            <v>Contaminación del suelo (-)</v>
          </cell>
          <cell r="AB300" t="str">
            <v>Negativo MODERADO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Conversión a medios tecnológicos</v>
          </cell>
          <cell r="L302" t="str">
            <v>Disminución de consumo de papel (+)</v>
          </cell>
          <cell r="AB302" t="str">
            <v>POSITIVO</v>
          </cell>
          <cell r="BA302" t="str">
            <v>POSITIVO</v>
          </cell>
        </row>
        <row r="303">
          <cell r="K303" t="str">
            <v>Consumo de agua</v>
          </cell>
          <cell r="L303" t="str">
            <v>Agotamiento de los recursos naturales (-)</v>
          </cell>
          <cell r="AB303" t="str">
            <v>Negativo MODERADO</v>
          </cell>
          <cell r="BA303" t="str">
            <v>Negativo BAJO</v>
          </cell>
        </row>
        <row r="304">
          <cell r="K304" t="str">
            <v>Vertimiento de aguas residuales domésticas a sistemas de alcantarillado</v>
          </cell>
          <cell r="L304" t="str">
            <v>Contaminación de cuerpos hídricos (-)</v>
          </cell>
          <cell r="AB304" t="str">
            <v>Negativo MODERADO</v>
          </cell>
          <cell r="BA304" t="str">
            <v>Negativo BAJO</v>
          </cell>
        </row>
        <row r="305">
          <cell r="K305" t="str">
            <v>Generación de residuos ordinarios</v>
          </cell>
          <cell r="L305" t="str">
            <v>Aumento de carga de rellenos sanitarios (-)</v>
          </cell>
          <cell r="AB305" t="str">
            <v>Negativo MODERADO</v>
          </cell>
          <cell r="BA305" t="str">
            <v>Negativo BAJO</v>
          </cell>
        </row>
        <row r="306">
          <cell r="K306" t="str">
            <v>Generación de residuos ordinarios</v>
          </cell>
          <cell r="L306" t="str">
            <v>Contaminación del suelo (-)</v>
          </cell>
          <cell r="AB306" t="str">
            <v>Negativo MODERADO</v>
          </cell>
          <cell r="BA306" t="str">
            <v>Negativo BAJO</v>
          </cell>
        </row>
        <row r="307">
          <cell r="K307" t="str">
            <v>Consumo de energía eléctrica</v>
          </cell>
          <cell r="L307" t="str">
            <v>Agotamiento de los recursos naturales (-)</v>
          </cell>
          <cell r="AB307" t="str">
            <v>Negativo MODERADO</v>
          </cell>
          <cell r="BA307" t="str">
            <v>Negativo BAJO</v>
          </cell>
        </row>
        <row r="308">
          <cell r="K308" t="str">
            <v>Consumo de papel</v>
          </cell>
          <cell r="L308" t="str">
            <v>Agotamiento de los recursos naturales (-)</v>
          </cell>
          <cell r="AB308" t="str">
            <v>Negativo MODERADO</v>
          </cell>
          <cell r="BA308" t="str">
            <v>Negativo BAJO</v>
          </cell>
        </row>
        <row r="309">
          <cell r="K309" t="str">
            <v>Consumo de tóner</v>
          </cell>
          <cell r="L309" t="str">
            <v>Agotamiento de los recursos naturales (-)</v>
          </cell>
          <cell r="AB309" t="str">
            <v>Negativo BAJO</v>
          </cell>
          <cell r="BA309" t="str">
            <v>Negativo BAJO</v>
          </cell>
        </row>
        <row r="310">
          <cell r="K310" t="str">
            <v>Generación de residuos de manejo especial (RAEE´S)</v>
          </cell>
          <cell r="L310" t="str">
            <v>Contaminación del suelo (-)</v>
          </cell>
          <cell r="AB310" t="str">
            <v>Negativo MODERADO</v>
          </cell>
          <cell r="BA310" t="str">
            <v>Negativo BAJO</v>
          </cell>
        </row>
        <row r="311">
          <cell r="K311" t="str">
            <v>Generación de residuos de manejo especial (PILAS O BATERÍAS)</v>
          </cell>
          <cell r="L311" t="str">
            <v>Contaminación del suelo (-)</v>
          </cell>
          <cell r="AB311" t="str">
            <v>Negativo MODERADO</v>
          </cell>
          <cell r="BA311" t="str">
            <v>Negativo BAJO</v>
          </cell>
        </row>
        <row r="312">
          <cell r="K312" t="str">
            <v xml:space="preserve">Generación de residuos peligrosos (TÓNERES) </v>
          </cell>
          <cell r="L312" t="str">
            <v>Contaminación del suelo (-)</v>
          </cell>
          <cell r="AB312" t="str">
            <v>Negativo MODERADO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Generación de residuos ordinarios</v>
          </cell>
          <cell r="L314" t="str">
            <v>Aumento de carga de rellenos sanitarios (-)</v>
          </cell>
          <cell r="AB314" t="str">
            <v>Negativo MODERADO</v>
          </cell>
          <cell r="BA314" t="str">
            <v>Negativo BAJO</v>
          </cell>
        </row>
        <row r="315">
          <cell r="K315" t="str">
            <v>Generación de residuos ordinarios</v>
          </cell>
          <cell r="L315" t="str">
            <v>Contaminación del suelo (-)</v>
          </cell>
          <cell r="AB315" t="str">
            <v>Negativo MODERADO</v>
          </cell>
          <cell r="BA315" t="str">
            <v>Negativo BAJO</v>
          </cell>
        </row>
        <row r="316">
          <cell r="K316" t="str">
            <v>Consumo de energía eléctrica</v>
          </cell>
          <cell r="L316" t="str">
            <v>Agotamiento de los recursos naturales (-)</v>
          </cell>
          <cell r="AB316" t="str">
            <v>Negativo MODERADO</v>
          </cell>
          <cell r="BA316" t="str">
            <v>Negativo BAJO</v>
          </cell>
        </row>
        <row r="317">
          <cell r="K317" t="str">
            <v>Consumo de papel</v>
          </cell>
          <cell r="L317" t="str">
            <v>Agotamiento de los recursos naturales (-)</v>
          </cell>
          <cell r="AB317" t="str">
            <v>Negativo MODERADO</v>
          </cell>
          <cell r="BA317" t="str">
            <v>Negativo BAJO</v>
          </cell>
        </row>
        <row r="318">
          <cell r="K318" t="str">
            <v>Consumo de tóner</v>
          </cell>
          <cell r="L318" t="str">
            <v>Agotamiento de los recursos naturales (-)</v>
          </cell>
          <cell r="AB318" t="str">
            <v>Negativo BAJO</v>
          </cell>
          <cell r="BA318" t="str">
            <v>Negativo BAJO</v>
          </cell>
        </row>
        <row r="319">
          <cell r="K319" t="str">
            <v xml:space="preserve">Generación de residuos peligrosos (TÓNERES) </v>
          </cell>
          <cell r="L319" t="str">
            <v>Contaminación del suelo (-)</v>
          </cell>
          <cell r="AB319" t="str">
            <v>Negativo MODERADO</v>
          </cell>
          <cell r="BA319" t="str">
            <v>Negativo BAJO</v>
          </cell>
        </row>
        <row r="320">
          <cell r="K320" t="str">
            <v>Generación de residuos aprovechables (PAPEL)</v>
          </cell>
          <cell r="L320" t="str">
            <v>Disminución de carga en los rellenos sanitarios (+)</v>
          </cell>
          <cell r="AB320" t="str">
            <v>POSITIVO</v>
          </cell>
          <cell r="BA320" t="str">
            <v>POSITIVO</v>
          </cell>
        </row>
        <row r="321">
          <cell r="K321" t="str">
            <v>Conversión a medios tecnológicos</v>
          </cell>
          <cell r="L321" t="str">
            <v>Disminución de consumo de papel (+)</v>
          </cell>
          <cell r="AB321" t="str">
            <v>POSITIVO</v>
          </cell>
          <cell r="BA321" t="str">
            <v>POSITIVO</v>
          </cell>
        </row>
        <row r="322">
          <cell r="K322" t="str">
            <v>Definición de criterios ambientales para adquisición de productos y/o servicios</v>
          </cell>
          <cell r="L322" t="str">
            <v>Generación / Fomento de educación  y conciencia ambiental (+)</v>
          </cell>
          <cell r="AB322" t="str">
            <v>POSITIVO</v>
          </cell>
          <cell r="BA322" t="str">
            <v>POSITIVO</v>
          </cell>
        </row>
        <row r="323">
          <cell r="K323" t="str">
            <v>Definición de criterios ambientales para adquisición de productos y/o servicios</v>
          </cell>
          <cell r="L323" t="str">
            <v>Reducción de afectación al medio ambiente (+)</v>
          </cell>
          <cell r="AB323" t="str">
            <v>POSITIVO</v>
          </cell>
          <cell r="BA323" t="str">
            <v>POSITIVO</v>
          </cell>
        </row>
        <row r="324">
          <cell r="K324" t="str">
            <v>Identificación de requisitos legales ambientales y otros requisitos</v>
          </cell>
          <cell r="L324" t="str">
            <v>Reducción de afectación al medio ambiente (+)</v>
          </cell>
          <cell r="AB324" t="str">
            <v>POSITIVO</v>
          </cell>
          <cell r="BA324" t="str">
            <v>POSITIVO</v>
          </cell>
        </row>
        <row r="325">
          <cell r="K325" t="str">
            <v>Consumo de energía eléctrica</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Generación de residuos aprovechables (PAPEL)</v>
          </cell>
          <cell r="L328" t="str">
            <v>Disminución de carga en los rellenos sanitarios (+)</v>
          </cell>
          <cell r="AB328" t="str">
            <v>POSITIVO</v>
          </cell>
          <cell r="BA328" t="str">
            <v>POSITIVO</v>
          </cell>
        </row>
        <row r="329">
          <cell r="K329" t="str">
            <v>Generación de residuos ordinarios</v>
          </cell>
          <cell r="L329" t="str">
            <v>Aumento de carga de rellenos sanitarios (-)</v>
          </cell>
          <cell r="AB329" t="str">
            <v>Negativo MODERADO</v>
          </cell>
          <cell r="BA329" t="str">
            <v>Negativo BAJO</v>
          </cell>
        </row>
        <row r="330">
          <cell r="K330" t="str">
            <v>Generación de residuos ordinarios</v>
          </cell>
          <cell r="L330" t="str">
            <v>Aumento de carga de rellenos sanitarios (-)</v>
          </cell>
          <cell r="AB330" t="str">
            <v>Negativo MODERADO</v>
          </cell>
          <cell r="BA330" t="str">
            <v>Negativo BAJO</v>
          </cell>
        </row>
        <row r="331">
          <cell r="K331" t="str">
            <v xml:space="preserve">Generación de residuos peligrosos (TÓNERES) </v>
          </cell>
          <cell r="L331" t="str">
            <v>Contaminación del suelo (-)</v>
          </cell>
          <cell r="AB331" t="str">
            <v>Negativo MODERADO</v>
          </cell>
          <cell r="BA331" t="str">
            <v>Negativo BAJO</v>
          </cell>
        </row>
        <row r="332">
          <cell r="K332" t="str">
            <v>Consumo de bolsas plásticas para almacenamiento de residuos</v>
          </cell>
          <cell r="L332" t="str">
            <v>Agotamiento de los recursos naturales (-)</v>
          </cell>
          <cell r="AB332" t="str">
            <v>Negativo MODERADO</v>
          </cell>
          <cell r="BA332" t="str">
            <v>Negativo BAJO</v>
          </cell>
        </row>
        <row r="333">
          <cell r="K333" t="str">
            <v>Consumo de papel</v>
          </cell>
          <cell r="L333" t="str">
            <v>Agotamiento de los recursos naturales (-)</v>
          </cell>
          <cell r="AB333" t="str">
            <v>Negativo MODERADO</v>
          </cell>
          <cell r="BA333" t="str">
            <v>Negativo BAJO</v>
          </cell>
        </row>
        <row r="334">
          <cell r="K334" t="str">
            <v>Consumo de tóner</v>
          </cell>
          <cell r="L334" t="str">
            <v>Agotamiento de los recursos naturales (-)</v>
          </cell>
          <cell r="AB334" t="str">
            <v>Negativo BAJO</v>
          </cell>
          <cell r="BA334" t="str">
            <v>Negativo BAJO</v>
          </cell>
        </row>
        <row r="335">
          <cell r="K335" t="str">
            <v>Consumo de energía eléctrica</v>
          </cell>
          <cell r="L335" t="str">
            <v>Agotamiento de los recursos naturales (-)</v>
          </cell>
          <cell r="AB335" t="str">
            <v>Negativo MODERADO</v>
          </cell>
          <cell r="BA335" t="str">
            <v>Negativo BAJO</v>
          </cell>
        </row>
        <row r="336">
          <cell r="K336" t="str">
            <v>Definición de criterios ambientales para adquisición de productos y/o servicios</v>
          </cell>
          <cell r="L336" t="str">
            <v>Reducción de afectación al medio ambiente (+)</v>
          </cell>
          <cell r="AB336" t="str">
            <v>POSITIVO</v>
          </cell>
          <cell r="BA336" t="str">
            <v>POSITIVO</v>
          </cell>
        </row>
        <row r="337">
          <cell r="K337" t="str">
            <v>Definición de criterios ambientales para adquisición de productos y/o servicios</v>
          </cell>
          <cell r="L337" t="str">
            <v>Generación / Fomento de educación  y conciencia ambiental (+)</v>
          </cell>
          <cell r="AB337" t="str">
            <v>POSITIVO</v>
          </cell>
          <cell r="BA337" t="str">
            <v>POSITIVO</v>
          </cell>
        </row>
        <row r="338">
          <cell r="K338" t="str">
            <v>Generación de residuos aprovechables (CARTÓN)</v>
          </cell>
          <cell r="L338" t="str">
            <v>Disminución de carga en los rellenos sanitarios (+)</v>
          </cell>
          <cell r="AB338" t="str">
            <v>POSITIVO</v>
          </cell>
          <cell r="BA338" t="str">
            <v>POSITIVO</v>
          </cell>
        </row>
        <row r="339">
          <cell r="K339" t="str">
            <v>Generación de residuos aprovechables (PAPEL)</v>
          </cell>
          <cell r="L339" t="str">
            <v>Disminución de carga en los rellenos sanitarios (+)</v>
          </cell>
          <cell r="AB339" t="str">
            <v>POSITIVO</v>
          </cell>
          <cell r="BA339" t="str">
            <v>POSITIVO</v>
          </cell>
        </row>
        <row r="340">
          <cell r="K340" t="str">
            <v>Generación de residuos aprovechables (PLÁSTICO)</v>
          </cell>
          <cell r="L340" t="str">
            <v>Disminución de carga en los rellenos sanitarios (+)</v>
          </cell>
          <cell r="AB340" t="str">
            <v>POSITIVO</v>
          </cell>
          <cell r="BA340" t="str">
            <v>POSITIVO</v>
          </cell>
        </row>
        <row r="341">
          <cell r="K341" t="str">
            <v>Generación de residuos ordinarios</v>
          </cell>
          <cell r="L341" t="str">
            <v>Aumento de carga de rellenos sanitarios (-)</v>
          </cell>
          <cell r="AB341" t="str">
            <v>Negativo MODERADO</v>
          </cell>
          <cell r="BA341" t="str">
            <v>Negativo BAJO</v>
          </cell>
        </row>
        <row r="342">
          <cell r="K342" t="str">
            <v>Generación de residuos ordinarios</v>
          </cell>
          <cell r="L342" t="str">
            <v>Contaminación del suelo (-)</v>
          </cell>
          <cell r="AB342" t="str">
            <v>Negativo MODERADO</v>
          </cell>
          <cell r="BA342" t="str">
            <v>Negativo BAJO</v>
          </cell>
        </row>
        <row r="343">
          <cell r="K343" t="str">
            <v>Generación de residuos orgánicos</v>
          </cell>
          <cell r="L343" t="str">
            <v>Aumento de carga de rellenos sanitarios (-)</v>
          </cell>
          <cell r="AB343" t="str">
            <v>Negativo MODERADO</v>
          </cell>
          <cell r="BA343" t="str">
            <v>Negativo BAJO</v>
          </cell>
        </row>
        <row r="344">
          <cell r="K344" t="str">
            <v>Generación de residuos orgánicos</v>
          </cell>
          <cell r="L344" t="str">
            <v>Contaminación del suelo (-)</v>
          </cell>
          <cell r="AB344" t="str">
            <v>Negativo MODERADO</v>
          </cell>
          <cell r="BA344" t="str">
            <v>Negativo BAJO</v>
          </cell>
        </row>
        <row r="345">
          <cell r="K345" t="str">
            <v xml:space="preserve">Generación de residuos peligrosos (TÓNERES) </v>
          </cell>
          <cell r="L345" t="str">
            <v>Contaminación del suelo (-)</v>
          </cell>
          <cell r="AB345" t="str">
            <v>Negativo MODERADO</v>
          </cell>
          <cell r="BA345" t="str">
            <v>Negativo BAJO</v>
          </cell>
        </row>
        <row r="346">
          <cell r="K346" t="str">
            <v>Consumo de bolsas plásticas para almacenamiento de residuos</v>
          </cell>
          <cell r="L346" t="str">
            <v>Agotamiento de los recursos naturales (-)</v>
          </cell>
          <cell r="AB346" t="str">
            <v>Negativo MODERADO</v>
          </cell>
          <cell r="BA346" t="str">
            <v>Negativo BAJO</v>
          </cell>
        </row>
        <row r="347">
          <cell r="K347" t="str">
            <v>Consumo de bolsas plásticas para almacenamiento de residuos</v>
          </cell>
          <cell r="L347" t="str">
            <v>Fomento de buenas prácticas ambientales (+)</v>
          </cell>
          <cell r="AB347" t="str">
            <v>POSITIVO</v>
          </cell>
          <cell r="BA347" t="str">
            <v>POSITIVO</v>
          </cell>
        </row>
        <row r="348">
          <cell r="K348" t="str">
            <v xml:space="preserve">Generación de residuos peligrosos (TÓNERES) </v>
          </cell>
          <cell r="L348" t="str">
            <v>Contaminación del suelo (-)</v>
          </cell>
          <cell r="AB348" t="str">
            <v>Negativo MODERADO</v>
          </cell>
          <cell r="BA348" t="str">
            <v>Negativo BAJO</v>
          </cell>
        </row>
        <row r="349">
          <cell r="K349" t="str">
            <v>Educación ambiental</v>
          </cell>
          <cell r="L349" t="str">
            <v>Disminución de carga en los rellenos sanitarios (+)</v>
          </cell>
          <cell r="AB349" t="str">
            <v>POSITIVO</v>
          </cell>
          <cell r="BA349" t="str">
            <v>POSITIVO</v>
          </cell>
        </row>
        <row r="350">
          <cell r="K350" t="str">
            <v>Educación ambiental</v>
          </cell>
          <cell r="L350" t="str">
            <v>Disminución de contaminación al suelo (+)</v>
          </cell>
          <cell r="AB350" t="str">
            <v>POSITIVO</v>
          </cell>
          <cell r="BA350" t="str">
            <v>POSITIVO</v>
          </cell>
        </row>
        <row r="351">
          <cell r="K351" t="str">
            <v>Educación ambiental</v>
          </cell>
          <cell r="L351" t="str">
            <v>Fomento de buenas prácticas ambientales (+)</v>
          </cell>
          <cell r="AB351" t="str">
            <v>POSITIVO</v>
          </cell>
          <cell r="BA351" t="str">
            <v>POSITIVO</v>
          </cell>
        </row>
        <row r="352">
          <cell r="K352" t="str">
            <v>Educación ambiental</v>
          </cell>
          <cell r="L352" t="str">
            <v>Generación / Fomento de educación  y conciencia ambiental (+)</v>
          </cell>
          <cell r="AB352" t="str">
            <v>POSITIVO</v>
          </cell>
          <cell r="BA352" t="str">
            <v>POSITIVO</v>
          </cell>
        </row>
        <row r="353">
          <cell r="K353" t="str">
            <v>Educación ambiental</v>
          </cell>
          <cell r="L353" t="str">
            <v>Generación de empleo (+)</v>
          </cell>
          <cell r="AB353" t="str">
            <v>POSITIVO</v>
          </cell>
          <cell r="BA353" t="str">
            <v>POSITIVO</v>
          </cell>
        </row>
        <row r="354">
          <cell r="K354" t="str">
            <v>Educación ambiental</v>
          </cell>
          <cell r="L354" t="str">
            <v>Manejo integral de residuos sólidos (+)</v>
          </cell>
          <cell r="AB354" t="str">
            <v>POSITIVO</v>
          </cell>
          <cell r="BA354" t="str">
            <v>POSITIVO</v>
          </cell>
        </row>
        <row r="355">
          <cell r="K355" t="str">
            <v>Educación ambiental</v>
          </cell>
          <cell r="L355" t="str">
            <v>Reducción de afectación al medio ambiente (+)</v>
          </cell>
          <cell r="AB355" t="str">
            <v>POSITIVO</v>
          </cell>
          <cell r="BA355" t="str">
            <v>POSITIVO</v>
          </cell>
        </row>
        <row r="356">
          <cell r="K356" t="str">
            <v>Uso de publicidad exterior visual</v>
          </cell>
          <cell r="L356" t="str">
            <v>Alteración al medio ambiente laboral (-)</v>
          </cell>
          <cell r="AB356" t="str">
            <v>Negativo MODERADO</v>
          </cell>
          <cell r="BA356" t="str">
            <v>Negativo BAJO</v>
          </cell>
        </row>
        <row r="357">
          <cell r="K357" t="str">
            <v>Consumo de combustibles</v>
          </cell>
          <cell r="L357" t="str">
            <v>Agotamiento de los recursos naturales (-)</v>
          </cell>
          <cell r="AB357" t="str">
            <v>Negativo MODERADO</v>
          </cell>
          <cell r="BA357" t="str">
            <v>Negativo BAJO</v>
          </cell>
        </row>
        <row r="358">
          <cell r="K358" t="str">
            <v>Consumo de combustibles</v>
          </cell>
          <cell r="L358" t="str">
            <v>Emisión de gases efecto invernadero (-)</v>
          </cell>
          <cell r="AB358" t="str">
            <v>Negativo MODERADO</v>
          </cell>
          <cell r="BA358" t="str">
            <v>Negativo BAJO</v>
          </cell>
        </row>
        <row r="359">
          <cell r="K359" t="str">
            <v>Generación de emisiones atmosféricas fuentes móviles</v>
          </cell>
          <cell r="L359" t="str">
            <v>Contaminación del aire (-)</v>
          </cell>
          <cell r="AB359" t="str">
            <v>Negativo MODERADO</v>
          </cell>
          <cell r="BA359" t="str">
            <v>Negativo MODERADO</v>
          </cell>
        </row>
        <row r="360">
          <cell r="K360" t="str">
            <v>Generación de residuos de manejo especial (LLANTAS USADAS)</v>
          </cell>
          <cell r="L360" t="str">
            <v>Contaminación del suelo (-)</v>
          </cell>
          <cell r="AB360" t="str">
            <v>Negativo MODERADO</v>
          </cell>
          <cell r="BA360" t="str">
            <v>Negativo BAJO</v>
          </cell>
        </row>
        <row r="361">
          <cell r="K361" t="str">
            <v>Generación de residuos peligrosos (ACEITES USADOS)</v>
          </cell>
          <cell r="L361" t="str">
            <v>Contaminación del suelo (-)</v>
          </cell>
          <cell r="AB361" t="str">
            <v>Negativo MODERADO</v>
          </cell>
          <cell r="BA361" t="str">
            <v>Negativo BAJO</v>
          </cell>
        </row>
        <row r="362">
          <cell r="K362" t="str">
            <v>Generación de ruido</v>
          </cell>
          <cell r="L362" t="str">
            <v>Contaminación del aire (-)</v>
          </cell>
          <cell r="AB362" t="str">
            <v>Negativo MODERADO</v>
          </cell>
          <cell r="BA362" t="str">
            <v>Negativo MODERADO</v>
          </cell>
        </row>
        <row r="363">
          <cell r="K363" t="str">
            <v>Identificación de requisitos legales ambientales y otros requisitos</v>
          </cell>
          <cell r="L363" t="str">
            <v>Reducción de afectación al medio ambiente (+)</v>
          </cell>
          <cell r="AB363" t="str">
            <v>POSITIVO</v>
          </cell>
          <cell r="BA363" t="str">
            <v>POSITIVO</v>
          </cell>
        </row>
        <row r="364">
          <cell r="K364" t="str">
            <v>Definición de criterios ambientales para adquisición de productos y/o servicios</v>
          </cell>
          <cell r="L364" t="str">
            <v>Preservación de la calidad del aire (+)</v>
          </cell>
          <cell r="AB364" t="str">
            <v>POSITIVO</v>
          </cell>
          <cell r="BA364" t="str">
            <v>POSITIVO</v>
          </cell>
        </row>
        <row r="365">
          <cell r="K365" t="str">
            <v>Definición de criterios ambientales para adquisición de productos y/o servicios</v>
          </cell>
          <cell r="L365" t="str">
            <v>Reducción de afectación al medio ambiente (+)</v>
          </cell>
          <cell r="AB365" t="str">
            <v>POSITIVO</v>
          </cell>
          <cell r="BA365" t="str">
            <v>POSITIVO</v>
          </cell>
        </row>
        <row r="366">
          <cell r="K366" t="str">
            <v>Consumo de combustibles</v>
          </cell>
          <cell r="L366" t="str">
            <v>Agotamiento de los recursos naturales (-)</v>
          </cell>
          <cell r="AB366" t="str">
            <v>Negativo BAJO</v>
          </cell>
          <cell r="BA366" t="str">
            <v>Negativo BAJO</v>
          </cell>
        </row>
        <row r="367">
          <cell r="K367" t="str">
            <v>N/A</v>
          </cell>
          <cell r="L367" t="str">
            <v>N/A</v>
          </cell>
          <cell r="AB367" t="str">
            <v>SIN IMPACTO</v>
          </cell>
          <cell r="BA367" t="str">
            <v>SIN IMPACTO</v>
          </cell>
        </row>
        <row r="368">
          <cell r="K368" t="str">
            <v>Consumo de energía eléctrica</v>
          </cell>
          <cell r="L368" t="str">
            <v>Agotamiento de los recursos naturales (-)</v>
          </cell>
          <cell r="AB368" t="str">
            <v>Negativo MODERADO</v>
          </cell>
          <cell r="BA368" t="str">
            <v>Negativo BAJO</v>
          </cell>
        </row>
        <row r="369">
          <cell r="K369" t="str">
            <v>Consumo de energía eléctrica</v>
          </cell>
          <cell r="L369" t="str">
            <v>Incremento de la huella de carbono (-)</v>
          </cell>
          <cell r="AB369" t="str">
            <v>Negativo MODERADO</v>
          </cell>
          <cell r="BA369" t="str">
            <v>Negativo BAJO</v>
          </cell>
        </row>
        <row r="370">
          <cell r="K370" t="str">
            <v>Uso de refrigerantes</v>
          </cell>
          <cell r="L370" t="str">
            <v>Agotamiento de los recursos naturales (-)</v>
          </cell>
          <cell r="AB370" t="str">
            <v>Negativo BAJO</v>
          </cell>
          <cell r="BA370" t="str">
            <v>Negativo BAJO</v>
          </cell>
        </row>
        <row r="371">
          <cell r="K371" t="str">
            <v>Otro</v>
          </cell>
          <cell r="L371" t="str">
            <v>Disminución de contaminación al suelo (+)</v>
          </cell>
          <cell r="AB371" t="str">
            <v>POSITIVO</v>
          </cell>
          <cell r="BA371" t="str">
            <v>POSITIVO</v>
          </cell>
        </row>
        <row r="372">
          <cell r="K372" t="str">
            <v>N/A</v>
          </cell>
          <cell r="L372" t="str">
            <v>N/A</v>
          </cell>
          <cell r="AB372" t="str">
            <v>SIN IMPACTO</v>
          </cell>
          <cell r="BA372" t="str">
            <v>SIN IMPACTO</v>
          </cell>
        </row>
        <row r="373">
          <cell r="K373" t="str">
            <v>N/A</v>
          </cell>
          <cell r="L373" t="str">
            <v>N/A</v>
          </cell>
          <cell r="AB373" t="str">
            <v>SIN IMPACTO</v>
          </cell>
          <cell r="BA373" t="str">
            <v>SIN IMPACTO</v>
          </cell>
        </row>
        <row r="374">
          <cell r="K374" t="str">
            <v xml:space="preserve">Generación de residuos peligrosos (RESIDUOS QUÍMICOS) </v>
          </cell>
          <cell r="L374" t="str">
            <v>Contaminación del suelo (-)</v>
          </cell>
          <cell r="AB374" t="str">
            <v>Negativo MODERADO</v>
          </cell>
          <cell r="BA374" t="str">
            <v>Negativo BAJO</v>
          </cell>
        </row>
        <row r="375">
          <cell r="K375" t="str">
            <v>N/A</v>
          </cell>
          <cell r="L375" t="str">
            <v>N/A</v>
          </cell>
          <cell r="AB375" t="str">
            <v>SIN IMPACTO</v>
          </cell>
          <cell r="BA375" t="str">
            <v>SIN IMPACTO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t="str">
            <v>N/A</v>
          </cell>
          <cell r="L378" t="str">
            <v>N/A</v>
          </cell>
          <cell r="AB378" t="str">
            <v>SIN IMPACTO</v>
          </cell>
          <cell r="BA378" t="str">
            <v>SIN IMPACTO</v>
          </cell>
        </row>
        <row r="379">
          <cell r="K379" t="str">
            <v>Uso de refrigerantes</v>
          </cell>
          <cell r="L379" t="str">
            <v>Agotamiento de los recursos naturales (-)</v>
          </cell>
          <cell r="AB379" t="str">
            <v>Negativo BAJO</v>
          </cell>
          <cell r="BA379" t="str">
            <v>Negativo BAJO</v>
          </cell>
        </row>
        <row r="380">
          <cell r="K380" t="str">
            <v>Consumo de energía eléctrica</v>
          </cell>
          <cell r="L380" t="str">
            <v>Agotamiento de los recursos naturales (-)</v>
          </cell>
          <cell r="AB380" t="str">
            <v>Negativo MODERADO</v>
          </cell>
          <cell r="BA380" t="str">
            <v>Negativo BAJO</v>
          </cell>
        </row>
        <row r="381">
          <cell r="K381" t="str">
            <v>Consumo de energía eléctrica</v>
          </cell>
          <cell r="L381" t="str">
            <v>Incremento de la huella de carbono (-)</v>
          </cell>
          <cell r="AB381" t="str">
            <v>Negativo MODERADO</v>
          </cell>
          <cell r="BA381" t="str">
            <v>Negativo BAJO</v>
          </cell>
        </row>
        <row r="382">
          <cell r="K382" t="str">
            <v>Otro</v>
          </cell>
          <cell r="L382" t="str">
            <v>Disminución de contaminación al suelo (+)</v>
          </cell>
          <cell r="AB382" t="str">
            <v>POSITIVO</v>
          </cell>
          <cell r="BA382" t="str">
            <v>POSITIVO</v>
          </cell>
        </row>
        <row r="383">
          <cell r="K383" t="str">
            <v>Consumo de combustibles</v>
          </cell>
          <cell r="L383" t="str">
            <v>Agotamiento de los recursos naturales (-)</v>
          </cell>
          <cell r="AB383" t="str">
            <v>Negativo BAJO</v>
          </cell>
          <cell r="BA383" t="str">
            <v>Negativo BAJO</v>
          </cell>
        </row>
        <row r="384">
          <cell r="K384" t="str">
            <v>Consumo de combustibles</v>
          </cell>
          <cell r="L384" t="str">
            <v>Emisión de gases efecto invernadero (-)</v>
          </cell>
          <cell r="AB384" t="str">
            <v>Negativo MODERADO</v>
          </cell>
          <cell r="BA384" t="str">
            <v>Negativo BAJO</v>
          </cell>
        </row>
        <row r="385">
          <cell r="K385" t="str">
            <v>N/A</v>
          </cell>
          <cell r="L385" t="str">
            <v>N/A</v>
          </cell>
          <cell r="AB385" t="str">
            <v>SIN IMPACTO</v>
          </cell>
          <cell r="BA385" t="str">
            <v>SIN IMPACTO</v>
          </cell>
        </row>
        <row r="386">
          <cell r="K386" t="str">
            <v xml:space="preserve">Generación de residuos peligrosos (RESIDUOS QUÍMICOS) </v>
          </cell>
          <cell r="L386" t="str">
            <v>Contaminación del suelo (-)</v>
          </cell>
          <cell r="AB386" t="str">
            <v>Negativo MODERADO</v>
          </cell>
          <cell r="BA386" t="str">
            <v>Negativo BAJO</v>
          </cell>
        </row>
        <row r="387">
          <cell r="K387" t="str">
            <v>Consumo de agua</v>
          </cell>
          <cell r="L387" t="str">
            <v>Agotamiento de los recursos naturales (-)</v>
          </cell>
          <cell r="AB387" t="str">
            <v>Negativo BAJO</v>
          </cell>
          <cell r="BA387" t="str">
            <v>Negativo BAJO</v>
          </cell>
        </row>
        <row r="388">
          <cell r="K388" t="str">
            <v>N/A</v>
          </cell>
          <cell r="L388" t="str">
            <v>N/A</v>
          </cell>
          <cell r="AB388" t="str">
            <v>SIN IMPACTO</v>
          </cell>
          <cell r="BA388" t="str">
            <v>SIN IMPACTO</v>
          </cell>
        </row>
        <row r="389">
          <cell r="K389" t="str">
            <v>N/A</v>
          </cell>
          <cell r="L389" t="str">
            <v>N/A</v>
          </cell>
          <cell r="AB389" t="str">
            <v>SIN IMPACTO</v>
          </cell>
          <cell r="BA389" t="str">
            <v>SIN IMPACTO</v>
          </cell>
        </row>
        <row r="390">
          <cell r="K390" t="str">
            <v>N/A</v>
          </cell>
          <cell r="L390" t="str">
            <v>N/A</v>
          </cell>
          <cell r="AB390" t="str">
            <v>SIN IMPACTO</v>
          </cell>
          <cell r="BA390" t="str">
            <v>SIN IMPACTO</v>
          </cell>
        </row>
        <row r="391">
          <cell r="K391" t="str">
            <v>Consumo de energía eléctrica</v>
          </cell>
          <cell r="L391" t="str">
            <v>Agotamiento de los recursos naturales (-)</v>
          </cell>
          <cell r="AB391" t="str">
            <v>Negativo MODERADO</v>
          </cell>
          <cell r="BA391" t="str">
            <v>Negativo BAJO</v>
          </cell>
        </row>
        <row r="392">
          <cell r="K392"/>
          <cell r="L392"/>
          <cell r="AB392" t="str">
            <v>SIN IMPACTO</v>
          </cell>
          <cell r="BA392" t="str">
            <v>SIN IMPACTO</v>
          </cell>
        </row>
      </sheetData>
      <sheetData sheetId="40"/>
      <sheetData sheetId="41"/>
      <sheetData sheetId="42"/>
      <sheetData sheetId="43"/>
      <sheetData sheetId="4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sustancias químicas</v>
          </cell>
          <cell r="L62" t="str">
            <v>Alteración al medio ambiente laboral (-)</v>
          </cell>
          <cell r="AB62" t="str">
            <v>Negativo MODERADO</v>
          </cell>
          <cell r="BA62" t="str">
            <v>Negativo BAJO</v>
          </cell>
        </row>
        <row r="63">
          <cell r="K63" t="str">
            <v>Consumo de agua</v>
          </cell>
          <cell r="L63" t="str">
            <v>Agotamiento de los recursos naturales (-)</v>
          </cell>
          <cell r="AB63" t="str">
            <v>Negativo MODERADO</v>
          </cell>
          <cell r="BA63" t="str">
            <v>Negativo BAJO</v>
          </cell>
        </row>
        <row r="64">
          <cell r="K64" t="str">
            <v>Generación de residuos ordinarios</v>
          </cell>
          <cell r="L64" t="str">
            <v>Aumento de carga de rellenos sanitarios (-)</v>
          </cell>
          <cell r="AB64" t="str">
            <v>Negativo MODERADO</v>
          </cell>
          <cell r="BA64" t="str">
            <v>Negativo BAJO</v>
          </cell>
        </row>
        <row r="65">
          <cell r="K65" t="str">
            <v>Generación de residuos ordinarios</v>
          </cell>
          <cell r="L65" t="str">
            <v>Contaminación de cuerpos hídricos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energía eléctrica</v>
          </cell>
          <cell r="L68" t="str">
            <v>Agotamiento de los recursos naturales (-)</v>
          </cell>
          <cell r="AB68" t="str">
            <v>Negativo MODERADO</v>
          </cell>
          <cell r="BA68" t="str">
            <v>Negativo BAJO</v>
          </cell>
        </row>
        <row r="69">
          <cell r="K69" t="str">
            <v>Consumo de sustancias químicas</v>
          </cell>
          <cell r="L69" t="str">
            <v>Contaminación de cuerpos hídricos (-)</v>
          </cell>
          <cell r="AB69" t="str">
            <v>Negativo MODERADO</v>
          </cell>
          <cell r="BA69" t="str">
            <v>Negativo BAJO</v>
          </cell>
        </row>
        <row r="70">
          <cell r="K70" t="str">
            <v>Consumo de energía eléctrica</v>
          </cell>
          <cell r="L70" t="str">
            <v>Agotamiento de los recursos naturales (-)</v>
          </cell>
          <cell r="AB70" t="str">
            <v>Negativo MODERADO</v>
          </cell>
          <cell r="BA70" t="str">
            <v>Negativo BAJO</v>
          </cell>
        </row>
        <row r="71">
          <cell r="K71" t="str">
            <v>Consumo de agua</v>
          </cell>
          <cell r="L71" t="str">
            <v>Agotamiento de los recursos naturales (-)</v>
          </cell>
          <cell r="AB71" t="str">
            <v>Negativo MODERADO</v>
          </cell>
          <cell r="BA71" t="str">
            <v>Negativo BAJO</v>
          </cell>
        </row>
        <row r="72">
          <cell r="K72" t="str">
            <v>Consumo de fertilizantes</v>
          </cell>
          <cell r="L72" t="str">
            <v>Agotamiento de los recursos naturales (-)</v>
          </cell>
          <cell r="AB72" t="str">
            <v>Negativo MODERADO</v>
          </cell>
          <cell r="BA72" t="str">
            <v>Negativo BAJO</v>
          </cell>
        </row>
        <row r="73">
          <cell r="K73" t="str">
            <v>Generación de residuos aprovechables (CARTÓN)</v>
          </cell>
          <cell r="L73" t="str">
            <v>Disminución de carga en los rellenos sanitarios (+)</v>
          </cell>
          <cell r="AB73" t="str">
            <v>POSITIVO</v>
          </cell>
          <cell r="BA73" t="str">
            <v>POSITIVO</v>
          </cell>
        </row>
        <row r="74">
          <cell r="K74" t="str">
            <v>Generación de residuos aprovechables (PAPEL)</v>
          </cell>
          <cell r="L74" t="str">
            <v>Disminución de carga en los rellenos sanitarios (+)</v>
          </cell>
          <cell r="AB74" t="str">
            <v>POSITIVO</v>
          </cell>
          <cell r="BA74" t="str">
            <v>POSITIVO</v>
          </cell>
        </row>
        <row r="75">
          <cell r="K75" t="str">
            <v>Generación de residuos aprovechables (PLÁSTICO)</v>
          </cell>
          <cell r="L75" t="str">
            <v>Disminución de carga en los rellenos sanitarios (+)</v>
          </cell>
          <cell r="AB75" t="str">
            <v>POSITIVO</v>
          </cell>
          <cell r="BA75" t="str">
            <v>POSITIVO</v>
          </cell>
        </row>
        <row r="76">
          <cell r="K76" t="str">
            <v>Generación de residuos ordinarios</v>
          </cell>
          <cell r="L76" t="str">
            <v>Aumento de carga de rellenos sanitarios (-)</v>
          </cell>
          <cell r="AB76" t="str">
            <v>Negativo MODERADO</v>
          </cell>
          <cell r="BA76" t="str">
            <v>Negativo BAJO</v>
          </cell>
        </row>
        <row r="77">
          <cell r="K77" t="str">
            <v>Generación de residuos orgánicos</v>
          </cell>
          <cell r="L77" t="str">
            <v>Aumento de carga de rellenos sanitarios (-)</v>
          </cell>
          <cell r="AB77" t="str">
            <v>Negativo MODERADO</v>
          </cell>
          <cell r="BA77" t="str">
            <v>Negativo BAJO</v>
          </cell>
        </row>
        <row r="78">
          <cell r="K78" t="str">
            <v>Consumo de sustancias químicas</v>
          </cell>
          <cell r="L78" t="str">
            <v>Agotamiento de los recursos naturales (-)</v>
          </cell>
          <cell r="AB78" t="str">
            <v>Negativo MODERADO</v>
          </cell>
          <cell r="BA78" t="str">
            <v>Negativo BAJO</v>
          </cell>
        </row>
        <row r="79">
          <cell r="K79" t="str">
            <v xml:space="preserve">Generación de residuos peligrosos (RESIDUOS QUÍMICOS) </v>
          </cell>
          <cell r="L79" t="str">
            <v>Contaminación del suelo (-)</v>
          </cell>
          <cell r="AB79" t="str">
            <v>Negativo MODERADO</v>
          </cell>
          <cell r="BA79" t="str">
            <v>Negativo BAJO</v>
          </cell>
        </row>
        <row r="80">
          <cell r="K80" t="str">
            <v>Consumo de plaguicidas</v>
          </cell>
          <cell r="L80" t="str">
            <v>Agotamiento de los recursos naturales (-)</v>
          </cell>
          <cell r="AB80" t="str">
            <v>Negativo MODERADO</v>
          </cell>
          <cell r="BA80" t="str">
            <v>Negativo BAJO</v>
          </cell>
        </row>
        <row r="81">
          <cell r="K81" t="str">
            <v>Generación de residuos peligrosos (PLAGUICIDAS)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papel</v>
          </cell>
          <cell r="L84" t="str">
            <v>Afectación a flora (-)</v>
          </cell>
          <cell r="AB84" t="str">
            <v>Negativo MODERADO</v>
          </cell>
          <cell r="BA84" t="str">
            <v>Negativo BAJO</v>
          </cell>
        </row>
        <row r="85">
          <cell r="K85" t="str">
            <v>Consumo de tóner</v>
          </cell>
          <cell r="L85" t="str">
            <v>Agotamiento de los recursos naturales (-)</v>
          </cell>
          <cell r="AB85" t="str">
            <v>Negativo BAJO</v>
          </cell>
          <cell r="BA85" t="str">
            <v>Negativo BAJO</v>
          </cell>
        </row>
        <row r="86">
          <cell r="K86" t="str">
            <v>Conversión a medios tecnológicos</v>
          </cell>
          <cell r="L86" t="str">
            <v>Disminución de consumo de papel (+)</v>
          </cell>
          <cell r="AB86" t="str">
            <v>POSITIVO</v>
          </cell>
          <cell r="BA86" t="str">
            <v>POSITIVO</v>
          </cell>
        </row>
        <row r="87">
          <cell r="K87" t="str">
            <v>Generación de residuos aprovechables (PAPEL)</v>
          </cell>
          <cell r="L87" t="str">
            <v>Disminución de carga en los rellenos sanitarios (+)</v>
          </cell>
          <cell r="AB87" t="str">
            <v>POSITIVO</v>
          </cell>
          <cell r="BA87" t="str">
            <v>POSITIVO</v>
          </cell>
        </row>
        <row r="88">
          <cell r="K88" t="str">
            <v xml:space="preserve">Generación de residuos peligrosos (TÓNERES) </v>
          </cell>
          <cell r="L88" t="str">
            <v>Contaminación del suelo (-)</v>
          </cell>
          <cell r="AB88" t="str">
            <v>Negativo MODERADO</v>
          </cell>
          <cell r="BA88" t="str">
            <v>Negativo BAJO</v>
          </cell>
        </row>
        <row r="89">
          <cell r="K89" t="str">
            <v>Educación ambiental</v>
          </cell>
          <cell r="L89" t="str">
            <v>Fomento de buenas prácticas ambientales (+)</v>
          </cell>
          <cell r="AB89" t="str">
            <v>POSITIVO</v>
          </cell>
          <cell r="BA89" t="str">
            <v>POSITIVO</v>
          </cell>
        </row>
        <row r="90">
          <cell r="K90" t="str">
            <v>Educación ambiental</v>
          </cell>
          <cell r="L90" t="str">
            <v>Generación / Fomento de educación  y conciencia ambiental (+)</v>
          </cell>
          <cell r="AB90" t="str">
            <v>POSITIVO</v>
          </cell>
          <cell r="BA90" t="str">
            <v>POSITIVO</v>
          </cell>
        </row>
        <row r="91">
          <cell r="K91" t="str">
            <v>Consumo de energía eléctrica</v>
          </cell>
          <cell r="L91" t="str">
            <v>Agotamiento de los recursos naturales (-)</v>
          </cell>
          <cell r="AB91" t="str">
            <v>POSITIVO</v>
          </cell>
          <cell r="BA91" t="str">
            <v>POSITIVO</v>
          </cell>
        </row>
        <row r="92">
          <cell r="K92" t="str">
            <v>Consumo de papel</v>
          </cell>
          <cell r="L92" t="str">
            <v>Agotamiento de los recursos naturales (-)</v>
          </cell>
          <cell r="AB92" t="str">
            <v>Negativo MODERADO</v>
          </cell>
          <cell r="BA92" t="str">
            <v>Negativo BAJO</v>
          </cell>
        </row>
        <row r="93">
          <cell r="K93" t="str">
            <v>Generación de residuos ordinarios</v>
          </cell>
          <cell r="L93" t="str">
            <v>Contaminación del suelo (-)</v>
          </cell>
          <cell r="AB93" t="str">
            <v>Negativo MODERADO</v>
          </cell>
          <cell r="BA93" t="str">
            <v>Negativo BAJO</v>
          </cell>
        </row>
        <row r="94">
          <cell r="K94" t="str">
            <v xml:space="preserve">Consumo de insumos comestibles de cafetería </v>
          </cell>
          <cell r="L94" t="str">
            <v>Agotamiento de los recursos naturales (-)</v>
          </cell>
          <cell r="AB94" t="str">
            <v>Negativo BAJO</v>
          </cell>
          <cell r="BA94" t="str">
            <v>Negativo BAJO</v>
          </cell>
        </row>
        <row r="95">
          <cell r="K95" t="str">
            <v>Generación de residuos orgánicos</v>
          </cell>
          <cell r="L95" t="str">
            <v>Contaminación del suelo (-)</v>
          </cell>
          <cell r="AB95" t="str">
            <v>Negativo MODERADO</v>
          </cell>
          <cell r="BA95" t="str">
            <v>Negativo BAJO</v>
          </cell>
        </row>
        <row r="96">
          <cell r="K96" t="str">
            <v>Generación de residuos aprovechables (PAPEL)</v>
          </cell>
          <cell r="L96" t="str">
            <v>Disminución de carga en los rellenos sanitarios (+)</v>
          </cell>
          <cell r="AB96" t="str">
            <v>POSITIVO</v>
          </cell>
          <cell r="BA96" t="str">
            <v>POSITIVO</v>
          </cell>
        </row>
        <row r="97">
          <cell r="K97" t="str">
            <v>Consumo de energía eléctrica</v>
          </cell>
          <cell r="L97" t="str">
            <v>Agotamiento de los recursos naturales (-)</v>
          </cell>
          <cell r="AB97" t="str">
            <v>Negativo MODERADO</v>
          </cell>
          <cell r="BA97" t="str">
            <v>Negativo BAJO</v>
          </cell>
        </row>
        <row r="98">
          <cell r="K98" t="str">
            <v>Consumo de papel</v>
          </cell>
          <cell r="L98" t="str">
            <v>Agotamiento de los recursos naturales (-)</v>
          </cell>
          <cell r="AB98" t="str">
            <v>Negativo MODERADO</v>
          </cell>
          <cell r="BA98" t="str">
            <v>Negativo BAJO</v>
          </cell>
        </row>
        <row r="99">
          <cell r="K99" t="str">
            <v>Consumo de tóner</v>
          </cell>
          <cell r="L99" t="str">
            <v>Agotamiento de los recursos naturales (-)</v>
          </cell>
          <cell r="AB99" t="str">
            <v>Negativo BAJO</v>
          </cell>
          <cell r="BA99" t="str">
            <v>Negativo BAJO</v>
          </cell>
        </row>
        <row r="100">
          <cell r="K100" t="str">
            <v>Conversión a medios tecnológicos</v>
          </cell>
          <cell r="L100" t="str">
            <v>Disminución de consumo de papel (+)</v>
          </cell>
          <cell r="AB100" t="str">
            <v>POSITIVO</v>
          </cell>
          <cell r="BA100" t="str">
            <v>POSITIVO</v>
          </cell>
        </row>
        <row r="101">
          <cell r="K101" t="str">
            <v>Generación de residuos aprovechables (PAPEL)</v>
          </cell>
          <cell r="L101" t="str">
            <v>Disminución de carga en los rellenos sanitarios (+)</v>
          </cell>
          <cell r="AB101" t="str">
            <v>POSITIVO</v>
          </cell>
          <cell r="BA101" t="str">
            <v>POSITIVO</v>
          </cell>
        </row>
        <row r="102">
          <cell r="K102" t="str">
            <v>Generación de residuos aprovechables (CARTÓN)</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Consumo de papel</v>
          </cell>
          <cell r="L105" t="str">
            <v>Agotamiento de los recursos naturales (-)</v>
          </cell>
          <cell r="AB105" t="str">
            <v>Negativo MODERADO</v>
          </cell>
          <cell r="BA105" t="str">
            <v>Negativo BAJO</v>
          </cell>
        </row>
        <row r="106">
          <cell r="K106" t="str">
            <v>Consumo de tóner</v>
          </cell>
          <cell r="L106" t="str">
            <v>Agotamiento de los recursos naturales (-)</v>
          </cell>
          <cell r="AB106" t="str">
            <v>Negativo BAJO</v>
          </cell>
          <cell r="BA106" t="str">
            <v>Negativo BAJO</v>
          </cell>
        </row>
        <row r="107">
          <cell r="K107" t="str">
            <v>Conversión a medios tecnológicos</v>
          </cell>
          <cell r="L107" t="str">
            <v>Disminución de consumo de papel (+)</v>
          </cell>
          <cell r="AB107" t="str">
            <v>POSITIVO</v>
          </cell>
          <cell r="BA107" t="str">
            <v>POSITIVO</v>
          </cell>
        </row>
        <row r="108">
          <cell r="K108" t="str">
            <v>Generación de residuos aprovechables (PAPEL)</v>
          </cell>
          <cell r="L108" t="str">
            <v>Disminución de carga en los rellenos sanitarios (+)</v>
          </cell>
          <cell r="AB108" t="str">
            <v>POSITIVO</v>
          </cell>
          <cell r="BA108" t="str">
            <v>POSITIVO</v>
          </cell>
        </row>
        <row r="109">
          <cell r="K109" t="str">
            <v xml:space="preserve">Generación de residuos peligrosos (TÓNERES) </v>
          </cell>
          <cell r="L109" t="str">
            <v>Contaminación del suelo (-)</v>
          </cell>
          <cell r="AB109" t="str">
            <v>Negativo MODERADO</v>
          </cell>
          <cell r="BA109" t="str">
            <v>Negativo BAJO</v>
          </cell>
        </row>
        <row r="110">
          <cell r="K110" t="str">
            <v>Consumo de energía eléctrica</v>
          </cell>
          <cell r="L110" t="str">
            <v>Agotamiento de los recursos naturales (-)</v>
          </cell>
          <cell r="AB110" t="str">
            <v>Negativo MODERADO</v>
          </cell>
          <cell r="BA110" t="str">
            <v>Negativo BAJO</v>
          </cell>
        </row>
        <row r="111">
          <cell r="K111" t="str">
            <v>Consumo de papel</v>
          </cell>
          <cell r="L111" t="str">
            <v>Agotamiento de los recursos naturales (-)</v>
          </cell>
          <cell r="AB111" t="str">
            <v>Negativo MODERADO</v>
          </cell>
          <cell r="BA111" t="str">
            <v>Negativo BAJO</v>
          </cell>
        </row>
        <row r="112">
          <cell r="K112" t="str">
            <v>Consumo de tóner</v>
          </cell>
          <cell r="L112" t="str">
            <v>Agotamiento de los recursos naturales (-)</v>
          </cell>
          <cell r="AB112" t="str">
            <v>Negativo BAJO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 xml:space="preserve">Generación de residuos peligrosos (TÓNERES) </v>
          </cell>
          <cell r="L115" t="str">
            <v>Contaminación del suelo (-)</v>
          </cell>
          <cell r="AB115" t="str">
            <v>Negativo MODERADO</v>
          </cell>
          <cell r="BA115" t="str">
            <v>Negativo BAJO</v>
          </cell>
        </row>
        <row r="116">
          <cell r="K116" t="str">
            <v>Consumo de energía eléctrica</v>
          </cell>
          <cell r="L116" t="str">
            <v>Agotamiento de los recursos naturales (-)</v>
          </cell>
          <cell r="AB116" t="str">
            <v>Negativo MODERADO</v>
          </cell>
          <cell r="BA116" t="str">
            <v>Negativo BAJO</v>
          </cell>
        </row>
        <row r="117">
          <cell r="K117" t="str">
            <v>Consumo de papel</v>
          </cell>
          <cell r="L117" t="str">
            <v>Agotamiento de los recursos naturales (-)</v>
          </cell>
          <cell r="AB117" t="str">
            <v>Negativo MODERADO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Consumo de energía eléctrica</v>
          </cell>
          <cell r="L120" t="str">
            <v>Agotamiento de los recursos naturales (-)</v>
          </cell>
          <cell r="AB120" t="str">
            <v>Negativo MODERADO</v>
          </cell>
          <cell r="BA120" t="str">
            <v>Negativo BAJO</v>
          </cell>
        </row>
        <row r="121">
          <cell r="K121" t="str">
            <v>Consumo de papel</v>
          </cell>
          <cell r="L121" t="str">
            <v>Agotamiento de los recursos naturales (-)</v>
          </cell>
          <cell r="AB121" t="str">
            <v>Negativo MODERADO</v>
          </cell>
          <cell r="BA121" t="str">
            <v>Negativo BAJO</v>
          </cell>
        </row>
        <row r="122">
          <cell r="K122" t="str">
            <v>Consumo de tóner</v>
          </cell>
          <cell r="L122" t="str">
            <v>Agotamiento de los recursos naturales (-)</v>
          </cell>
          <cell r="AB122" t="str">
            <v>Negativo BAJO</v>
          </cell>
          <cell r="BA122" t="str">
            <v>Negativo BAJO</v>
          </cell>
        </row>
        <row r="123">
          <cell r="K123" t="str">
            <v>Conversión a medios tecnológicos</v>
          </cell>
          <cell r="L123" t="str">
            <v>Disminución de consumo de papel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 xml:space="preserve">Generación de residuos peligrosos (TÓNERES) </v>
          </cell>
          <cell r="L125" t="str">
            <v>Contaminación del suelo (-)</v>
          </cell>
          <cell r="AB125" t="str">
            <v>Negativo MODERADO</v>
          </cell>
          <cell r="BA125" t="str">
            <v>Negativo BAJO</v>
          </cell>
        </row>
        <row r="126">
          <cell r="K126" t="str">
            <v>Consumo de energía eléctrica</v>
          </cell>
          <cell r="L126" t="str">
            <v>Agotamiento de los recursos naturales (-)</v>
          </cell>
          <cell r="AB126" t="str">
            <v>Negativo MODERADO</v>
          </cell>
          <cell r="BA126" t="str">
            <v>Negativo BAJO</v>
          </cell>
        </row>
        <row r="127">
          <cell r="K127" t="str">
            <v>Consumo de papel</v>
          </cell>
          <cell r="L127" t="str">
            <v>Agotamiento de los recursos naturales (-)</v>
          </cell>
          <cell r="AB127" t="str">
            <v>Negativo MODERADO</v>
          </cell>
          <cell r="BA127" t="str">
            <v>Negativo BAJO</v>
          </cell>
        </row>
        <row r="128">
          <cell r="K128" t="str">
            <v>Consumo de tóner</v>
          </cell>
          <cell r="L128" t="str">
            <v>Agotamiento de los recursos naturales (-)</v>
          </cell>
          <cell r="AB128" t="str">
            <v>Negativo BAJO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 xml:space="preserve">Generación de residuos peligrosos (TÓNERES) </v>
          </cell>
          <cell r="L131" t="str">
            <v>Contaminación del suelo (-)</v>
          </cell>
          <cell r="AB131" t="str">
            <v>Negativo MODERADO</v>
          </cell>
          <cell r="BA131" t="str">
            <v>Negativo BAJO</v>
          </cell>
        </row>
        <row r="132">
          <cell r="K132" t="str">
            <v>Consumo de energía eléctrica</v>
          </cell>
          <cell r="L132" t="str">
            <v>Agotamiento de los recursos naturales (-)</v>
          </cell>
          <cell r="AB132" t="str">
            <v>Negativo MODERADO</v>
          </cell>
          <cell r="BA132" t="str">
            <v>Negativo BAJO</v>
          </cell>
        </row>
        <row r="133">
          <cell r="K133" t="str">
            <v>Consumo de papel</v>
          </cell>
          <cell r="L133" t="str">
            <v>Agotamiento de los recursos naturales (-)</v>
          </cell>
          <cell r="AB133" t="str">
            <v>Negativo MODERADO</v>
          </cell>
          <cell r="BA133" t="str">
            <v>Negativo BAJO</v>
          </cell>
        </row>
        <row r="134">
          <cell r="K134" t="str">
            <v>Conversión a medios tecnológicos</v>
          </cell>
          <cell r="L134" t="str">
            <v>Disminución de consumo de papel (+)</v>
          </cell>
          <cell r="AB134" t="str">
            <v>POSITIVO</v>
          </cell>
          <cell r="BA134" t="str">
            <v>POSITIVO</v>
          </cell>
        </row>
        <row r="135">
          <cell r="K135" t="str">
            <v>Generación de residuos aprovechables (PAPEL)</v>
          </cell>
          <cell r="L135" t="str">
            <v>Disminución de carga en los rellenos sanitarios (+)</v>
          </cell>
          <cell r="AB135" t="str">
            <v>POSITIVO</v>
          </cell>
          <cell r="BA135" t="str">
            <v>POSITIVO</v>
          </cell>
        </row>
        <row r="136">
          <cell r="K136" t="str">
            <v>Consumo de energía eléctrica</v>
          </cell>
          <cell r="L136" t="str">
            <v>Agotamiento de los recursos naturales (-)</v>
          </cell>
          <cell r="AB136" t="str">
            <v>Negativo MODERADO</v>
          </cell>
          <cell r="BA136" t="str">
            <v>Negativo BAJO</v>
          </cell>
        </row>
        <row r="137">
          <cell r="K137" t="str">
            <v>Consumo de papel</v>
          </cell>
          <cell r="L137" t="str">
            <v>Agotamiento de los recursos naturales (-)</v>
          </cell>
          <cell r="AB137" t="str">
            <v>Negativo MODERADO</v>
          </cell>
          <cell r="BA137" t="str">
            <v>Negativo BAJO</v>
          </cell>
        </row>
        <row r="138">
          <cell r="K138" t="str">
            <v>Conversión a medios tecnológicos</v>
          </cell>
          <cell r="L138" t="str">
            <v>Disminución de consumo de papel (+)</v>
          </cell>
          <cell r="AB138" t="str">
            <v>POSITIVO</v>
          </cell>
          <cell r="BA138" t="str">
            <v>POSITIVO</v>
          </cell>
        </row>
        <row r="139">
          <cell r="K139" t="str">
            <v>Generación de residuos aprovechables (PAPEL)</v>
          </cell>
          <cell r="L139" t="str">
            <v>Disminución de carga en los rellenos sanitarios (+)</v>
          </cell>
          <cell r="AB139" t="str">
            <v>POSITIVO</v>
          </cell>
          <cell r="BA139" t="str">
            <v>POSITIVO</v>
          </cell>
        </row>
        <row r="140">
          <cell r="K140" t="str">
            <v>Consumo de combustibles</v>
          </cell>
          <cell r="L140" t="str">
            <v>Emisión de gases efecto invernadero (-)</v>
          </cell>
          <cell r="AB140" t="str">
            <v>Negativo BAJO</v>
          </cell>
          <cell r="BA140" t="str">
            <v>Negativo BAJO</v>
          </cell>
        </row>
        <row r="141">
          <cell r="K141" t="str">
            <v>Generación de emisiones atmosféricas fuentes móviles</v>
          </cell>
          <cell r="L141" t="str">
            <v>Contaminación del aire (-)</v>
          </cell>
          <cell r="AB141" t="str">
            <v>Negativo MODERADO</v>
          </cell>
          <cell r="BA141" t="str">
            <v>Negativo MODERADO</v>
          </cell>
        </row>
        <row r="142">
          <cell r="K142" t="str">
            <v>Consumo de energía eléctrica</v>
          </cell>
          <cell r="L142" t="str">
            <v>Agotamiento de los recursos naturales (-)</v>
          </cell>
          <cell r="AB142" t="str">
            <v>Negativo MODERADO</v>
          </cell>
          <cell r="BA142" t="str">
            <v>Negativo BAJO</v>
          </cell>
        </row>
        <row r="143">
          <cell r="K143" t="str">
            <v>Consumo de papel</v>
          </cell>
          <cell r="L143" t="str">
            <v>Agotamiento de los recursos naturales (-)</v>
          </cell>
          <cell r="AB143" t="str">
            <v>Negativo MODERADO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Consumo de combustibles</v>
          </cell>
          <cell r="L146" t="str">
            <v>Emisión de gases efecto invernadero (-)</v>
          </cell>
          <cell r="AB146" t="str">
            <v>Negativo BAJO</v>
          </cell>
          <cell r="BA146" t="str">
            <v>Negativo BAJO</v>
          </cell>
        </row>
        <row r="147">
          <cell r="K147" t="str">
            <v>Generación de emisiones atmosféricas fuentes móviles</v>
          </cell>
          <cell r="L147" t="str">
            <v>Contaminación del aire (-)</v>
          </cell>
          <cell r="AB147" t="str">
            <v>Negativo MODERADO</v>
          </cell>
          <cell r="BA147" t="str">
            <v>Negativo MODERADO</v>
          </cell>
        </row>
        <row r="148">
          <cell r="K148" t="str">
            <v>Consumo de energía eléctrica</v>
          </cell>
          <cell r="L148" t="str">
            <v>Agotamiento de los recursos naturales (-)</v>
          </cell>
          <cell r="AB148" t="str">
            <v>Negativo MODERADO</v>
          </cell>
          <cell r="BA148" t="str">
            <v>Negativo BAJO</v>
          </cell>
        </row>
        <row r="149">
          <cell r="K149" t="str">
            <v>Consumo de papel</v>
          </cell>
          <cell r="L149" t="str">
            <v>Agotamiento de los recursos naturales (-)</v>
          </cell>
          <cell r="AB149" t="str">
            <v>Negativo MODERADO</v>
          </cell>
          <cell r="BA149" t="str">
            <v>Negativo BAJO</v>
          </cell>
        </row>
        <row r="150">
          <cell r="K150" t="str">
            <v>Conversión a medios tecnológicos</v>
          </cell>
          <cell r="L150" t="str">
            <v>Disminución de consumo de papel (+)</v>
          </cell>
          <cell r="AB150" t="str">
            <v>POSITIVO</v>
          </cell>
          <cell r="BA150" t="str">
            <v>POSITIVO</v>
          </cell>
        </row>
        <row r="151">
          <cell r="K151" t="str">
            <v>Generación de residuos aprovechables (PAPEL)</v>
          </cell>
          <cell r="L151" t="str">
            <v>Disminución de carga en los rellenos sanitarios (+)</v>
          </cell>
          <cell r="AB151" t="str">
            <v>POSITIVO</v>
          </cell>
          <cell r="BA151" t="str">
            <v>POSITIVO</v>
          </cell>
        </row>
        <row r="152">
          <cell r="K152" t="str">
            <v>Consumo de combustibles</v>
          </cell>
          <cell r="L152" t="str">
            <v>Emisión de gases efecto invernadero (-)</v>
          </cell>
          <cell r="AB152" t="str">
            <v>Negativo BAJO</v>
          </cell>
          <cell r="BA152" t="str">
            <v>Negativo BAJO</v>
          </cell>
        </row>
        <row r="153">
          <cell r="K153" t="str">
            <v>Generación de emisiones atmosféricas fuentes móviles</v>
          </cell>
          <cell r="L153" t="str">
            <v>Contaminación del aire (-)</v>
          </cell>
          <cell r="AB153" t="str">
            <v>Negativo MODERADO</v>
          </cell>
          <cell r="BA153" t="str">
            <v>Negativo MODERADO</v>
          </cell>
        </row>
        <row r="154">
          <cell r="K154" t="str">
            <v>Consumo de energía eléctrica</v>
          </cell>
          <cell r="L154" t="str">
            <v>Agotamiento de los recursos naturales (-)</v>
          </cell>
          <cell r="AB154" t="str">
            <v>Negativo MODERADO</v>
          </cell>
          <cell r="BA154" t="str">
            <v>Negativo BAJO</v>
          </cell>
        </row>
        <row r="155">
          <cell r="K155" t="str">
            <v>Consumo de papel</v>
          </cell>
          <cell r="L155" t="str">
            <v>Agotamiento de los recursos naturales (-)</v>
          </cell>
          <cell r="AB155" t="str">
            <v>Negativo MODERADO</v>
          </cell>
          <cell r="BA155" t="str">
            <v>Negativo BAJO</v>
          </cell>
        </row>
        <row r="156">
          <cell r="K156" t="str">
            <v>Conversión a medios tecnológicos</v>
          </cell>
          <cell r="L156" t="str">
            <v>Disminución de consumo de papel (+)</v>
          </cell>
          <cell r="AB156" t="str">
            <v>POSITIVO</v>
          </cell>
          <cell r="BA156" t="str">
            <v>POSITIVO</v>
          </cell>
        </row>
        <row r="157">
          <cell r="K157" t="str">
            <v>Generación de residuos aprovechables (PAPEL)</v>
          </cell>
          <cell r="L157" t="str">
            <v>Disminución de carga en los rellenos sanitarios (+)</v>
          </cell>
          <cell r="AB157" t="str">
            <v>POSITIVO</v>
          </cell>
          <cell r="BA157" t="str">
            <v>POSITIVO</v>
          </cell>
        </row>
        <row r="158">
          <cell r="K158" t="str">
            <v>Consumo de energía eléctrica</v>
          </cell>
          <cell r="L158" t="str">
            <v>Agotamiento de los recursos naturales (-)</v>
          </cell>
          <cell r="AB158" t="str">
            <v>Negativo MODERADO</v>
          </cell>
          <cell r="BA158" t="str">
            <v>Negativo BAJO</v>
          </cell>
        </row>
        <row r="159">
          <cell r="K159" t="str">
            <v>Consumo de papel</v>
          </cell>
          <cell r="L159" t="str">
            <v>Agotamiento de los recursos naturales (-)</v>
          </cell>
          <cell r="AB159" t="str">
            <v>Negativo MODERADO</v>
          </cell>
          <cell r="BA159" t="str">
            <v>Negativo BAJO</v>
          </cell>
        </row>
        <row r="160">
          <cell r="K160" t="str">
            <v>Conversión a medios tecnológicos</v>
          </cell>
          <cell r="L160" t="str">
            <v>Disminución de consumo de papel (+)</v>
          </cell>
          <cell r="AB160" t="str">
            <v>POSITIVO</v>
          </cell>
          <cell r="BA160" t="str">
            <v>POSITIVO</v>
          </cell>
        </row>
        <row r="161">
          <cell r="K161" t="str">
            <v>Generación de residuos aprovechables (PAPEL)</v>
          </cell>
          <cell r="L161" t="str">
            <v>Disminución de carga en los rellenos sanitarios (+)</v>
          </cell>
          <cell r="AB161" t="str">
            <v>POSITIVO</v>
          </cell>
          <cell r="BA161" t="str">
            <v>POSITIVO</v>
          </cell>
        </row>
        <row r="162">
          <cell r="K162" t="str">
            <v>Consumo de energía eléctrica</v>
          </cell>
          <cell r="L162" t="str">
            <v>Agotamiento de los recursos naturales (-)</v>
          </cell>
          <cell r="AB162" t="str">
            <v>Negativo MODERADO</v>
          </cell>
          <cell r="BA162" t="str">
            <v>Negativo BAJO</v>
          </cell>
        </row>
        <row r="163">
          <cell r="K163" t="str">
            <v>Consumo de papel</v>
          </cell>
          <cell r="L163" t="str">
            <v>Agotamiento de los recursos naturales (-)</v>
          </cell>
          <cell r="AB163" t="str">
            <v>Negativo MODERADO</v>
          </cell>
          <cell r="BA163" t="str">
            <v>Negativo BAJO</v>
          </cell>
        </row>
        <row r="164">
          <cell r="K164" t="str">
            <v>Conversión a medios tecnológicos</v>
          </cell>
          <cell r="L164" t="str">
            <v>Disminución de consumo de papel (+)</v>
          </cell>
          <cell r="AB164" t="str">
            <v>POSITIVO</v>
          </cell>
          <cell r="BA164" t="str">
            <v>POSITIVO</v>
          </cell>
        </row>
        <row r="165">
          <cell r="K165" t="str">
            <v>Generación de residuos aprovechables (PAPEL)</v>
          </cell>
          <cell r="L165" t="str">
            <v>Disminución de carga en los rellenos sanitarios (+)</v>
          </cell>
          <cell r="AB165" t="str">
            <v>POSITIVO</v>
          </cell>
          <cell r="BA165" t="str">
            <v>POSITIVO</v>
          </cell>
        </row>
        <row r="166">
          <cell r="K166" t="str">
            <v>Consumo de energía eléctrica</v>
          </cell>
          <cell r="L166" t="str">
            <v>Agotamiento de los recursos naturales (-)</v>
          </cell>
          <cell r="AB166" t="str">
            <v>Negativo MODERADO</v>
          </cell>
          <cell r="BA166" t="str">
            <v>Negativo BAJO</v>
          </cell>
        </row>
        <row r="167">
          <cell r="K167" t="str">
            <v>Consumo de papel</v>
          </cell>
          <cell r="L167" t="str">
            <v>Agotamiento de los recursos naturales (-)</v>
          </cell>
          <cell r="AB167" t="str">
            <v>Negativo MODERADO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Consumo de energía eléctrica</v>
          </cell>
          <cell r="L170" t="str">
            <v>Agotamiento de los recursos naturales (-)</v>
          </cell>
          <cell r="AB170" t="str">
            <v>Negativo MODERADO</v>
          </cell>
          <cell r="BA170" t="str">
            <v>Negativo BAJO</v>
          </cell>
        </row>
        <row r="171">
          <cell r="K171" t="str">
            <v>Consumo de papel</v>
          </cell>
          <cell r="L171" t="str">
            <v>Agotamiento de los recursos naturales (-)</v>
          </cell>
          <cell r="AB171" t="str">
            <v>Negativo MODERADO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Consumo de energía eléctrica</v>
          </cell>
          <cell r="L174" t="str">
            <v>Contaminación de cuerpos hídricos (-)</v>
          </cell>
          <cell r="AB174" t="str">
            <v>Negativo MODERADO</v>
          </cell>
          <cell r="BA174" t="str">
            <v>Negativo BAJO</v>
          </cell>
        </row>
        <row r="175">
          <cell r="K175" t="str">
            <v>Consumo de bolsas plásticas para almacenamiento de residuos</v>
          </cell>
          <cell r="L175" t="str">
            <v>Alteración al medio ambiente laboral (-)</v>
          </cell>
          <cell r="AB175" t="str">
            <v>Negativo MODERADO</v>
          </cell>
          <cell r="BA175" t="str">
            <v>Negativo BAJO</v>
          </cell>
        </row>
        <row r="176">
          <cell r="K176" t="str">
            <v>Consumo de tóner</v>
          </cell>
          <cell r="L176" t="str">
            <v>Alteración al medio ambiente laboral (-)</v>
          </cell>
          <cell r="AB176" t="str">
            <v>Negativo MODERADO</v>
          </cell>
          <cell r="BA176" t="str">
            <v>Negativo BAJO</v>
          </cell>
        </row>
        <row r="177">
          <cell r="K177" t="str">
            <v>Consumo de agua</v>
          </cell>
          <cell r="L177" t="str">
            <v>Agotamiento de los recursos naturales (-)</v>
          </cell>
          <cell r="AB177" t="str">
            <v>Negativo MODERADO</v>
          </cell>
          <cell r="BA177" t="str">
            <v>Negativo BAJO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Consumo de tóner</v>
          </cell>
          <cell r="L180" t="str">
            <v>Agotamiento de los recursos naturales (-)</v>
          </cell>
          <cell r="AB180" t="str">
            <v>Negativo BAJO</v>
          </cell>
          <cell r="BA180" t="str">
            <v>Negativo BAJO</v>
          </cell>
        </row>
        <row r="181">
          <cell r="K181" t="str">
            <v>Conversión a medios tecnológicos</v>
          </cell>
          <cell r="L181" t="str">
            <v>Disminución de consumo de papel (+)</v>
          </cell>
          <cell r="AB181" t="str">
            <v>POSITIVO</v>
          </cell>
          <cell r="BA181" t="str">
            <v>POSITIVO</v>
          </cell>
        </row>
        <row r="182">
          <cell r="K182" t="str">
            <v>Generación de residuos aprovechables (PAPEL)</v>
          </cell>
          <cell r="L182" t="str">
            <v>Disminución de carga en los rellenos sanitarios (+)</v>
          </cell>
          <cell r="AB182" t="str">
            <v>POSITIVO</v>
          </cell>
          <cell r="BA182" t="str">
            <v>POSITIVO</v>
          </cell>
        </row>
        <row r="183">
          <cell r="K183" t="str">
            <v xml:space="preserve">Generación de residuos peligrosos (TÓNERES) </v>
          </cell>
          <cell r="L183" t="str">
            <v>Contaminación del suelo (-)</v>
          </cell>
          <cell r="AB183" t="str">
            <v>Negativo MODERADO</v>
          </cell>
          <cell r="BA183" t="str">
            <v>Negativo BAJO</v>
          </cell>
        </row>
        <row r="184">
          <cell r="K184" t="str">
            <v>Consumo de energía eléctrica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Consumo de papel</v>
          </cell>
          <cell r="L191" t="str">
            <v>Agotamiento de los recursos naturales (-)</v>
          </cell>
          <cell r="AB191" t="str">
            <v>Negativo MODERADO</v>
          </cell>
          <cell r="BA191" t="str">
            <v>Negativo BAJO</v>
          </cell>
        </row>
        <row r="192">
          <cell r="K192" t="str">
            <v>Consumo de tóner</v>
          </cell>
          <cell r="L192" t="str">
            <v>Agotamiento de los recursos naturales (-)</v>
          </cell>
          <cell r="AB192" t="str">
            <v>Negativo BAJO</v>
          </cell>
          <cell r="BA192" t="str">
            <v>Negativo BAJO</v>
          </cell>
        </row>
        <row r="193">
          <cell r="K193" t="str">
            <v>Conversión a medios tecnológicos</v>
          </cell>
          <cell r="L193" t="str">
            <v>Disminución de consumo de papel (+)</v>
          </cell>
          <cell r="AB193" t="str">
            <v>POSITIVO</v>
          </cell>
          <cell r="BA193" t="str">
            <v>POSITIVO</v>
          </cell>
        </row>
        <row r="194">
          <cell r="K194" t="str">
            <v>Generación de residuos aprovechables (PAPEL)</v>
          </cell>
          <cell r="L194" t="str">
            <v>Disminución de carga en los rellenos sanitarios (+)</v>
          </cell>
          <cell r="AB194" t="str">
            <v>POSITIVO</v>
          </cell>
          <cell r="BA194" t="str">
            <v>POSITIVO</v>
          </cell>
        </row>
        <row r="195">
          <cell r="K195" t="str">
            <v xml:space="preserve">Generación de residuos peligrosos (TÓNERES) </v>
          </cell>
          <cell r="L195" t="str">
            <v>Contaminación del suelo (-)</v>
          </cell>
          <cell r="AB195" t="str">
            <v>Negativo MODERADO</v>
          </cell>
          <cell r="BA195" t="str">
            <v>Negativo BAJO</v>
          </cell>
        </row>
        <row r="196">
          <cell r="K196" t="str">
            <v>Consumo de energía eléctrica</v>
          </cell>
          <cell r="L196" t="str">
            <v>Agotamiento de los recursos naturales (-)</v>
          </cell>
          <cell r="AB196" t="str">
            <v>Negativo MODERADO</v>
          </cell>
          <cell r="BA196" t="str">
            <v>Negativo BAJO</v>
          </cell>
        </row>
        <row r="197">
          <cell r="K197" t="str">
            <v>Consumo de papel</v>
          </cell>
          <cell r="L197" t="str">
            <v>Agotamiento de los recursos naturales (-)</v>
          </cell>
          <cell r="AB197" t="str">
            <v>Negativo MODERADO</v>
          </cell>
          <cell r="BA197" t="str">
            <v>Negativo BAJO</v>
          </cell>
        </row>
        <row r="198">
          <cell r="K198" t="str">
            <v>Consumo de tóner</v>
          </cell>
          <cell r="L198" t="str">
            <v>Agotamiento de los recursos naturales (-)</v>
          </cell>
          <cell r="AB198" t="str">
            <v>Negativo BAJO</v>
          </cell>
          <cell r="BA198" t="str">
            <v>Negativo BAJO</v>
          </cell>
        </row>
        <row r="199">
          <cell r="K199" t="str">
            <v>Conversión a medios tecnológicos</v>
          </cell>
          <cell r="L199" t="str">
            <v>Disminución de consumo de papel (+)</v>
          </cell>
          <cell r="AB199" t="str">
            <v>POSITIVO</v>
          </cell>
          <cell r="BA199" t="str">
            <v>POSITIVO</v>
          </cell>
        </row>
        <row r="200">
          <cell r="K200" t="str">
            <v>Generación de residuos aprovechables (PAPEL)</v>
          </cell>
          <cell r="L200" t="str">
            <v>Disminución de carga en los rellenos sanitarios (+)</v>
          </cell>
          <cell r="AB200" t="str">
            <v>POSITIVO</v>
          </cell>
          <cell r="BA200" t="str">
            <v>POSITIVO</v>
          </cell>
        </row>
        <row r="201">
          <cell r="K201" t="str">
            <v xml:space="preserve">Generación de residuos peligrosos (TÓNERES) </v>
          </cell>
          <cell r="L201" t="str">
            <v>Contaminación del suelo (-)</v>
          </cell>
          <cell r="AB201" t="str">
            <v>Negativo MODERADO</v>
          </cell>
          <cell r="BA201" t="str">
            <v>Negativo BAJO</v>
          </cell>
        </row>
        <row r="202">
          <cell r="K202" t="str">
            <v>Consumo de energía eléctrica</v>
          </cell>
          <cell r="L202" t="str">
            <v>Agotamiento de los recursos naturales (-)</v>
          </cell>
          <cell r="AB202" t="str">
            <v>Negativo MODERADO</v>
          </cell>
          <cell r="BA202" t="str">
            <v>Negativo BAJO</v>
          </cell>
        </row>
        <row r="203">
          <cell r="K203" t="str">
            <v>Conversión a medios tecnológicos</v>
          </cell>
          <cell r="L203" t="str">
            <v>Disminución de consumo de papel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Conversión a medios tecnológicos</v>
          </cell>
          <cell r="L205" t="str">
            <v>Disminución de consumo de papel (+)</v>
          </cell>
          <cell r="AB205" t="str">
            <v>POSITIVO</v>
          </cell>
          <cell r="BA205" t="str">
            <v>POSITIVO</v>
          </cell>
        </row>
        <row r="206">
          <cell r="K206" t="str">
            <v>Consumo de energía eléctrica</v>
          </cell>
          <cell r="L206" t="str">
            <v>Agotamiento de los recursos naturales (-)</v>
          </cell>
          <cell r="AB206" t="str">
            <v>Negativo MODERADO</v>
          </cell>
          <cell r="BA206" t="str">
            <v>Negativo BAJO</v>
          </cell>
        </row>
        <row r="207">
          <cell r="K207" t="str">
            <v>Consumo de papel</v>
          </cell>
          <cell r="L207" t="str">
            <v>Agotamiento de los recursos naturales (-)</v>
          </cell>
          <cell r="AB207" t="str">
            <v>Negativo MODERADO</v>
          </cell>
          <cell r="BA207" t="str">
            <v>Negativo BAJO</v>
          </cell>
        </row>
        <row r="208">
          <cell r="K208" t="str">
            <v>Consumo de tóner</v>
          </cell>
          <cell r="L208" t="str">
            <v>Agotamiento de los recursos naturales (-)</v>
          </cell>
          <cell r="AB208" t="str">
            <v>Negativo BAJO</v>
          </cell>
          <cell r="BA208" t="str">
            <v>Negativo BAJO</v>
          </cell>
        </row>
        <row r="209">
          <cell r="K209" t="str">
            <v>Conversión a medios tecnológicos</v>
          </cell>
          <cell r="L209" t="str">
            <v>Disminución de consumo de papel (+)</v>
          </cell>
          <cell r="AB209" t="str">
            <v>POSITIVO</v>
          </cell>
          <cell r="BA209" t="str">
            <v>POSITIVO</v>
          </cell>
        </row>
        <row r="210">
          <cell r="K210" t="str">
            <v>Generación de residuos aprovechables (PAPEL)</v>
          </cell>
          <cell r="L210" t="str">
            <v>Disminución de carga en los rellenos sanitarios (+)</v>
          </cell>
          <cell r="AB210" t="str">
            <v>POSITIVO</v>
          </cell>
          <cell r="BA210" t="str">
            <v>POSITIVO</v>
          </cell>
        </row>
        <row r="211">
          <cell r="K211" t="str">
            <v xml:space="preserve">Generación de residuos peligrosos (TÓNERES) </v>
          </cell>
          <cell r="L211" t="str">
            <v>Contaminación del suelo (-)</v>
          </cell>
          <cell r="AB211" t="str">
            <v>Negativo MODERADO</v>
          </cell>
          <cell r="BA211" t="str">
            <v>Negativo BAJO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Consumo de tóner</v>
          </cell>
          <cell r="L214" t="str">
            <v>Agotamiento de los recursos naturales (-)</v>
          </cell>
          <cell r="AB214" t="str">
            <v>Negativo BAJO</v>
          </cell>
          <cell r="BA214" t="str">
            <v>Negativo BAJO</v>
          </cell>
        </row>
        <row r="215">
          <cell r="K215" t="str">
            <v>Conversión a medios tecnológicos</v>
          </cell>
          <cell r="L215" t="str">
            <v>Disminución de consumo de papel (+)</v>
          </cell>
          <cell r="AB215" t="str">
            <v>POSITIVO</v>
          </cell>
          <cell r="BA215" t="str">
            <v>POSITIVO</v>
          </cell>
        </row>
        <row r="216">
          <cell r="K216" t="str">
            <v>Generación de residuos aprovechables (PAPEL)</v>
          </cell>
          <cell r="L216" t="str">
            <v>Disminución de carga en los rellenos sanitarios (+)</v>
          </cell>
          <cell r="AB216" t="str">
            <v>POSITIVO</v>
          </cell>
          <cell r="BA216" t="str">
            <v>POSITIVO</v>
          </cell>
        </row>
        <row r="217">
          <cell r="K217" t="str">
            <v xml:space="preserve">Generación de residuos peligrosos (TÓNERES) </v>
          </cell>
          <cell r="L217" t="str">
            <v>Contaminación del suelo (-)</v>
          </cell>
          <cell r="AB217" t="str">
            <v>Negativo MODERADO</v>
          </cell>
          <cell r="BA217" t="str">
            <v>Negativo BAJO</v>
          </cell>
        </row>
        <row r="218">
          <cell r="K218" t="str">
            <v>Intervención a comunidades Étnicas</v>
          </cell>
          <cell r="L218" t="str">
            <v>Conservación de las costumbres étnicas (+)</v>
          </cell>
          <cell r="AB218" t="str">
            <v>POSITIVO</v>
          </cell>
          <cell r="BA218" t="str">
            <v>POSITIVO</v>
          </cell>
        </row>
        <row r="219">
          <cell r="K219" t="str">
            <v>Consumo de energía eléctrica</v>
          </cell>
          <cell r="L219" t="str">
            <v>Agotamiento de los recursos naturales (-)</v>
          </cell>
          <cell r="AB219" t="str">
            <v>Negativo MODERADO</v>
          </cell>
          <cell r="BA219" t="str">
            <v>Negativo BAJO</v>
          </cell>
        </row>
        <row r="220">
          <cell r="K220" t="str">
            <v>Consumo de energía eléctrica</v>
          </cell>
          <cell r="L220" t="str">
            <v>Agotamiento de los recursos naturales (-)</v>
          </cell>
          <cell r="AB220" t="str">
            <v>Negativo MODERADO</v>
          </cell>
          <cell r="BA220" t="str">
            <v>Negativo BAJO</v>
          </cell>
        </row>
        <row r="221">
          <cell r="K221" t="str">
            <v>Consumo de agua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MODERADO</v>
          </cell>
          <cell r="BA223" t="str">
            <v>Negativo BAJO</v>
          </cell>
        </row>
        <row r="224">
          <cell r="K224" t="str">
            <v>Consumo de tóner</v>
          </cell>
          <cell r="L224" t="str">
            <v>Alteración al medio ambiente laboral (-)</v>
          </cell>
          <cell r="AB224" t="str">
            <v>Negativo MODERADO</v>
          </cell>
          <cell r="BA224" t="str">
            <v>Negativo BAJO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Consumo de energía eléctrica</v>
          </cell>
          <cell r="L227" t="str">
            <v>Agotamiento de los recursos naturales (-)</v>
          </cell>
          <cell r="AB227" t="str">
            <v>Negativo MODERADO</v>
          </cell>
          <cell r="BA227" t="str">
            <v>Negativo BAJO</v>
          </cell>
        </row>
        <row r="228">
          <cell r="K228" t="str">
            <v>Conversión a medios tecnológicos</v>
          </cell>
          <cell r="L228" t="str">
            <v>Disminución de consumo de papel (+)</v>
          </cell>
          <cell r="AB228" t="str">
            <v>POSITIVO</v>
          </cell>
          <cell r="BA228" t="str">
            <v>POSITIVO</v>
          </cell>
        </row>
        <row r="229">
          <cell r="K229" t="str">
            <v>Intervención a comunidades Étnicas</v>
          </cell>
          <cell r="L229" t="str">
            <v>Conservación de las costumbres étnicas (+)</v>
          </cell>
          <cell r="AB229" t="str">
            <v>POSITIVO</v>
          </cell>
          <cell r="BA229" t="str">
            <v>POSITIVO</v>
          </cell>
        </row>
        <row r="230">
          <cell r="K230" t="str">
            <v>Consumo de energía eléctrica</v>
          </cell>
          <cell r="L230" t="str">
            <v>Agotamiento de los recursos naturales (-)</v>
          </cell>
          <cell r="AB230" t="str">
            <v>Negativo MODERADO</v>
          </cell>
          <cell r="BA230" t="str">
            <v>Negativo BAJO</v>
          </cell>
        </row>
        <row r="231">
          <cell r="K231" t="str">
            <v>Conversión a medios tecnológicos</v>
          </cell>
          <cell r="L231" t="str">
            <v>Disminución de consumo de papel (+)</v>
          </cell>
          <cell r="AB231" t="str">
            <v>POSITIVO</v>
          </cell>
          <cell r="BA231" t="str">
            <v>POSITIVO</v>
          </cell>
        </row>
        <row r="232">
          <cell r="K232" t="str">
            <v>Intervención a comunidades Étnicas</v>
          </cell>
          <cell r="L232" t="str">
            <v>Conservación de las costumbres étnicas (+)</v>
          </cell>
          <cell r="AB232" t="str">
            <v>POSITIVO</v>
          </cell>
          <cell r="BA232" t="str">
            <v>POSITIVO</v>
          </cell>
        </row>
        <row r="233">
          <cell r="K233" t="str">
            <v>Consumo de energía eléctrica</v>
          </cell>
          <cell r="L233" t="str">
            <v>Agotamiento de los recursos naturales (-)</v>
          </cell>
          <cell r="AB233" t="str">
            <v>Negativo MODERADO</v>
          </cell>
          <cell r="BA233" t="str">
            <v>Negativo BAJO</v>
          </cell>
        </row>
        <row r="234">
          <cell r="K234" t="str">
            <v>Consumo de energía eléctrica</v>
          </cell>
          <cell r="L234" t="str">
            <v>Disminución de consumo de energía (+)</v>
          </cell>
          <cell r="AB234" t="str">
            <v>POSITIVO</v>
          </cell>
          <cell r="BA234" t="str">
            <v>POSITIVO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Consumo de tóner</v>
          </cell>
          <cell r="L237" t="str">
            <v>Alteración al medio ambiente laboral (-)</v>
          </cell>
          <cell r="AB237" t="str">
            <v>Negativo BAJO</v>
          </cell>
          <cell r="BA237" t="str">
            <v>Negativo BAJO</v>
          </cell>
        </row>
        <row r="238">
          <cell r="K238" t="str">
            <v>Consumo de agua</v>
          </cell>
          <cell r="L238" t="str">
            <v>Agotamiento de los recursos naturales (-)</v>
          </cell>
          <cell r="AB238" t="str">
            <v>Negativo MODERADO</v>
          </cell>
          <cell r="BA238" t="str">
            <v>Negativo BAJO</v>
          </cell>
        </row>
        <row r="239">
          <cell r="K239" t="str">
            <v>Consumo de bolsas plásticas para almacenamiento de residuos</v>
          </cell>
          <cell r="L239" t="str">
            <v>Aumento de carga de rellenos sanitarios (-)</v>
          </cell>
          <cell r="AB239" t="str">
            <v>Negativo MODERADO</v>
          </cell>
          <cell r="BA239" t="str">
            <v>Negativo BAJO</v>
          </cell>
        </row>
        <row r="240">
          <cell r="K240" t="str">
            <v>Conversión a medios tecnológicos</v>
          </cell>
          <cell r="L240" t="str">
            <v>Disminución de consumo de papel (+)</v>
          </cell>
          <cell r="AB240" t="str">
            <v>POSITIVO</v>
          </cell>
          <cell r="BA240" t="str">
            <v>POSITIVO</v>
          </cell>
        </row>
        <row r="241">
          <cell r="K241" t="str">
            <v>Generación de residuos aprovechables (PAPEL)</v>
          </cell>
          <cell r="L241" t="str">
            <v>Disminución de carga en los rellenos sanitarios (+)</v>
          </cell>
          <cell r="AB241" t="str">
            <v>POSITIVO</v>
          </cell>
          <cell r="BA241" t="str">
            <v>POSITIVO</v>
          </cell>
        </row>
        <row r="242">
          <cell r="K242" t="str">
            <v xml:space="preserve">Generación de residuos peligrosos (TÓNERES) </v>
          </cell>
          <cell r="L242" t="str">
            <v>Contaminación del suelo (-)</v>
          </cell>
          <cell r="AB242" t="str">
            <v>Negativo MODERADO</v>
          </cell>
          <cell r="BA242" t="str">
            <v>Negativo BAJO</v>
          </cell>
        </row>
        <row r="243">
          <cell r="K243" t="str">
            <v>Intervención a comunidades Étnicas</v>
          </cell>
          <cell r="L243" t="str">
            <v>Conservación de las costumbres étnicas (+)</v>
          </cell>
          <cell r="AB243" t="str">
            <v>POSITIVO</v>
          </cell>
          <cell r="BA243" t="str">
            <v>POSITIVO</v>
          </cell>
        </row>
        <row r="244">
          <cell r="K244" t="str">
            <v>Consumo de energía eléctrica</v>
          </cell>
          <cell r="L244" t="str">
            <v>Agotamiento de los recursos naturales (-)</v>
          </cell>
          <cell r="AB244" t="str">
            <v>Negativo MODERADO</v>
          </cell>
          <cell r="BA244" t="str">
            <v>Negativo BAJO</v>
          </cell>
        </row>
        <row r="245">
          <cell r="K245" t="str">
            <v>Consumo de papel</v>
          </cell>
          <cell r="L245" t="str">
            <v>Agotamiento de los recursos naturales (-)</v>
          </cell>
          <cell r="AB245" t="str">
            <v>Negativo MODERADO</v>
          </cell>
          <cell r="BA245" t="str">
            <v>Negativo BAJO</v>
          </cell>
        </row>
        <row r="246">
          <cell r="K246" t="str">
            <v>Consumo de tóner</v>
          </cell>
          <cell r="L246" t="str">
            <v>Agotamiento de los recursos naturales (-)</v>
          </cell>
          <cell r="AB246" t="str">
            <v>Negativo BAJO</v>
          </cell>
          <cell r="BA246" t="str">
            <v>Negativo BAJO</v>
          </cell>
        </row>
        <row r="247">
          <cell r="K247" t="str">
            <v>Conversión a medios tecnológicos</v>
          </cell>
          <cell r="L247" t="str">
            <v>Disminución de consumo de papel (+)</v>
          </cell>
          <cell r="AB247" t="str">
            <v>POSITIVO</v>
          </cell>
          <cell r="BA247" t="str">
            <v>POSITIVO</v>
          </cell>
        </row>
        <row r="248">
          <cell r="K248" t="str">
            <v>Generación de residuos aprovechables (PAPEL)</v>
          </cell>
          <cell r="L248" t="str">
            <v>Disminución de carga en los rellenos sanitarios (+)</v>
          </cell>
          <cell r="AB248" t="str">
            <v>POSITIVO</v>
          </cell>
          <cell r="BA248" t="str">
            <v>POSITIVO</v>
          </cell>
        </row>
        <row r="249">
          <cell r="K249" t="str">
            <v xml:space="preserve">Generación de residuos peligrosos (TÓNERES) </v>
          </cell>
          <cell r="L249" t="str">
            <v>Contaminación del suelo (-)</v>
          </cell>
          <cell r="AB249" t="str">
            <v>Negativo MODERADO</v>
          </cell>
          <cell r="BA249" t="str">
            <v>Negativo BAJO</v>
          </cell>
        </row>
        <row r="250">
          <cell r="K250" t="str">
            <v>Intervención a comunidades Étnicas</v>
          </cell>
          <cell r="L250" t="str">
            <v>Conservación de las costumbres étnicas (+)</v>
          </cell>
          <cell r="AB250" t="str">
            <v>POSITIVO</v>
          </cell>
          <cell r="BA250" t="str">
            <v>POSITIVO</v>
          </cell>
        </row>
        <row r="251">
          <cell r="K251" t="str">
            <v>Consumo de energía eléctrica</v>
          </cell>
          <cell r="L251" t="str">
            <v>Agotamiento de los recursos naturales (-)</v>
          </cell>
          <cell r="AB251" t="str">
            <v>Negativo MODERADO</v>
          </cell>
          <cell r="BA251" t="str">
            <v>Negativo BAJO</v>
          </cell>
        </row>
        <row r="252">
          <cell r="K252" t="str">
            <v>Consumo de papel</v>
          </cell>
          <cell r="L252" t="str">
            <v>Agotamiento de los recursos naturales (-)</v>
          </cell>
          <cell r="AB252" t="str">
            <v>Negativo MODERADO</v>
          </cell>
          <cell r="BA252" t="str">
            <v>Negativo BAJO</v>
          </cell>
        </row>
        <row r="253">
          <cell r="K253" t="str">
            <v>Consumo de tóner</v>
          </cell>
          <cell r="L253" t="str">
            <v>Agotamiento de los recursos naturales (-)</v>
          </cell>
          <cell r="AB253" t="str">
            <v>Negativo BAJO</v>
          </cell>
          <cell r="BA253" t="str">
            <v>Negativo BAJO</v>
          </cell>
        </row>
        <row r="254">
          <cell r="K254" t="str">
            <v>Conversión a medios tecnológicos</v>
          </cell>
          <cell r="L254" t="str">
            <v>Disminución de consumo de papel (+)</v>
          </cell>
          <cell r="AB254" t="str">
            <v>POSITIVO</v>
          </cell>
          <cell r="BA254" t="str">
            <v>POSITIVO</v>
          </cell>
        </row>
        <row r="255">
          <cell r="K255" t="str">
            <v>Generación de residuos aprovechables (PAPEL)</v>
          </cell>
          <cell r="L255" t="str">
            <v>Disminución de carga en los rellenos sanitarios (+)</v>
          </cell>
          <cell r="AB255" t="str">
            <v>POSITIVO</v>
          </cell>
          <cell r="BA255" t="str">
            <v>POSITIVO</v>
          </cell>
        </row>
        <row r="256">
          <cell r="K256" t="str">
            <v xml:space="preserve">Generación de residuos peligrosos (TÓNERES) </v>
          </cell>
          <cell r="L256" t="str">
            <v>Contaminación del suelo (-)</v>
          </cell>
          <cell r="AB256" t="str">
            <v>Negativo MODERADO</v>
          </cell>
          <cell r="BA256" t="str">
            <v>Negativo BAJO</v>
          </cell>
        </row>
        <row r="257">
          <cell r="K257" t="str">
            <v>Intervención a comunidades Étnicas</v>
          </cell>
          <cell r="L257" t="str">
            <v>Conservación de las costumbres étnicas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papel</v>
          </cell>
          <cell r="L259" t="str">
            <v>Agotamiento de los recursos naturales (-)</v>
          </cell>
          <cell r="AB259" t="str">
            <v>Negativo MODERADO</v>
          </cell>
          <cell r="BA259" t="str">
            <v>Negativo BAJO</v>
          </cell>
        </row>
        <row r="260">
          <cell r="K260" t="str">
            <v>Consumo de tóner</v>
          </cell>
          <cell r="L260" t="str">
            <v>Agotamiento de los recursos naturales (-)</v>
          </cell>
          <cell r="AB260" t="str">
            <v>Negativo BAJO</v>
          </cell>
          <cell r="BA260" t="str">
            <v>Negativo BAJO</v>
          </cell>
        </row>
        <row r="261">
          <cell r="K261" t="str">
            <v>Conversión a medios tecnológicos</v>
          </cell>
          <cell r="L261" t="str">
            <v>Disminución de consumo de papel (+)</v>
          </cell>
          <cell r="AB261" t="str">
            <v>POSITIVO</v>
          </cell>
          <cell r="BA261" t="str">
            <v>POSITIVO</v>
          </cell>
        </row>
        <row r="262">
          <cell r="K262" t="str">
            <v>Generación de residuos aprovechables (PAPEL)</v>
          </cell>
          <cell r="L262" t="str">
            <v>Disminución de carga en los rellenos sanitarios (+)</v>
          </cell>
          <cell r="AB262" t="str">
            <v>POSITIVO</v>
          </cell>
          <cell r="BA262" t="str">
            <v>POSITIVO</v>
          </cell>
        </row>
        <row r="263">
          <cell r="K263" t="str">
            <v xml:space="preserve">Generación de residuos peligrosos (TÓNERES) </v>
          </cell>
          <cell r="L263" t="str">
            <v>Contaminación del suelo (-)</v>
          </cell>
          <cell r="AB263" t="str">
            <v>Negativo MODERADO</v>
          </cell>
          <cell r="BA263" t="str">
            <v>Negativo BAJO</v>
          </cell>
        </row>
        <row r="264">
          <cell r="K264" t="str">
            <v>Intervención a comunidades Étnicas</v>
          </cell>
          <cell r="L264" t="str">
            <v>Conservación de las costumbres étnicas (+)</v>
          </cell>
          <cell r="AB264" t="str">
            <v>POSITIVO</v>
          </cell>
          <cell r="BA264" t="str">
            <v>POSITIVO</v>
          </cell>
        </row>
        <row r="265">
          <cell r="K265" t="str">
            <v>Consumo de agua</v>
          </cell>
          <cell r="L265" t="str">
            <v>Agotamiento de los recursos naturales (-)</v>
          </cell>
          <cell r="AB265" t="str">
            <v>Negativo MODERADO</v>
          </cell>
          <cell r="BA265" t="str">
            <v>Negativo BAJO</v>
          </cell>
        </row>
        <row r="266">
          <cell r="K266" t="str">
            <v>Vertimiento de aguas residuales domésticas a sistemas de alcantarillado</v>
          </cell>
          <cell r="L266" t="str">
            <v>Contaminación de cuerpos hídricos (-)</v>
          </cell>
          <cell r="AB266" t="str">
            <v>Negativo MODERADO</v>
          </cell>
          <cell r="BA266" t="str">
            <v>Negativo BAJO</v>
          </cell>
        </row>
        <row r="267">
          <cell r="K267" t="str">
            <v>Consumo de bolsas plásticas para almacenamiento de residuos</v>
          </cell>
          <cell r="L267" t="str">
            <v>Agotamiento de los recursos naturales (-)</v>
          </cell>
          <cell r="AB267" t="str">
            <v>Negativo MODERADO</v>
          </cell>
          <cell r="BA267" t="str">
            <v>Negativo BAJO</v>
          </cell>
        </row>
        <row r="268">
          <cell r="K268" t="str">
            <v>Generación de residuos ordinarios</v>
          </cell>
          <cell r="L268" t="str">
            <v>Aumento de carga de rellenos sanitarios (-)</v>
          </cell>
          <cell r="AB268" t="str">
            <v>Negativo MODERADO</v>
          </cell>
          <cell r="BA268" t="str">
            <v>Negativo BAJO</v>
          </cell>
        </row>
        <row r="269">
          <cell r="K269" t="str">
            <v>Generación de residuos ordinarios</v>
          </cell>
          <cell r="L269" t="str">
            <v>Contaminación del suelo (-)</v>
          </cell>
          <cell r="AB269" t="str">
            <v>Negativo MODERADO</v>
          </cell>
          <cell r="BA269" t="str">
            <v>Negativo BAJO</v>
          </cell>
        </row>
        <row r="270">
          <cell r="K270" t="str">
            <v>Consumo de sustancias químicas</v>
          </cell>
          <cell r="L270" t="str">
            <v>Contaminación del suelo (-)</v>
          </cell>
          <cell r="AB270" t="str">
            <v>Negativo MODERADO</v>
          </cell>
          <cell r="BA270" t="str">
            <v>Negativo BAJO</v>
          </cell>
        </row>
        <row r="271">
          <cell r="K271" t="str">
            <v>Consumo de sustancias químicas</v>
          </cell>
          <cell r="L271" t="str">
            <v>Contaminación del suelo (-)</v>
          </cell>
          <cell r="AB271" t="str">
            <v>Negativo MODERADO</v>
          </cell>
          <cell r="BA271" t="str">
            <v>Negativo BAJO</v>
          </cell>
        </row>
        <row r="272">
          <cell r="K272" t="str">
            <v>Generación de residuos orgánicos</v>
          </cell>
          <cell r="L272" t="str">
            <v>Aumento de carga de rellenos sanitarios (-)</v>
          </cell>
          <cell r="AB272" t="str">
            <v>Negativo MODERADO</v>
          </cell>
          <cell r="BA272" t="str">
            <v>Negativo BAJO</v>
          </cell>
        </row>
        <row r="273">
          <cell r="K273" t="str">
            <v>Generación de residuos orgánicos</v>
          </cell>
          <cell r="L273" t="str">
            <v>Contaminación del suelo (-)</v>
          </cell>
          <cell r="AB273" t="str">
            <v>Negativo MODERADO</v>
          </cell>
          <cell r="BA273" t="str">
            <v>Negativo BAJO</v>
          </cell>
        </row>
        <row r="274">
          <cell r="K274" t="str">
            <v>Generación de residuos aprovechables (PLÁSTICO)</v>
          </cell>
          <cell r="L274" t="str">
            <v>Disminución de carga en los rellenos sanitarios (+)</v>
          </cell>
          <cell r="AB274" t="str">
            <v>POSITIVO</v>
          </cell>
          <cell r="BA274" t="str">
            <v>POSITIVO</v>
          </cell>
        </row>
        <row r="275">
          <cell r="K275" t="str">
            <v>Consumo de energía eléctrica</v>
          </cell>
          <cell r="L275" t="str">
            <v>Agotamiento de los recursos naturales (-)</v>
          </cell>
          <cell r="AB275" t="str">
            <v>Negativo MODERADO</v>
          </cell>
          <cell r="BA275" t="str">
            <v>Negativo BAJO</v>
          </cell>
        </row>
        <row r="276">
          <cell r="K276" t="str">
            <v>Consumo de agua</v>
          </cell>
          <cell r="L276" t="str">
            <v>Agotamiento de los recursos naturales (-)</v>
          </cell>
          <cell r="AB276" t="str">
            <v>Negativo MODERADO</v>
          </cell>
          <cell r="BA276" t="str">
            <v>Negativo BAJO</v>
          </cell>
        </row>
        <row r="277">
          <cell r="K277" t="str">
            <v>Consumo de papel</v>
          </cell>
          <cell r="L277" t="str">
            <v>Agotamiento de los recursos naturales (-)</v>
          </cell>
          <cell r="AB277" t="str">
            <v>Negativo MODERADO</v>
          </cell>
          <cell r="BA277" t="str">
            <v>Negativo BAJO</v>
          </cell>
        </row>
        <row r="278">
          <cell r="K278" t="str">
            <v>Consumo de bolsas plásticas para almacenamiento de residuos</v>
          </cell>
          <cell r="L278" t="str">
            <v>Agotamiento de los recursos naturales (-)</v>
          </cell>
          <cell r="AB278" t="str">
            <v>Negativo MODERADO</v>
          </cell>
          <cell r="BA278" t="str">
            <v>Negativo BAJO</v>
          </cell>
        </row>
        <row r="279">
          <cell r="K279" t="str">
            <v>Consumo de tóner</v>
          </cell>
          <cell r="L279" t="str">
            <v>Agotamiento de los recursos naturales (-)</v>
          </cell>
          <cell r="AB279" t="str">
            <v>Negativo BAJO</v>
          </cell>
          <cell r="BA279" t="str">
            <v>Negativo BAJO</v>
          </cell>
        </row>
        <row r="280">
          <cell r="K280" t="str">
            <v>Generación de residuos ordinarios</v>
          </cell>
          <cell r="L280" t="str">
            <v>Aumento de carga de rellenos sanitarios (-)</v>
          </cell>
          <cell r="AB280" t="str">
            <v>Negativo MODERADO</v>
          </cell>
          <cell r="BA280" t="str">
            <v>Negativo BAJO</v>
          </cell>
        </row>
        <row r="281">
          <cell r="K281" t="str">
            <v>Generación de residuos ordinarios</v>
          </cell>
          <cell r="L281" t="str">
            <v>Contaminación del suelo (-)</v>
          </cell>
          <cell r="AB281" t="str">
            <v>Negativo MODERADO</v>
          </cell>
          <cell r="BA281" t="str">
            <v>Negativo BAJO</v>
          </cell>
        </row>
        <row r="282">
          <cell r="K282" t="str">
            <v>Generación de residuos de manejo especial (RAEE´S)</v>
          </cell>
          <cell r="L282" t="str">
            <v>Contaminación del suelo (-)</v>
          </cell>
          <cell r="AB282" t="str">
            <v>Negativo MODERADO</v>
          </cell>
          <cell r="BA282" t="str">
            <v>Negativo BAJO</v>
          </cell>
        </row>
        <row r="283">
          <cell r="K283" t="str">
            <v>Generación de residuos de manejo especial (PILAS O BATERÍAS)</v>
          </cell>
          <cell r="L283" t="str">
            <v>Contaminación del suelo (-)</v>
          </cell>
          <cell r="AB283" t="str">
            <v>Negativo MODERADO</v>
          </cell>
          <cell r="BA283" t="str">
            <v>Negativo BAJO</v>
          </cell>
        </row>
        <row r="284">
          <cell r="K284" t="str">
            <v xml:space="preserve">Generación de residuos peligrosos (TÓNERES) </v>
          </cell>
          <cell r="L284" t="str">
            <v>Contaminación del suelo (-)</v>
          </cell>
          <cell r="AB284" t="str">
            <v>Negativo MODERADO</v>
          </cell>
          <cell r="BA284" t="str">
            <v>Negativo BAJO</v>
          </cell>
        </row>
        <row r="285">
          <cell r="K285" t="str">
            <v>Generación de ruido</v>
          </cell>
          <cell r="L285" t="str">
            <v>Contaminación del aire (-)</v>
          </cell>
          <cell r="AB285" t="str">
            <v>Negativo MODERADO</v>
          </cell>
          <cell r="BA285" t="str">
            <v>Negativo BAJO</v>
          </cell>
        </row>
        <row r="286">
          <cell r="K286" t="str">
            <v>Generación de residuos aprovechables (PAPEL)</v>
          </cell>
          <cell r="L286" t="str">
            <v>Disminución de carga en los rellenos sanitarios (+)</v>
          </cell>
          <cell r="AB286" t="str">
            <v>POSITIVO</v>
          </cell>
          <cell r="BA286" t="str">
            <v>POSITIVO</v>
          </cell>
        </row>
        <row r="287">
          <cell r="K287" t="str">
            <v>Generación de residuos aprovechables (PLÁSTICO)</v>
          </cell>
          <cell r="L287" t="str">
            <v>Disminución de carga en los rellenos sanitarios (+)</v>
          </cell>
          <cell r="AB287" t="str">
            <v>POSITIVO</v>
          </cell>
          <cell r="BA287" t="str">
            <v>POSITIVO</v>
          </cell>
        </row>
        <row r="288">
          <cell r="K288" t="str">
            <v>Generación de residuos aprovechables (VIDRIO)</v>
          </cell>
          <cell r="L288" t="str">
            <v>Disminución de carga en los rellenos sanitarios (+)</v>
          </cell>
          <cell r="AB288" t="str">
            <v>POSITIVO</v>
          </cell>
          <cell r="BA288" t="str">
            <v>POSITIVO</v>
          </cell>
        </row>
        <row r="289">
          <cell r="K289" t="str">
            <v>Generación de residuos aprovechables (CARTÓN)</v>
          </cell>
          <cell r="L289" t="str">
            <v>Disminución de carga en los rellenos sanitarios (+)</v>
          </cell>
          <cell r="AB289" t="str">
            <v>POSITIVO</v>
          </cell>
          <cell r="BA289" t="str">
            <v>POSITIVO</v>
          </cell>
        </row>
        <row r="290">
          <cell r="K290" t="str">
            <v>Generación de residuos aprovechables (METAL)</v>
          </cell>
          <cell r="L290" t="str">
            <v>Disminución de carga en los rellenos sanitarios (+)</v>
          </cell>
          <cell r="AB290" t="str">
            <v>POSITIVO</v>
          </cell>
          <cell r="BA290" t="str">
            <v>POSITIVO</v>
          </cell>
        </row>
        <row r="291">
          <cell r="K291" t="str">
            <v>Generación de residuos orgánicos</v>
          </cell>
          <cell r="L291" t="str">
            <v>Aumento de carga de rellenos sanitarios (-)</v>
          </cell>
          <cell r="AB291" t="str">
            <v>Negativo MODERADO</v>
          </cell>
          <cell r="BA291" t="str">
            <v>Negativo BAJO</v>
          </cell>
        </row>
        <row r="292">
          <cell r="K292" t="str">
            <v>Generación de residuos orgánicos</v>
          </cell>
          <cell r="L292" t="str">
            <v>Contaminación del suelo (-)</v>
          </cell>
          <cell r="AB292" t="str">
            <v>Negativo MODERADO</v>
          </cell>
          <cell r="BA292" t="str">
            <v>Negativo BAJO</v>
          </cell>
        </row>
        <row r="293">
          <cell r="K293" t="str">
            <v>Vertimiento de aguas residuales domésticas a sistemas de alcantarillado</v>
          </cell>
          <cell r="L293" t="str">
            <v>Contaminación de cuerpos hídricos (-)</v>
          </cell>
          <cell r="AB293" t="str">
            <v>Negativo MODERADO</v>
          </cell>
          <cell r="BA293" t="str">
            <v>Negativo BAJO</v>
          </cell>
        </row>
        <row r="294">
          <cell r="K294" t="str">
            <v>Conversión a medios tecnológicos</v>
          </cell>
          <cell r="L294" t="str">
            <v>Disminución de consumo de papel (+)</v>
          </cell>
          <cell r="AB294" t="str">
            <v>POSITIVO</v>
          </cell>
          <cell r="BA294" t="str">
            <v>POSITIVO</v>
          </cell>
        </row>
        <row r="295">
          <cell r="K295" t="str">
            <v>Consumo de energía eléctrica</v>
          </cell>
          <cell r="L295" t="str">
            <v>Agotamiento de los recursos naturales (-)</v>
          </cell>
          <cell r="AB295" t="str">
            <v>Negativo MODERADO</v>
          </cell>
          <cell r="BA295" t="str">
            <v>Negativo BAJO</v>
          </cell>
        </row>
        <row r="296">
          <cell r="K296" t="str">
            <v>Consumo de agua</v>
          </cell>
          <cell r="L296" t="str">
            <v>Agotamiento de los recursos naturales (-)</v>
          </cell>
          <cell r="AB296" t="str">
            <v>Negativo MODERADO</v>
          </cell>
          <cell r="BA296" t="str">
            <v>Negativo BAJO</v>
          </cell>
        </row>
        <row r="297">
          <cell r="K297" t="str">
            <v>Consumo de bolsas plásticas para almacenamiento de residuos</v>
          </cell>
          <cell r="L297" t="str">
            <v>Agotamiento de los recursos naturales (-)</v>
          </cell>
          <cell r="AB297" t="str">
            <v>Negativo MODERADO</v>
          </cell>
          <cell r="BA297" t="str">
            <v>Negativo BAJO</v>
          </cell>
        </row>
        <row r="298">
          <cell r="K298" t="str">
            <v xml:space="preserve">Consumo de insumos no comestibles de cafetería </v>
          </cell>
          <cell r="L298" t="str">
            <v>Agotamiento de los recursos naturales (-)</v>
          </cell>
          <cell r="AB298" t="str">
            <v>Negativo MODERADO</v>
          </cell>
          <cell r="BA298" t="str">
            <v>Negativo BAJO</v>
          </cell>
        </row>
        <row r="299">
          <cell r="K299" t="str">
            <v xml:space="preserve">Consumo de insumos comestibles de cafetería </v>
          </cell>
          <cell r="L299" t="str">
            <v>Agotamiento de los recursos naturales (-)</v>
          </cell>
          <cell r="AB299" t="str">
            <v>Negativo BAJO</v>
          </cell>
          <cell r="BA299" t="str">
            <v>Negativo BAJO</v>
          </cell>
        </row>
        <row r="300">
          <cell r="K300" t="str">
            <v>Generación de residuos ordinarios</v>
          </cell>
          <cell r="L300" t="str">
            <v>Aumento de carga de rellenos sanitarios (-)</v>
          </cell>
          <cell r="AB300" t="str">
            <v>Negativo MODERADO</v>
          </cell>
          <cell r="BA300" t="str">
            <v>Negativo BAJO</v>
          </cell>
        </row>
        <row r="301">
          <cell r="K301" t="str">
            <v>Generación de residuos ordinarios</v>
          </cell>
          <cell r="L301" t="str">
            <v>Contaminación del suelo (-)</v>
          </cell>
          <cell r="AB301" t="str">
            <v>Negativo MODERADO</v>
          </cell>
          <cell r="BA301" t="str">
            <v>Negativo BAJO</v>
          </cell>
        </row>
        <row r="302">
          <cell r="K302" t="str">
            <v>Generación de residuos aprovechables (PLÁSTICO)</v>
          </cell>
          <cell r="L302" t="str">
            <v>Disminución de carga en los rellenos sanitarios (+)</v>
          </cell>
          <cell r="AB302" t="str">
            <v>POSITIVO</v>
          </cell>
          <cell r="BA302" t="str">
            <v>POSITIVO</v>
          </cell>
        </row>
        <row r="303">
          <cell r="K303" t="str">
            <v>Generación de residuos aprovechables (CARTÓN)</v>
          </cell>
          <cell r="L303" t="str">
            <v>Disminución de carga en los rellenos sanitarios (+)</v>
          </cell>
          <cell r="AB303" t="str">
            <v>POSITIVO</v>
          </cell>
          <cell r="BA303" t="str">
            <v>POSITIVO</v>
          </cell>
        </row>
        <row r="304">
          <cell r="K304" t="str">
            <v>Generación de residuos orgánicos</v>
          </cell>
          <cell r="L304" t="str">
            <v>Aumento de carga de rellenos sanitarios (-)</v>
          </cell>
          <cell r="AB304" t="str">
            <v>Negativo MODERADO</v>
          </cell>
          <cell r="BA304" t="str">
            <v>Negativo BAJO</v>
          </cell>
        </row>
        <row r="305">
          <cell r="K305" t="str">
            <v>Generación de residuos orgánicos</v>
          </cell>
          <cell r="L305" t="str">
            <v>Contaminación del suelo (-)</v>
          </cell>
          <cell r="AB305" t="str">
            <v>Negativo MODERADO</v>
          </cell>
          <cell r="BA305" t="str">
            <v>Negativo BAJO</v>
          </cell>
        </row>
        <row r="306">
          <cell r="K306" t="str">
            <v>Vertimiento de aguas residuales domésticas a sistemas de alcantarillado</v>
          </cell>
          <cell r="L306" t="str">
            <v>Contaminación de cuerpos hídricos (-)</v>
          </cell>
          <cell r="AB306" t="str">
            <v>Negativo MODERADO</v>
          </cell>
          <cell r="BA306" t="str">
            <v>Negativo BAJO</v>
          </cell>
        </row>
        <row r="307">
          <cell r="K307" t="str">
            <v>Consumo de energía eléctrica</v>
          </cell>
          <cell r="L307" t="str">
            <v>Agotamiento de los recursos naturales (-)</v>
          </cell>
          <cell r="AB307" t="str">
            <v>Negativo MODERADO</v>
          </cell>
          <cell r="BA307" t="str">
            <v>Negativo BAJO</v>
          </cell>
        </row>
        <row r="308">
          <cell r="K308" t="str">
            <v>Consumo de papel</v>
          </cell>
          <cell r="L308" t="str">
            <v>Agotamiento de los recursos naturales (-)</v>
          </cell>
          <cell r="AB308" t="str">
            <v>Negativo MODERADO</v>
          </cell>
          <cell r="BA308" t="str">
            <v>Negativo BAJO</v>
          </cell>
        </row>
        <row r="309">
          <cell r="K309" t="str">
            <v>Consumo de tóner</v>
          </cell>
          <cell r="L309" t="str">
            <v>Agotamiento de los recursos naturales (-)</v>
          </cell>
          <cell r="AB309" t="str">
            <v>Negativo BAJO</v>
          </cell>
          <cell r="BA309" t="str">
            <v>Negativo BAJO</v>
          </cell>
        </row>
        <row r="310">
          <cell r="K310" t="str">
            <v xml:space="preserve">Generación de residuos peligrosos (TÓNERES) </v>
          </cell>
          <cell r="L310" t="str">
            <v>Contaminación del suelo (-)</v>
          </cell>
          <cell r="AB310" t="str">
            <v>Negativo MODERADO</v>
          </cell>
          <cell r="BA310" t="str">
            <v>Negativo BAJO</v>
          </cell>
        </row>
        <row r="311">
          <cell r="K311" t="str">
            <v>Generación de residuos aprovechables (PAPEL)</v>
          </cell>
          <cell r="L311" t="str">
            <v>Disminución de carga en los rellenos sanitarios (+)</v>
          </cell>
          <cell r="AB311" t="str">
            <v>POSITIVO</v>
          </cell>
          <cell r="BA311" t="str">
            <v>POSITIVO</v>
          </cell>
        </row>
        <row r="312">
          <cell r="K312" t="str">
            <v>Conversión a medios tecnológicos</v>
          </cell>
          <cell r="L312" t="str">
            <v>Disminución de consumo de papel (+)</v>
          </cell>
          <cell r="AB312" t="str">
            <v>POSITIVO</v>
          </cell>
          <cell r="BA312" t="str">
            <v>POSITIVO</v>
          </cell>
        </row>
        <row r="313">
          <cell r="K313" t="str">
            <v>Consumo de agua</v>
          </cell>
          <cell r="L313" t="str">
            <v>Agotamiento de los recursos naturales (-)</v>
          </cell>
          <cell r="AB313" t="str">
            <v>Negativo MODERADO</v>
          </cell>
          <cell r="BA313" t="str">
            <v>Negativo BAJO</v>
          </cell>
        </row>
        <row r="314">
          <cell r="K314" t="str">
            <v>Vertimiento de aguas residuales domésticas a sistemas de alcantarillado</v>
          </cell>
          <cell r="L314" t="str">
            <v>Contaminación de cuerpos hídricos (-)</v>
          </cell>
          <cell r="AB314" t="str">
            <v>Negativo MODERADO</v>
          </cell>
          <cell r="BA314" t="str">
            <v>Negativo BAJO</v>
          </cell>
        </row>
        <row r="315">
          <cell r="K315" t="str">
            <v>Generación de residuos ordinarios</v>
          </cell>
          <cell r="L315" t="str">
            <v>Aumento de carga de rellenos sanitarios (-)</v>
          </cell>
          <cell r="AB315" t="str">
            <v>Negativo MODERADO</v>
          </cell>
          <cell r="BA315" t="str">
            <v>Negativo BAJO</v>
          </cell>
        </row>
        <row r="316">
          <cell r="K316" t="str">
            <v>Generación de residuos ordinarios</v>
          </cell>
          <cell r="L316" t="str">
            <v>Contaminación del suelo (-)</v>
          </cell>
          <cell r="AB316" t="str">
            <v>Negativo MODERADO</v>
          </cell>
          <cell r="BA316" t="str">
            <v>Negativo BAJO</v>
          </cell>
        </row>
        <row r="317">
          <cell r="K317" t="str">
            <v>Consumo de energía eléctrica</v>
          </cell>
          <cell r="L317" t="str">
            <v>Agotamiento de los recursos naturales (-)</v>
          </cell>
          <cell r="AB317" t="str">
            <v>Negativo MODERADO</v>
          </cell>
          <cell r="BA317" t="str">
            <v>Negativo BAJO</v>
          </cell>
        </row>
        <row r="318">
          <cell r="K318" t="str">
            <v>Consumo de papel</v>
          </cell>
          <cell r="L318" t="str">
            <v>Agotamiento de los recursos naturales (-)</v>
          </cell>
          <cell r="AB318" t="str">
            <v>Negativo MODERADO</v>
          </cell>
          <cell r="BA318" t="str">
            <v>Negativo BAJO</v>
          </cell>
        </row>
        <row r="319">
          <cell r="K319" t="str">
            <v>Consumo de tóner</v>
          </cell>
          <cell r="L319" t="str">
            <v>Agotamiento de los recursos naturales (-)</v>
          </cell>
          <cell r="AB319" t="str">
            <v>Negativo BAJO</v>
          </cell>
          <cell r="BA319" t="str">
            <v>Negativo BAJO</v>
          </cell>
        </row>
        <row r="320">
          <cell r="K320" t="str">
            <v>Generación de residuos de manejo especial (RAEE´S)</v>
          </cell>
          <cell r="L320" t="str">
            <v>Contaminación del suelo (-)</v>
          </cell>
          <cell r="AB320" t="str">
            <v>Negativo MODERADO</v>
          </cell>
          <cell r="BA320" t="str">
            <v>Negativo BAJO</v>
          </cell>
        </row>
        <row r="321">
          <cell r="K321" t="str">
            <v>Generación de residuos de manejo especial (PILAS O BATERÍAS)</v>
          </cell>
          <cell r="L321" t="str">
            <v>Contaminación del suelo (-)</v>
          </cell>
          <cell r="AB321" t="str">
            <v>Negativo MODERADO</v>
          </cell>
          <cell r="BA321" t="str">
            <v>Negativo BAJO</v>
          </cell>
        </row>
        <row r="322">
          <cell r="K322" t="str">
            <v xml:space="preserve">Generación de residuos peligrosos (TÓNERES) </v>
          </cell>
          <cell r="L322" t="str">
            <v>Contaminación del suelo (-)</v>
          </cell>
          <cell r="AB322" t="str">
            <v>Negativo MODERADO</v>
          </cell>
          <cell r="BA322" t="str">
            <v>Negativo BAJO</v>
          </cell>
        </row>
        <row r="323">
          <cell r="K323" t="str">
            <v>Generación de residuos aprovechables (PAPEL)</v>
          </cell>
          <cell r="L323" t="str">
            <v>Disminución de carga en los rellenos sanitarios (+)</v>
          </cell>
          <cell r="AB323" t="str">
            <v>POSITIVO</v>
          </cell>
          <cell r="BA323" t="str">
            <v>POSITIVO</v>
          </cell>
        </row>
        <row r="324">
          <cell r="K324" t="str">
            <v>Generación de residuos ordinarios</v>
          </cell>
          <cell r="L324" t="str">
            <v>Aumento de carga de rellenos sanitarios (-)</v>
          </cell>
          <cell r="AB324" t="str">
            <v>Negativo MODERADO</v>
          </cell>
          <cell r="BA324" t="str">
            <v>Negativo BAJO</v>
          </cell>
        </row>
        <row r="325">
          <cell r="K325" t="str">
            <v>Generación de residuos ordinarios</v>
          </cell>
          <cell r="L325" t="str">
            <v>Contaminación del suelo (-)</v>
          </cell>
          <cell r="AB325" t="str">
            <v>Negativo MODERADO</v>
          </cell>
          <cell r="BA325" t="str">
            <v>Negativo BAJO</v>
          </cell>
        </row>
        <row r="326">
          <cell r="K326" t="str">
            <v>Consumo de energía eléctrica</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 xml:space="preserve">Generación de residuos peligrosos (TÓNERES) </v>
          </cell>
          <cell r="L329" t="str">
            <v>Contaminación del suelo (-)</v>
          </cell>
          <cell r="AB329" t="str">
            <v>Negativo MODERADO</v>
          </cell>
          <cell r="BA329" t="str">
            <v>Negativo BAJO</v>
          </cell>
        </row>
        <row r="330">
          <cell r="K330" t="str">
            <v>Generación de residuos aprovechables (PAPEL)</v>
          </cell>
          <cell r="L330" t="str">
            <v>Disminución de carga en los rellenos sanitarios (+)</v>
          </cell>
          <cell r="AB330" t="str">
            <v>POSITIVO</v>
          </cell>
          <cell r="BA330" t="str">
            <v>POSITIVO</v>
          </cell>
        </row>
        <row r="331">
          <cell r="K331" t="str">
            <v>Conversión a medios tecnológicos</v>
          </cell>
          <cell r="L331" t="str">
            <v>Disminución de consumo de papel (+)</v>
          </cell>
          <cell r="AB331" t="str">
            <v>POSITIVO</v>
          </cell>
          <cell r="BA331" t="str">
            <v>POSITIVO</v>
          </cell>
        </row>
        <row r="332">
          <cell r="K332" t="str">
            <v>Definición de criterios ambientales para adquisición de productos y/o servicios</v>
          </cell>
          <cell r="L332" t="str">
            <v>Generación / Fomento de educación  y conciencia ambiental (+)</v>
          </cell>
          <cell r="AB332" t="str">
            <v>POSITIVO</v>
          </cell>
          <cell r="BA332" t="str">
            <v>POSITIVO</v>
          </cell>
        </row>
        <row r="333">
          <cell r="K333" t="str">
            <v>Definición de criterios ambientales para adquisición de productos y/o servicios</v>
          </cell>
          <cell r="L333" t="str">
            <v>Reducción de afectación al medio ambiente (+)</v>
          </cell>
          <cell r="AB333" t="str">
            <v>POSITIVO</v>
          </cell>
          <cell r="BA333" t="str">
            <v>POSITIVO</v>
          </cell>
        </row>
        <row r="334">
          <cell r="K334" t="str">
            <v>Identificación de requisitos legales ambientales y otros requisitos</v>
          </cell>
          <cell r="L334" t="str">
            <v>Reducción de afectación al medio ambiente (+)</v>
          </cell>
          <cell r="AB334" t="str">
            <v>POSITIVO</v>
          </cell>
          <cell r="BA334" t="str">
            <v>POSITIVO</v>
          </cell>
        </row>
        <row r="335">
          <cell r="K335" t="str">
            <v>Consumo de energía eléctrica</v>
          </cell>
          <cell r="L335" t="str">
            <v>Agotamiento de los recursos naturales (-)</v>
          </cell>
          <cell r="AB335" t="str">
            <v>Negativo MODERADO</v>
          </cell>
          <cell r="BA335" t="str">
            <v>Negativo BAJO</v>
          </cell>
        </row>
        <row r="336">
          <cell r="K336" t="str">
            <v>Consumo de papel</v>
          </cell>
          <cell r="L336" t="str">
            <v>Agotamiento de los recursos naturales (-)</v>
          </cell>
          <cell r="AB336" t="str">
            <v>Negativo MODERADO</v>
          </cell>
          <cell r="BA336" t="str">
            <v>Negativo BAJO</v>
          </cell>
        </row>
        <row r="337">
          <cell r="K337" t="str">
            <v>Consumo de tóner</v>
          </cell>
          <cell r="L337" t="str">
            <v>Agotamiento de los recursos naturales (-)</v>
          </cell>
          <cell r="AB337" t="str">
            <v>Negativo BAJO</v>
          </cell>
          <cell r="BA337" t="str">
            <v>Negativo BAJO</v>
          </cell>
        </row>
        <row r="338">
          <cell r="K338" t="str">
            <v>Generación de residuos aprovechables (PAPEL)</v>
          </cell>
          <cell r="L338" t="str">
            <v>Disminución de carga en los rellenos sanitarios (+)</v>
          </cell>
          <cell r="AB338" t="str">
            <v>POSITIVO</v>
          </cell>
          <cell r="BA338" t="str">
            <v>POSITIVO</v>
          </cell>
        </row>
        <row r="339">
          <cell r="K339" t="str">
            <v>Generación de residuos ordinarios</v>
          </cell>
          <cell r="L339" t="str">
            <v>Aumento de carga de rellenos sanitarios (-)</v>
          </cell>
          <cell r="AB339" t="str">
            <v>Negativo MODERADO</v>
          </cell>
          <cell r="BA339" t="str">
            <v>Negativo BAJO</v>
          </cell>
        </row>
        <row r="340">
          <cell r="K340" t="str">
            <v>Generación de residuos ordinarios</v>
          </cell>
          <cell r="L340" t="str">
            <v>Aumento de carga de rellenos sanitarios (-)</v>
          </cell>
          <cell r="AB340" t="str">
            <v>Negativo MODERADO</v>
          </cell>
          <cell r="BA340" t="str">
            <v>Negativo BAJO</v>
          </cell>
        </row>
        <row r="341">
          <cell r="K341" t="str">
            <v xml:space="preserve">Generación de residuos peligrosos (TÓNERES) </v>
          </cell>
          <cell r="L341" t="str">
            <v>Contaminación del suelo (-)</v>
          </cell>
          <cell r="AB341" t="str">
            <v>Negativo MODERADO</v>
          </cell>
          <cell r="BA341" t="str">
            <v>Negativo BAJO</v>
          </cell>
        </row>
        <row r="342">
          <cell r="K342" t="str">
            <v>Consumo de bolsas plásticas para almacenamiento de residuos</v>
          </cell>
          <cell r="L342" t="str">
            <v>Agotamiento de los recursos naturales (-)</v>
          </cell>
          <cell r="AB342" t="str">
            <v>Negativo MODERADO</v>
          </cell>
          <cell r="BA342" t="str">
            <v>Negativo BAJO</v>
          </cell>
        </row>
        <row r="343">
          <cell r="K343" t="str">
            <v>Consumo de papel</v>
          </cell>
          <cell r="L343" t="str">
            <v>Agotamiento de los recursos naturales (-)</v>
          </cell>
          <cell r="AB343" t="str">
            <v>Negativo MODERADO</v>
          </cell>
          <cell r="BA343" t="str">
            <v>Negativo BAJO</v>
          </cell>
        </row>
        <row r="344">
          <cell r="K344" t="str">
            <v>Consumo de tóner</v>
          </cell>
          <cell r="L344" t="str">
            <v>Agotamiento de los recursos naturales (-)</v>
          </cell>
          <cell r="AB344" t="str">
            <v>Negativo BAJO</v>
          </cell>
          <cell r="BA344" t="str">
            <v>Negativo BAJO</v>
          </cell>
        </row>
        <row r="345">
          <cell r="K345" t="str">
            <v>Consumo de energía eléctrica</v>
          </cell>
          <cell r="L345" t="str">
            <v>Agotamiento de los recursos naturales (-)</v>
          </cell>
          <cell r="AB345" t="str">
            <v>Negativo MODERADO</v>
          </cell>
          <cell r="BA345" t="str">
            <v>Negativo BAJO</v>
          </cell>
        </row>
        <row r="346">
          <cell r="K346" t="str">
            <v>Definición de criterios ambientales para adquisición de productos y/o servicios</v>
          </cell>
          <cell r="L346" t="str">
            <v>Reducción de afectación al medio ambiente (+)</v>
          </cell>
          <cell r="AB346" t="str">
            <v>POSITIVO</v>
          </cell>
          <cell r="BA346" t="str">
            <v>POSITIVO</v>
          </cell>
        </row>
        <row r="347">
          <cell r="K347" t="str">
            <v>Definición de criterios ambientales para adquisición de productos y/o servicios</v>
          </cell>
          <cell r="L347" t="str">
            <v>Generación / Fomento de educación  y conciencia ambiental (+)</v>
          </cell>
          <cell r="AB347" t="str">
            <v>POSITIVO</v>
          </cell>
          <cell r="BA347" t="str">
            <v>POSITIVO</v>
          </cell>
        </row>
        <row r="348">
          <cell r="K348" t="str">
            <v>Generación de residuos aprovechables (CARTÓN)</v>
          </cell>
          <cell r="L348" t="str">
            <v>Disminución de carga en los rellenos sanitarios (+)</v>
          </cell>
          <cell r="AB348" t="str">
            <v>POSITIVO</v>
          </cell>
          <cell r="BA348" t="str">
            <v>POSITIVO</v>
          </cell>
        </row>
        <row r="349">
          <cell r="K349" t="str">
            <v>Generación de residuos aprovechables (PAPEL)</v>
          </cell>
          <cell r="L349" t="str">
            <v>Disminución de carga en los rellenos sanitarios (+)</v>
          </cell>
          <cell r="AB349" t="str">
            <v>POSITIVO</v>
          </cell>
          <cell r="BA349" t="str">
            <v>POSITIVO</v>
          </cell>
        </row>
        <row r="350">
          <cell r="K350" t="str">
            <v>Generación de residuos aprovechables (PLÁSTICO)</v>
          </cell>
          <cell r="L350" t="str">
            <v>Disminución de carga en los rellenos sanitarios (+)</v>
          </cell>
          <cell r="AB350" t="str">
            <v>POSITIVO</v>
          </cell>
          <cell r="BA350" t="str">
            <v>POSITIVO</v>
          </cell>
        </row>
        <row r="351">
          <cell r="K351" t="str">
            <v>Generación de residuos ordinarios</v>
          </cell>
          <cell r="L351" t="str">
            <v>Aumento de carga de rellenos sanitarios (-)</v>
          </cell>
          <cell r="AB351" t="str">
            <v>Negativo MODERADO</v>
          </cell>
          <cell r="BA351" t="str">
            <v>Negativo BAJO</v>
          </cell>
        </row>
        <row r="352">
          <cell r="K352" t="str">
            <v>Generación de residuos ordinarios</v>
          </cell>
          <cell r="L352" t="str">
            <v>Contaminación del suelo (-)</v>
          </cell>
          <cell r="AB352" t="str">
            <v>Negativo MODERADO</v>
          </cell>
          <cell r="BA352" t="str">
            <v>Negativo BAJO</v>
          </cell>
        </row>
        <row r="353">
          <cell r="K353" t="str">
            <v>Generación de residuos orgánicos</v>
          </cell>
          <cell r="L353" t="str">
            <v>Aumento de carga de rellenos sanitarios (-)</v>
          </cell>
          <cell r="AB353" t="str">
            <v>Negativo MODERADO</v>
          </cell>
          <cell r="BA353" t="str">
            <v>Negativo BAJO</v>
          </cell>
        </row>
        <row r="354">
          <cell r="K354" t="str">
            <v>Generación de residuos orgánicos</v>
          </cell>
          <cell r="L354" t="str">
            <v>Contaminación del suelo (-)</v>
          </cell>
          <cell r="AB354" t="str">
            <v>Negativo MODERADO</v>
          </cell>
          <cell r="BA354" t="str">
            <v>Negativo BAJO</v>
          </cell>
        </row>
        <row r="355">
          <cell r="K355" t="str">
            <v xml:space="preserve">Generación de residuos peligrosos (TÓNERES) </v>
          </cell>
          <cell r="L355" t="str">
            <v>Contaminación del suelo (-)</v>
          </cell>
          <cell r="AB355" t="str">
            <v>Negativo MODERADO</v>
          </cell>
          <cell r="BA355" t="str">
            <v>Negativo BAJO</v>
          </cell>
        </row>
        <row r="356">
          <cell r="K356" t="str">
            <v>Consumo de bolsas plásticas para almacenamiento de residuos</v>
          </cell>
          <cell r="L356" t="str">
            <v>Agotamiento de los recursos naturales (-)</v>
          </cell>
          <cell r="AB356" t="str">
            <v>Negativo MODERADO</v>
          </cell>
          <cell r="BA356" t="str">
            <v>Negativo BAJO</v>
          </cell>
        </row>
        <row r="357">
          <cell r="K357" t="str">
            <v>Educación ambiental</v>
          </cell>
          <cell r="L357" t="str">
            <v>Disminución de carga en los rellenos sanitarios (+)</v>
          </cell>
          <cell r="AB357" t="str">
            <v>POSITIVO</v>
          </cell>
          <cell r="BA357" t="str">
            <v>POSITIVO</v>
          </cell>
        </row>
        <row r="358">
          <cell r="K358" t="str">
            <v>Educación ambiental</v>
          </cell>
          <cell r="L358" t="str">
            <v>Disminución de contaminación al suelo (+)</v>
          </cell>
          <cell r="AB358" t="str">
            <v>POSITIVO</v>
          </cell>
          <cell r="BA358" t="str">
            <v>POSITIVO</v>
          </cell>
        </row>
        <row r="359">
          <cell r="K359" t="str">
            <v>Educación ambiental</v>
          </cell>
          <cell r="L359" t="str">
            <v>Fomento de buenas prácticas ambientales (+)</v>
          </cell>
          <cell r="AB359" t="str">
            <v>POSITIVO</v>
          </cell>
          <cell r="BA359" t="str">
            <v>POSITIVO</v>
          </cell>
        </row>
        <row r="360">
          <cell r="K360" t="str">
            <v>Educación ambiental</v>
          </cell>
          <cell r="L360" t="str">
            <v>Generación / Fomento de educación  y conciencia ambiental (+)</v>
          </cell>
          <cell r="AB360" t="str">
            <v>POSITIVO</v>
          </cell>
          <cell r="BA360" t="str">
            <v>POSITIVO</v>
          </cell>
        </row>
        <row r="361">
          <cell r="K361" t="str">
            <v>Educación ambiental</v>
          </cell>
          <cell r="L361" t="str">
            <v>Generación de empleo (+)</v>
          </cell>
          <cell r="AB361" t="str">
            <v>POSITIVO</v>
          </cell>
          <cell r="BA361" t="str">
            <v>POSITIVO</v>
          </cell>
        </row>
        <row r="362">
          <cell r="K362" t="str">
            <v>Educación ambiental</v>
          </cell>
          <cell r="L362" t="str">
            <v>Manejo integral de residuos sólidos (+)</v>
          </cell>
          <cell r="AB362" t="str">
            <v>POSITIVO</v>
          </cell>
          <cell r="BA362" t="str">
            <v>POSITIVO</v>
          </cell>
        </row>
        <row r="363">
          <cell r="K363" t="str">
            <v>Educación ambiental</v>
          </cell>
          <cell r="L363" t="str">
            <v>Reducción de afectación al medio ambiente (+)</v>
          </cell>
          <cell r="AB363" t="str">
            <v>POSITIVO</v>
          </cell>
          <cell r="BA363" t="str">
            <v>POSITIVO</v>
          </cell>
        </row>
        <row r="364">
          <cell r="K364" t="str">
            <v>Uso de publicidad exterior visual</v>
          </cell>
          <cell r="L364" t="str">
            <v>Alteración al medio ambiente laboral (-)</v>
          </cell>
          <cell r="AB364" t="str">
            <v>Negativo MODERADO</v>
          </cell>
          <cell r="BA364" t="str">
            <v>Negativo BAJO</v>
          </cell>
        </row>
        <row r="365">
          <cell r="K365" t="str">
            <v>Consumo de agua</v>
          </cell>
          <cell r="L365" t="str">
            <v>Agotamiento de los recursos naturales (-)</v>
          </cell>
          <cell r="AB365" t="str">
            <v>Negativo MODERADO</v>
          </cell>
          <cell r="BA365" t="str">
            <v>Negativo BAJO</v>
          </cell>
        </row>
        <row r="366">
          <cell r="K366" t="str">
            <v>Consumo de energía eléctrica</v>
          </cell>
          <cell r="L366" t="str">
            <v>Agotamiento de los recursos naturales (-)</v>
          </cell>
          <cell r="AB366" t="str">
            <v>Negativo MODERADO</v>
          </cell>
          <cell r="BA366" t="str">
            <v>Negativo BAJO</v>
          </cell>
        </row>
        <row r="367">
          <cell r="K367" t="str">
            <v>Consumo de bolsas plásticas para almacenamiento de residuos</v>
          </cell>
          <cell r="L367" t="str">
            <v>Aumento de carga de rellenos sanitarios (-)</v>
          </cell>
          <cell r="AB367" t="str">
            <v>Negativo MODERADO</v>
          </cell>
          <cell r="BA367" t="str">
            <v>Negativo BAJO</v>
          </cell>
        </row>
        <row r="368">
          <cell r="K368" t="str">
            <v>Consumo de combustibles</v>
          </cell>
          <cell r="L368" t="str">
            <v>Agotamiento de los recursos naturales (-)</v>
          </cell>
          <cell r="AB368" t="str">
            <v>Negativo MODERADO</v>
          </cell>
          <cell r="BA368" t="str">
            <v>Negativo BAJO</v>
          </cell>
        </row>
        <row r="369">
          <cell r="K369" t="str">
            <v>Consumo de combustibles</v>
          </cell>
          <cell r="L369" t="str">
            <v>Emisión de gases efecto invernadero (-)</v>
          </cell>
          <cell r="AB369" t="str">
            <v>Negativo MODERADO</v>
          </cell>
          <cell r="BA369" t="str">
            <v>Negativo BAJO</v>
          </cell>
        </row>
        <row r="370">
          <cell r="K370" t="str">
            <v>Generación de emisiones atmosféricas fuentes móviles</v>
          </cell>
          <cell r="L370" t="str">
            <v>Contaminación del aire (-)</v>
          </cell>
          <cell r="AB370" t="str">
            <v>Negativo MODERADO</v>
          </cell>
          <cell r="BA370" t="str">
            <v>Negativo MODERADO</v>
          </cell>
        </row>
        <row r="371">
          <cell r="K371" t="str">
            <v>Generación de residuos de manejo especial (LLANTAS USADAS)</v>
          </cell>
          <cell r="L371" t="str">
            <v>Contaminación del suelo (-)</v>
          </cell>
          <cell r="AB371" t="str">
            <v>Negativo MODERADO</v>
          </cell>
          <cell r="BA371" t="str">
            <v>Negativo BAJO</v>
          </cell>
        </row>
        <row r="372">
          <cell r="K372" t="str">
            <v>Generación de residuos peligrosos (ACEITES USADOS)</v>
          </cell>
          <cell r="L372" t="str">
            <v>Contaminación del suelo (-)</v>
          </cell>
          <cell r="AB372" t="str">
            <v>Negativo MODERADO</v>
          </cell>
          <cell r="BA372" t="str">
            <v>Negativo BAJO</v>
          </cell>
        </row>
        <row r="373">
          <cell r="K373" t="str">
            <v>Generación de ruido</v>
          </cell>
          <cell r="L373" t="str">
            <v>Contaminación del aire (-)</v>
          </cell>
          <cell r="AB373" t="str">
            <v>Negativo MODERADO</v>
          </cell>
          <cell r="BA373" t="str">
            <v>Negativo MODERADO</v>
          </cell>
        </row>
        <row r="374">
          <cell r="K374" t="str">
            <v>Identificación de requisitos legales ambientales y otros requisitos</v>
          </cell>
          <cell r="L374" t="str">
            <v>Reducción de afectación al medio ambiente (+)</v>
          </cell>
          <cell r="AB374" t="str">
            <v>POSITIVO</v>
          </cell>
          <cell r="BA374" t="str">
            <v>POSITIVO</v>
          </cell>
        </row>
        <row r="375">
          <cell r="K375" t="str">
            <v>Definición de criterios ambientales para adquisición de productos y/o servicios</v>
          </cell>
          <cell r="L375" t="str">
            <v>Preservación de la calidad del aire (+)</v>
          </cell>
          <cell r="AB375" t="str">
            <v>POSITIVO</v>
          </cell>
          <cell r="BA375" t="str">
            <v>POSITIVO</v>
          </cell>
        </row>
        <row r="376">
          <cell r="K376" t="str">
            <v>Definición de criterios ambientales para adquisición de productos y/o servicios</v>
          </cell>
          <cell r="L376" t="str">
            <v>Reducción de afectación al medio ambiente (+)</v>
          </cell>
          <cell r="AB376" t="str">
            <v>POSITIVO</v>
          </cell>
          <cell r="BA376" t="str">
            <v>POSITIVO</v>
          </cell>
        </row>
        <row r="377">
          <cell r="K377" t="str">
            <v>N/A</v>
          </cell>
          <cell r="L377" t="str">
            <v>N/A</v>
          </cell>
          <cell r="AB377" t="str">
            <v>SIN IMPACTO</v>
          </cell>
          <cell r="BA377" t="str">
            <v>SIN IMPACTO</v>
          </cell>
        </row>
        <row r="378">
          <cell r="K378" t="str">
            <v>N/A</v>
          </cell>
          <cell r="L378" t="str">
            <v>N/A</v>
          </cell>
          <cell r="AB378" t="str">
            <v>SIN IMPACTO</v>
          </cell>
          <cell r="BA378" t="str">
            <v>SIN IMPACTO</v>
          </cell>
        </row>
        <row r="379">
          <cell r="K379" t="str">
            <v>Consumo de agua</v>
          </cell>
          <cell r="L379" t="str">
            <v>Afectación a la salud humana (-)</v>
          </cell>
          <cell r="AB379" t="str">
            <v>Negativo MODERADO</v>
          </cell>
          <cell r="BA379" t="str">
            <v>Negativo MODERADO</v>
          </cell>
        </row>
        <row r="380">
          <cell r="K380" t="str">
            <v>N/A</v>
          </cell>
          <cell r="L380" t="str">
            <v>N/A</v>
          </cell>
          <cell r="AB380" t="str">
            <v>SIN IMPACTO</v>
          </cell>
          <cell r="BA380" t="str">
            <v>SIN IMPACTO</v>
          </cell>
        </row>
        <row r="381">
          <cell r="K381" t="str">
            <v>Consumo de energía eléctrica</v>
          </cell>
          <cell r="L381" t="str">
            <v>Agotamiento de los recursos naturales (-)</v>
          </cell>
          <cell r="AB381" t="str">
            <v>Negativo MODERADO</v>
          </cell>
          <cell r="BA381" t="str">
            <v>Negativo BAJO</v>
          </cell>
        </row>
        <row r="382">
          <cell r="K382" t="str">
            <v>N/A</v>
          </cell>
          <cell r="L382" t="str">
            <v>N/A</v>
          </cell>
          <cell r="AB382" t="str">
            <v>SIN IMPACTO</v>
          </cell>
          <cell r="BA382" t="str">
            <v>SIN IMPACTO</v>
          </cell>
        </row>
        <row r="383">
          <cell r="K383" t="str">
            <v>Consumo de agua</v>
          </cell>
          <cell r="L383" t="str">
            <v>Agotamiento de los recursos naturales (-)</v>
          </cell>
          <cell r="AB383" t="str">
            <v>Negativo MODERADO</v>
          </cell>
          <cell r="BA383" t="str">
            <v>Negativo BAJO</v>
          </cell>
        </row>
        <row r="384">
          <cell r="K384" t="str">
            <v>N/A</v>
          </cell>
          <cell r="L384" t="str">
            <v>N/A</v>
          </cell>
          <cell r="AB384" t="str">
            <v>SIN IMPACTO</v>
          </cell>
          <cell r="BA384" t="str">
            <v>SIN IMPACTO</v>
          </cell>
        </row>
        <row r="385">
          <cell r="K385" t="str">
            <v>Uso de refrigerantes</v>
          </cell>
          <cell r="L385" t="str">
            <v>Agotamiento de los recursos naturales (-)</v>
          </cell>
          <cell r="AB385" t="str">
            <v>Negativo BAJO</v>
          </cell>
          <cell r="BA385" t="str">
            <v>Negativo BAJO</v>
          </cell>
        </row>
        <row r="386">
          <cell r="K386" t="str">
            <v>Otro</v>
          </cell>
          <cell r="L386" t="str">
            <v>Disminución de contaminación al suelo (+)</v>
          </cell>
          <cell r="AB386" t="str">
            <v>POSITIVO</v>
          </cell>
          <cell r="BA386" t="str">
            <v>POSITIVO</v>
          </cell>
        </row>
        <row r="387">
          <cell r="K387" t="str">
            <v>Consumo de energía eléctrica</v>
          </cell>
          <cell r="L387" t="str">
            <v>Agotamiento de los recursos naturales (-)</v>
          </cell>
          <cell r="AB387" t="str">
            <v>Negativo MODERADO</v>
          </cell>
          <cell r="BA387" t="str">
            <v>Negativo BAJO</v>
          </cell>
        </row>
        <row r="388">
          <cell r="K388" t="str">
            <v>Consumo de plaguicidas</v>
          </cell>
          <cell r="L388" t="str">
            <v>Contaminación del suelo (-)</v>
          </cell>
          <cell r="AB388" t="str">
            <v>Negativo MODERADO</v>
          </cell>
          <cell r="BA388" t="str">
            <v>Negativo BAJO</v>
          </cell>
        </row>
        <row r="389">
          <cell r="K389" t="str">
            <v>Consumo de combustibles</v>
          </cell>
          <cell r="L389" t="str">
            <v>Agotamiento de los recursos naturales (-)</v>
          </cell>
          <cell r="AB389" t="str">
            <v>Negativo BAJO</v>
          </cell>
          <cell r="BA389" t="str">
            <v>Negativo BAJO</v>
          </cell>
        </row>
        <row r="390">
          <cell r="K390" t="str">
            <v>N/A</v>
          </cell>
          <cell r="L390" t="str">
            <v>N/A</v>
          </cell>
          <cell r="AB390" t="str">
            <v>SIN IMPACTO</v>
          </cell>
          <cell r="BA390" t="str">
            <v>SIN IMPACTO</v>
          </cell>
        </row>
        <row r="391">
          <cell r="K391" t="str">
            <v xml:space="preserve">Generación de residuos peligrosos (RESIDUOS QUÍMICOS) </v>
          </cell>
          <cell r="L391" t="str">
            <v>Contaminación del suelo (-)</v>
          </cell>
          <cell r="AB391" t="str">
            <v>Negativo MODERADO</v>
          </cell>
          <cell r="BA391" t="str">
            <v>Negativo BAJO</v>
          </cell>
        </row>
        <row r="392">
          <cell r="K392" t="str">
            <v>Consumo de agua</v>
          </cell>
          <cell r="L392" t="str">
            <v>Agotamiento de los recursos naturales (-)</v>
          </cell>
          <cell r="AB392" t="str">
            <v>Negativo BAJO</v>
          </cell>
          <cell r="BA392" t="str">
            <v>Negativo BAJO</v>
          </cell>
        </row>
        <row r="393">
          <cell r="K393" t="str">
            <v>N/A</v>
          </cell>
          <cell r="L393" t="str">
            <v>N/A</v>
          </cell>
          <cell r="AB393" t="str">
            <v>SIN IMPACTO</v>
          </cell>
          <cell r="BA393" t="str">
            <v>SIN IMPACTO</v>
          </cell>
        </row>
        <row r="394">
          <cell r="K394" t="str">
            <v>N/A</v>
          </cell>
          <cell r="L394" t="str">
            <v>N/A</v>
          </cell>
          <cell r="AB394" t="str">
            <v>SIN IMPACTO</v>
          </cell>
          <cell r="BA394" t="str">
            <v>SIN IMPACTO</v>
          </cell>
        </row>
        <row r="395">
          <cell r="K395" t="str">
            <v>N/A</v>
          </cell>
          <cell r="L395" t="str">
            <v>N/A</v>
          </cell>
          <cell r="AB395" t="str">
            <v>SIN IMPACTO</v>
          </cell>
          <cell r="BA395" t="str">
            <v>SIN IMPACTO</v>
          </cell>
        </row>
        <row r="396">
          <cell r="K396" t="str">
            <v>Identificación de requisitos legales ambientales y otros requisitos</v>
          </cell>
          <cell r="L396" t="str">
            <v>Afectación a la salud humana (-)</v>
          </cell>
          <cell r="AB396" t="str">
            <v>Negativo MODERADO</v>
          </cell>
          <cell r="BA396" t="str">
            <v>Negativo MODERADO</v>
          </cell>
        </row>
        <row r="397">
          <cell r="K397" t="str">
            <v>Consumo de agua</v>
          </cell>
          <cell r="L397" t="str">
            <v>Agotamiento de los recursos naturales (-)</v>
          </cell>
          <cell r="AB397" t="str">
            <v>Negativo MODERADO</v>
          </cell>
          <cell r="BA397" t="str">
            <v>Negativo MODERADO</v>
          </cell>
        </row>
        <row r="398">
          <cell r="K398" t="str">
            <v>Consumo de agua</v>
          </cell>
          <cell r="L398" t="str">
            <v>Afectación a la salud humana (-)</v>
          </cell>
          <cell r="AB398" t="str">
            <v>Negativo MODERADO</v>
          </cell>
          <cell r="BA398" t="str">
            <v>Negativo MODERADO</v>
          </cell>
        </row>
        <row r="399">
          <cell r="K399" t="str">
            <v>Consumo de agua</v>
          </cell>
          <cell r="L399" t="str">
            <v>Agotamiento de los recursos naturales (-)</v>
          </cell>
          <cell r="AB399" t="str">
            <v>Negativo MODERADO</v>
          </cell>
          <cell r="BA399" t="str">
            <v>Negativo BAJO</v>
          </cell>
        </row>
        <row r="400">
          <cell r="K400"/>
          <cell r="L400"/>
          <cell r="AB400" t="str">
            <v>SIN IMPACTO</v>
          </cell>
          <cell r="BA400" t="str">
            <v>SIN IMPACTO</v>
          </cell>
        </row>
      </sheetData>
      <sheetData sheetId="45"/>
      <sheetData sheetId="46"/>
      <sheetData sheetId="47"/>
      <sheetData sheetId="48"/>
      <sheetData sheetId="4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Generación / Fomento de educación  y conciencia ambiental (+)</v>
          </cell>
          <cell r="AB259" t="str">
            <v>POSITIVO</v>
          </cell>
          <cell r="BA259" t="str">
            <v>POSITIVO</v>
          </cell>
        </row>
        <row r="260">
          <cell r="K260" t="str">
            <v>Consumo de energía eléctrica</v>
          </cell>
          <cell r="L260" t="str">
            <v>Agotamiento de los recursos naturales (-)</v>
          </cell>
          <cell r="AB260" t="str">
            <v>Negativo MODERADO</v>
          </cell>
          <cell r="BA260" t="str">
            <v>Negativo BAJO</v>
          </cell>
        </row>
        <row r="261">
          <cell r="K261" t="str">
            <v>Consumo de agua</v>
          </cell>
          <cell r="L261" t="str">
            <v>Agotamiento de los recursos naturales (-)</v>
          </cell>
          <cell r="AB261" t="str">
            <v>Negativo MODERADO</v>
          </cell>
          <cell r="BA261" t="str">
            <v>Negativo BAJO</v>
          </cell>
        </row>
        <row r="262">
          <cell r="K262" t="str">
            <v>Consumo de papel</v>
          </cell>
          <cell r="L262" t="str">
            <v>Agotamiento de los recursos naturales (-)</v>
          </cell>
          <cell r="AB262" t="str">
            <v>Negativo MODERADO</v>
          </cell>
          <cell r="BA262" t="str">
            <v>Negativo BAJO</v>
          </cell>
        </row>
        <row r="263">
          <cell r="K263" t="str">
            <v>Generación de residuos orgánicos</v>
          </cell>
          <cell r="L263" t="str">
            <v>Generación / Fomento de educación  y conciencia ambiental (+)</v>
          </cell>
          <cell r="AB263" t="str">
            <v>POSITIVO</v>
          </cell>
          <cell r="BA263" t="str">
            <v>POSITIVO</v>
          </cell>
        </row>
        <row r="264">
          <cell r="K264" t="str">
            <v>Consumo de bolsas plásticas para almacenamiento de residuos</v>
          </cell>
          <cell r="L264" t="str">
            <v>Agotamiento de los recursos naturales (-)</v>
          </cell>
          <cell r="AB264" t="str">
            <v>Negativo MODERADO</v>
          </cell>
          <cell r="BA264" t="str">
            <v>Negativo BAJO</v>
          </cell>
        </row>
        <row r="265">
          <cell r="K265" t="str">
            <v>Consumo de tóner</v>
          </cell>
          <cell r="L265" t="str">
            <v>Agotamiento de los recursos naturales (-)</v>
          </cell>
          <cell r="AB265" t="str">
            <v>Negativo BAJO</v>
          </cell>
          <cell r="BA265" t="str">
            <v>Negativo BAJO</v>
          </cell>
        </row>
        <row r="266">
          <cell r="K266" t="str">
            <v>Generación de residuos ordinarios</v>
          </cell>
          <cell r="L266" t="str">
            <v>Aumento de carga de rellenos sanitarios (-)</v>
          </cell>
          <cell r="AB266" t="str">
            <v>Negativo MODERADO</v>
          </cell>
          <cell r="BA266" t="str">
            <v>Negativo BAJO</v>
          </cell>
        </row>
        <row r="267">
          <cell r="K267" t="str">
            <v>Generación de residuos ordinarios</v>
          </cell>
          <cell r="L267" t="str">
            <v>Contaminación del suelo (-)</v>
          </cell>
          <cell r="AB267" t="str">
            <v>Negativo MODERADO</v>
          </cell>
          <cell r="BA267" t="str">
            <v>Negativo BAJO</v>
          </cell>
        </row>
        <row r="268">
          <cell r="K268" t="str">
            <v>Generación de residuos de manejo especial (RAEE´S)</v>
          </cell>
          <cell r="L268" t="str">
            <v>Contaminación del suelo (-)</v>
          </cell>
          <cell r="AB268" t="str">
            <v>Negativo MODERADO</v>
          </cell>
          <cell r="BA268" t="str">
            <v>Negativo BAJO</v>
          </cell>
        </row>
        <row r="269">
          <cell r="K269" t="str">
            <v>Generación de residuos de manejo especial (PILAS O BATERÍAS)</v>
          </cell>
          <cell r="L269" t="str">
            <v>Contaminación del suelo (-)</v>
          </cell>
          <cell r="AB269" t="str">
            <v>Negativo MODERADO</v>
          </cell>
          <cell r="BA269" t="str">
            <v>Negativo BAJO</v>
          </cell>
        </row>
        <row r="270">
          <cell r="K270" t="str">
            <v xml:space="preserve">Generación de residuos peligrosos (TÓNERES) </v>
          </cell>
          <cell r="L270" t="str">
            <v>Contaminación del suelo (-)</v>
          </cell>
          <cell r="AB270" t="str">
            <v>Negativo MODERADO</v>
          </cell>
          <cell r="BA270" t="str">
            <v>Negativo BAJO</v>
          </cell>
        </row>
        <row r="271">
          <cell r="K271" t="str">
            <v>Generación de ruido</v>
          </cell>
          <cell r="L271" t="str">
            <v>Contaminación del aire (-)</v>
          </cell>
          <cell r="AB271" t="str">
            <v>Negativo MODERADO</v>
          </cell>
          <cell r="BA271" t="str">
            <v>Negativo BAJO</v>
          </cell>
        </row>
        <row r="272">
          <cell r="K272" t="str">
            <v>Generación de residuos aprovechables (PAPEL)</v>
          </cell>
          <cell r="L272" t="str">
            <v>Disminución de carga en los rellenos sanitarios (+)</v>
          </cell>
          <cell r="AB272" t="str">
            <v>POSITIVO</v>
          </cell>
          <cell r="BA272" t="str">
            <v>POSITIVO</v>
          </cell>
        </row>
        <row r="273">
          <cell r="K273" t="str">
            <v>Generación de residuos aprovechables (PLÁSTICO)</v>
          </cell>
          <cell r="L273" t="str">
            <v>Disminución de carga en los rellenos sanitarios (+)</v>
          </cell>
          <cell r="AB273" t="str">
            <v>POSITIVO</v>
          </cell>
          <cell r="BA273" t="str">
            <v>POSITIVO</v>
          </cell>
        </row>
        <row r="274">
          <cell r="K274" t="str">
            <v>Generación de residuos aprovechables (VIDRIO)</v>
          </cell>
          <cell r="L274" t="str">
            <v>Disminución de carga en los rellenos sanitarios (+)</v>
          </cell>
          <cell r="AB274" t="str">
            <v>POSITIVO</v>
          </cell>
          <cell r="BA274" t="str">
            <v>POSITIVO</v>
          </cell>
        </row>
        <row r="275">
          <cell r="K275" t="str">
            <v>Generación de residuos aprovechables (CARTÓN)</v>
          </cell>
          <cell r="L275" t="str">
            <v>Disminución de carga en los rellenos sanitarios (+)</v>
          </cell>
          <cell r="AB275" t="str">
            <v>POSITIVO</v>
          </cell>
          <cell r="BA275" t="str">
            <v>POSITIVO</v>
          </cell>
        </row>
        <row r="276">
          <cell r="K276" t="str">
            <v>Generación de residuos aprovechables (METAL)</v>
          </cell>
          <cell r="L276" t="str">
            <v>Disminución de carga en los rellenos sanitarios (+)</v>
          </cell>
          <cell r="AB276" t="str">
            <v>POSITIVO</v>
          </cell>
          <cell r="BA276" t="str">
            <v>POSITIVO</v>
          </cell>
        </row>
        <row r="277">
          <cell r="K277" t="str">
            <v>Generación de residuos orgánicos</v>
          </cell>
          <cell r="L277" t="str">
            <v>Aumento de carga de rellenos sanitarios (-)</v>
          </cell>
          <cell r="AB277" t="str">
            <v>Negativo MODERADO</v>
          </cell>
          <cell r="BA277" t="str">
            <v>Negativo BAJO</v>
          </cell>
        </row>
        <row r="278">
          <cell r="K278" t="str">
            <v>Generación de residuos orgánicos</v>
          </cell>
          <cell r="L278" t="str">
            <v>Contaminación del suelo (-)</v>
          </cell>
          <cell r="AB278" t="str">
            <v>Negativo MODERADO</v>
          </cell>
          <cell r="BA278" t="str">
            <v>Negativo BAJO</v>
          </cell>
        </row>
        <row r="279">
          <cell r="K279" t="str">
            <v>Vertimiento de aguas residuales domésticas a sistemas de alcantarillado</v>
          </cell>
          <cell r="L279" t="str">
            <v>Contaminación de cuerpos hídricos (-)</v>
          </cell>
          <cell r="AB279" t="str">
            <v>Negativo MODERADO</v>
          </cell>
          <cell r="BA279" t="str">
            <v>Negativo BAJO</v>
          </cell>
        </row>
        <row r="280">
          <cell r="K280" t="str">
            <v>Conversión a medios tecnológicos</v>
          </cell>
          <cell r="L280" t="str">
            <v>Disminución de consumo de papel (+)</v>
          </cell>
          <cell r="AB280" t="str">
            <v>POSITIVO</v>
          </cell>
          <cell r="BA280" t="str">
            <v>POSITIVO</v>
          </cell>
        </row>
        <row r="281">
          <cell r="K281" t="str">
            <v>Consumo de energía eléctrica</v>
          </cell>
          <cell r="L281" t="str">
            <v>Agotamiento de los recursos naturales (-)</v>
          </cell>
          <cell r="AB281" t="str">
            <v>Negativo MODERADO</v>
          </cell>
          <cell r="BA281" t="str">
            <v>Negativo BAJO</v>
          </cell>
        </row>
        <row r="282">
          <cell r="K282" t="str">
            <v>Consumo de agua</v>
          </cell>
          <cell r="L282" t="str">
            <v>Agotamiento de los recursos naturales (-)</v>
          </cell>
          <cell r="AB282" t="str">
            <v>Negativo MODERADO</v>
          </cell>
          <cell r="BA282" t="str">
            <v>Negativo BAJO</v>
          </cell>
        </row>
        <row r="283">
          <cell r="K283" t="str">
            <v>Consumo de bolsas plásticas para almacenamiento de residuos</v>
          </cell>
          <cell r="L283" t="str">
            <v>Agotamiento de los recursos naturales (-)</v>
          </cell>
          <cell r="AB283" t="str">
            <v>Negativo MODERADO</v>
          </cell>
          <cell r="BA283" t="str">
            <v>Negativo BAJO</v>
          </cell>
        </row>
        <row r="284">
          <cell r="K284" t="str">
            <v xml:space="preserve">Consumo de insumos no comestibles de cafetería </v>
          </cell>
          <cell r="L284" t="str">
            <v>Agotamiento de los recursos naturales (-)</v>
          </cell>
          <cell r="AB284" t="str">
            <v>Negativo MODERADO</v>
          </cell>
          <cell r="BA284" t="str">
            <v>Negativo BAJO</v>
          </cell>
        </row>
        <row r="285">
          <cell r="K285" t="str">
            <v xml:space="preserve">Consumo de insumos comestibles de cafetería </v>
          </cell>
          <cell r="L285" t="str">
            <v>Agotamiento de los recursos naturales (-)</v>
          </cell>
          <cell r="AB285" t="str">
            <v>Negativo BAJO</v>
          </cell>
          <cell r="BA285" t="str">
            <v>Negativo BAJO</v>
          </cell>
        </row>
        <row r="286">
          <cell r="K286" t="str">
            <v xml:space="preserve">Consumo de insumos comestibles de cafetería </v>
          </cell>
          <cell r="L286" t="str">
            <v>Generación / Fomento de educación  y conciencia ambiental (+)</v>
          </cell>
          <cell r="AB286" t="str">
            <v>POSITIVO</v>
          </cell>
          <cell r="BA286" t="str">
            <v>POSITIVO</v>
          </cell>
        </row>
        <row r="287">
          <cell r="K287" t="str">
            <v>Generación de residuos ordinarios</v>
          </cell>
          <cell r="L287" t="str">
            <v>Aumento de carga de rellenos sanitarios (-)</v>
          </cell>
          <cell r="AB287" t="str">
            <v>Negativo MODERADO</v>
          </cell>
          <cell r="BA287" t="str">
            <v>Negativo BAJO</v>
          </cell>
        </row>
        <row r="288">
          <cell r="K288" t="str">
            <v>Generación de residuos ordinarios</v>
          </cell>
          <cell r="L288" t="str">
            <v>Contaminación del suelo (-)</v>
          </cell>
          <cell r="AB288" t="str">
            <v>Negativo MODERADO</v>
          </cell>
          <cell r="BA288" t="str">
            <v>Negativo BAJO</v>
          </cell>
        </row>
        <row r="289">
          <cell r="K289" t="str">
            <v>Generación de residuos aprovechables (PLÁSTICO)</v>
          </cell>
          <cell r="L289" t="str">
            <v>Disminución de carga en los rellenos sanitarios (+)</v>
          </cell>
          <cell r="AB289" t="str">
            <v>POSITIVO</v>
          </cell>
          <cell r="BA289" t="str">
            <v>POSITIVO</v>
          </cell>
        </row>
        <row r="290">
          <cell r="K290" t="str">
            <v>Generación de residuos aprovechables (CARTÓN)</v>
          </cell>
          <cell r="L290" t="str">
            <v>Disminución de carga en los rellenos sanitarios (+)</v>
          </cell>
          <cell r="AB290" t="str">
            <v>POSITIVO</v>
          </cell>
          <cell r="BA290" t="str">
            <v>POSITIVO</v>
          </cell>
        </row>
        <row r="291">
          <cell r="K291" t="str">
            <v>Generación de residuos orgánicos</v>
          </cell>
          <cell r="L291" t="str">
            <v>Aumento de carga de rellenos sanitarios (-)</v>
          </cell>
          <cell r="AB291" t="str">
            <v>Negativo MODERADO</v>
          </cell>
          <cell r="BA291" t="str">
            <v>Negativo BAJO</v>
          </cell>
        </row>
        <row r="292">
          <cell r="K292" t="str">
            <v>Generación de residuos orgánicos</v>
          </cell>
          <cell r="L292" t="str">
            <v>Contaminación del suelo (-)</v>
          </cell>
          <cell r="AB292" t="str">
            <v>Negativo MODERADO</v>
          </cell>
          <cell r="BA292" t="str">
            <v>Negativo BAJO</v>
          </cell>
        </row>
        <row r="293">
          <cell r="K293" t="str">
            <v>Vertimiento de aguas residuales domésticas a sistemas de alcantarillado</v>
          </cell>
          <cell r="L293" t="str">
            <v>Contaminación de cuerpos hídricos (-)</v>
          </cell>
          <cell r="AB293" t="str">
            <v>Negativo MODERADO</v>
          </cell>
          <cell r="BA293" t="str">
            <v>Negativo BAJO</v>
          </cell>
        </row>
        <row r="294">
          <cell r="K294" t="str">
            <v>Consumo de energía eléctrica</v>
          </cell>
          <cell r="L294" t="str">
            <v>Agotamiento de los recursos naturales (-)</v>
          </cell>
          <cell r="AB294" t="str">
            <v>Negativo MODERADO</v>
          </cell>
          <cell r="BA294" t="str">
            <v>Negativo BAJO</v>
          </cell>
        </row>
        <row r="295">
          <cell r="K295" t="str">
            <v>Consumo de papel</v>
          </cell>
          <cell r="L295" t="str">
            <v>Agotamiento de los recursos naturales (-)</v>
          </cell>
          <cell r="AB295" t="str">
            <v>Negativo MODERADO</v>
          </cell>
          <cell r="BA295" t="str">
            <v>Negativo BAJO</v>
          </cell>
        </row>
        <row r="296">
          <cell r="K296" t="str">
            <v>Consumo de tóner</v>
          </cell>
          <cell r="L296" t="str">
            <v>Agotamiento de los recursos naturales (-)</v>
          </cell>
          <cell r="AB296" t="str">
            <v>Negativo BAJO</v>
          </cell>
          <cell r="BA296" t="str">
            <v>Negativo BAJO</v>
          </cell>
        </row>
        <row r="297">
          <cell r="K297" t="str">
            <v xml:space="preserve">Generación de residuos peligrosos (TÓNERES) </v>
          </cell>
          <cell r="L297" t="str">
            <v>Contaminación del suelo (-)</v>
          </cell>
          <cell r="AB297" t="str">
            <v>Negativo MODERADO</v>
          </cell>
          <cell r="BA297" t="str">
            <v>Negativo BAJO</v>
          </cell>
        </row>
        <row r="298">
          <cell r="K298" t="str">
            <v>Generación de residuos aprovechables (PAPEL)</v>
          </cell>
          <cell r="L298" t="str">
            <v>Disminución de carga en los rellenos sanitarios (+)</v>
          </cell>
          <cell r="AB298" t="str">
            <v>POSITIVO</v>
          </cell>
          <cell r="BA298" t="str">
            <v>POSITIVO</v>
          </cell>
        </row>
        <row r="299">
          <cell r="K299" t="str">
            <v>Conversión a medios tecnológicos</v>
          </cell>
          <cell r="L299" t="str">
            <v>Disminución de consumo de papel (+)</v>
          </cell>
          <cell r="AB299" t="str">
            <v>POSITIVO</v>
          </cell>
          <cell r="BA299" t="str">
            <v>POSITIVO</v>
          </cell>
        </row>
        <row r="300">
          <cell r="K300" t="str">
            <v>Consumo de agua</v>
          </cell>
          <cell r="L300" t="str">
            <v>Agotamiento de los recursos naturales (-)</v>
          </cell>
          <cell r="AB300" t="str">
            <v>Negativo MODERADO</v>
          </cell>
          <cell r="BA300" t="str">
            <v>Negativo BAJO</v>
          </cell>
        </row>
        <row r="301">
          <cell r="K301" t="str">
            <v>Vertimiento de aguas residuales domésticas a sistemas de alcantarillado</v>
          </cell>
          <cell r="L301" t="str">
            <v>Contaminación de cuerpos hídricos (-)</v>
          </cell>
          <cell r="AB301" t="str">
            <v>Negativo MODERADO</v>
          </cell>
          <cell r="BA301" t="str">
            <v>Negativo BAJO</v>
          </cell>
        </row>
        <row r="302">
          <cell r="K302" t="str">
            <v>Generación de residuos ordinarios</v>
          </cell>
          <cell r="L302" t="str">
            <v>Aumento de carga de rellenos sanitarios (-)</v>
          </cell>
          <cell r="AB302" t="str">
            <v>Negativo MODERADO</v>
          </cell>
          <cell r="BA302" t="str">
            <v>Negativo BAJO</v>
          </cell>
        </row>
        <row r="303">
          <cell r="K303" t="str">
            <v>Generación de residuos ordinarios</v>
          </cell>
          <cell r="L303" t="str">
            <v>Contaminación del suelo (-)</v>
          </cell>
          <cell r="AB303" t="str">
            <v>Negativo MODERADO</v>
          </cell>
          <cell r="BA303" t="str">
            <v>Negativo BAJO</v>
          </cell>
        </row>
        <row r="304">
          <cell r="K304" t="str">
            <v>Consumo de energía eléctrica</v>
          </cell>
          <cell r="L304" t="str">
            <v>Agotamiento de los recursos naturales (-)</v>
          </cell>
          <cell r="AB304" t="str">
            <v>Negativo MODERADO</v>
          </cell>
          <cell r="BA304" t="str">
            <v>Negativo BAJO</v>
          </cell>
        </row>
        <row r="305">
          <cell r="K305" t="str">
            <v>Consumo de papel</v>
          </cell>
          <cell r="L305" t="str">
            <v>Agotamiento de los recursos naturales (-)</v>
          </cell>
          <cell r="AB305" t="str">
            <v>Negativo MODERADO</v>
          </cell>
          <cell r="BA305" t="str">
            <v>Negativo BAJO</v>
          </cell>
        </row>
        <row r="306">
          <cell r="K306" t="str">
            <v>Consumo de papel</v>
          </cell>
          <cell r="L306" t="str">
            <v>Contaminación del suelo (-)</v>
          </cell>
          <cell r="AB306" t="str">
            <v>Negativo MODERADO</v>
          </cell>
          <cell r="BA306" t="str">
            <v>Negativo BAJO</v>
          </cell>
        </row>
        <row r="307">
          <cell r="K307" t="str">
            <v>Consumo de tóner</v>
          </cell>
          <cell r="L307" t="str">
            <v>Agotamiento de los recursos naturales (-)</v>
          </cell>
          <cell r="AB307" t="str">
            <v>Negativo BAJO</v>
          </cell>
          <cell r="BA307" t="str">
            <v>Negativo BAJO</v>
          </cell>
        </row>
        <row r="308">
          <cell r="K308" t="str">
            <v>Generación de residuos de manejo especial (RAEE´S)</v>
          </cell>
          <cell r="L308" t="str">
            <v>Contaminación del suelo (-)</v>
          </cell>
          <cell r="AB308" t="str">
            <v>Negativo MODERADO</v>
          </cell>
          <cell r="BA308" t="str">
            <v>Negativo BAJO</v>
          </cell>
        </row>
        <row r="309">
          <cell r="K309" t="str">
            <v>Generación de residuos de manejo especial (PILAS O BATERÍAS)</v>
          </cell>
          <cell r="L309" t="str">
            <v>Contaminación del suelo (-)</v>
          </cell>
          <cell r="AB309" t="str">
            <v>Negativo MODERADO</v>
          </cell>
          <cell r="BA309" t="str">
            <v>Negativo BAJO</v>
          </cell>
        </row>
        <row r="310">
          <cell r="K310" t="str">
            <v xml:space="preserve">Generación de residuos peligrosos (TÓNERES) </v>
          </cell>
          <cell r="L310" t="str">
            <v>Contaminación del suelo (-)</v>
          </cell>
          <cell r="AB310" t="str">
            <v>Negativo MODERADO</v>
          </cell>
          <cell r="BA310" t="str">
            <v>Negativo BAJO</v>
          </cell>
        </row>
        <row r="311">
          <cell r="K311" t="str">
            <v>Generación de residuos aprovechables (PAPEL)</v>
          </cell>
          <cell r="L311" t="str">
            <v>Disminución de carga en los rellenos sanitarios (+)</v>
          </cell>
          <cell r="AB311" t="str">
            <v>POSITIVO</v>
          </cell>
          <cell r="BA311" t="str">
            <v>POSITIVO</v>
          </cell>
        </row>
        <row r="312">
          <cell r="K312" t="str">
            <v>Generación de residuos ordinarios</v>
          </cell>
          <cell r="L312" t="str">
            <v>Aumento de carga de rellenos sanitarios (-)</v>
          </cell>
          <cell r="AB312" t="str">
            <v>Negativo MODERADO</v>
          </cell>
          <cell r="BA312" t="str">
            <v>Negativo BAJO</v>
          </cell>
        </row>
        <row r="313">
          <cell r="K313" t="str">
            <v>Generación de residuos ordinarios</v>
          </cell>
          <cell r="L313" t="str">
            <v>Contaminación del suelo (-)</v>
          </cell>
          <cell r="AB313" t="str">
            <v>Negativo MODERADO</v>
          </cell>
          <cell r="BA313" t="str">
            <v>Negativo BAJO</v>
          </cell>
        </row>
        <row r="314">
          <cell r="K314" t="str">
            <v>Consumo de energía eléctrica</v>
          </cell>
          <cell r="L314" t="str">
            <v>Agotamiento de los recursos naturales (-)</v>
          </cell>
          <cell r="AB314" t="str">
            <v>Negativo MODERADO</v>
          </cell>
          <cell r="BA314" t="str">
            <v>Negativo BAJO</v>
          </cell>
        </row>
        <row r="315">
          <cell r="K315" t="str">
            <v>Consumo de papel</v>
          </cell>
          <cell r="L315" t="str">
            <v>Agotamiento de los recursos naturales (-)</v>
          </cell>
          <cell r="AB315" t="str">
            <v>Negativo MODERADO</v>
          </cell>
          <cell r="BA315" t="str">
            <v>Negativo BAJO</v>
          </cell>
        </row>
        <row r="316">
          <cell r="K316" t="str">
            <v>Consumo de tóner</v>
          </cell>
          <cell r="L316" t="str">
            <v>Agotamiento de los recursos naturales (-)</v>
          </cell>
          <cell r="AB316" t="str">
            <v>Negativo BAJO</v>
          </cell>
          <cell r="BA316" t="str">
            <v>Negativo BAJO</v>
          </cell>
        </row>
        <row r="317">
          <cell r="K317" t="str">
            <v xml:space="preserve">Generación de residuos peligrosos (TÓNERES) </v>
          </cell>
          <cell r="L317" t="str">
            <v>Contaminación del suelo (-)</v>
          </cell>
          <cell r="AB317" t="str">
            <v>Negativo MODERADO</v>
          </cell>
          <cell r="BA317" t="str">
            <v>Negativo BAJO</v>
          </cell>
        </row>
        <row r="318">
          <cell r="K318" t="str">
            <v>Generación de residuos aprovechables (PAPEL)</v>
          </cell>
          <cell r="L318" t="str">
            <v>Disminución de carga en los rellenos sanitarios (+)</v>
          </cell>
          <cell r="AB318" t="str">
            <v>POSITIVO</v>
          </cell>
          <cell r="BA318" t="str">
            <v>POSITIVO</v>
          </cell>
        </row>
        <row r="319">
          <cell r="K319" t="str">
            <v>Conversión a medios tecnológicos</v>
          </cell>
          <cell r="L319" t="str">
            <v>Disminución de consumo de papel (+)</v>
          </cell>
          <cell r="AB319" t="str">
            <v>POSITIVO</v>
          </cell>
          <cell r="BA319" t="str">
            <v>POSITIVO</v>
          </cell>
        </row>
        <row r="320">
          <cell r="K320" t="str">
            <v>Definición de criterios ambientales para adquisición de productos y/o servicios</v>
          </cell>
          <cell r="L320" t="str">
            <v>Generación / Fomento de educación  y conciencia ambiental (+)</v>
          </cell>
          <cell r="AB320" t="str">
            <v>POSITIVO</v>
          </cell>
          <cell r="BA320" t="str">
            <v>POSITIVO</v>
          </cell>
        </row>
        <row r="321">
          <cell r="K321" t="str">
            <v>Definición de criterios ambientales para adquisición de productos y/o servicios</v>
          </cell>
          <cell r="L321" t="str">
            <v>Reducción de afectación al medio ambiente (+)</v>
          </cell>
          <cell r="AB321" t="str">
            <v>POSITIVO</v>
          </cell>
          <cell r="BA321" t="str">
            <v>POSITIVO</v>
          </cell>
        </row>
        <row r="322">
          <cell r="K322" t="str">
            <v>Identificación de requisitos legales ambientales y otros requisitos</v>
          </cell>
          <cell r="L322" t="str">
            <v>Reducción de afectación al medio ambiente (+)</v>
          </cell>
          <cell r="AB322" t="str">
            <v>POSITIVO</v>
          </cell>
          <cell r="BA322" t="str">
            <v>POSITIVO</v>
          </cell>
        </row>
        <row r="323">
          <cell r="K323" t="str">
            <v>Consumo de energía eléctrica</v>
          </cell>
          <cell r="L323" t="str">
            <v>Agotamiento de los recursos naturales (-)</v>
          </cell>
          <cell r="AB323" t="str">
            <v>Negativo MODERADO</v>
          </cell>
          <cell r="BA323" t="str">
            <v>Negativo BAJO</v>
          </cell>
        </row>
        <row r="324">
          <cell r="K324" t="str">
            <v>Consumo de papel</v>
          </cell>
          <cell r="L324" t="str">
            <v>Agotamiento de los recursos naturales (-)</v>
          </cell>
          <cell r="AB324" t="str">
            <v>Negativo MODERADO</v>
          </cell>
          <cell r="BA324" t="str">
            <v>Negativo BAJO</v>
          </cell>
        </row>
        <row r="325">
          <cell r="K325" t="str">
            <v>Consumo de tóner</v>
          </cell>
          <cell r="L325" t="str">
            <v>Agotamiento de los recursos naturales (-)</v>
          </cell>
          <cell r="AB325" t="str">
            <v>Negativo BAJO</v>
          </cell>
          <cell r="BA325" t="str">
            <v>Negativo BAJO</v>
          </cell>
        </row>
        <row r="326">
          <cell r="K326" t="str">
            <v>Generación de residuos aprovechables (PAPEL)</v>
          </cell>
          <cell r="L326" t="str">
            <v>Disminución de carga en los rellenos sanitarios (+)</v>
          </cell>
          <cell r="AB326" t="str">
            <v>POSITIVO</v>
          </cell>
          <cell r="BA326" t="str">
            <v>POSITIVO</v>
          </cell>
        </row>
        <row r="327">
          <cell r="K327" t="str">
            <v>Generación de residuos ordinarios</v>
          </cell>
          <cell r="L327" t="str">
            <v>Aumento de carga de rellenos sanitarios (-)</v>
          </cell>
          <cell r="AB327" t="str">
            <v>Negativo MODERADO</v>
          </cell>
          <cell r="BA327" t="str">
            <v>Negativo BAJO</v>
          </cell>
        </row>
        <row r="328">
          <cell r="K328" t="str">
            <v>Generación de residuos ordinarios</v>
          </cell>
          <cell r="L328" t="str">
            <v>Aumento de carga de rellenos sanitarios (-)</v>
          </cell>
          <cell r="AB328" t="str">
            <v>Negativo MODERADO</v>
          </cell>
          <cell r="BA328" t="str">
            <v>Negativo BAJO</v>
          </cell>
        </row>
        <row r="329">
          <cell r="K329" t="str">
            <v xml:space="preserve">Generación de residuos peligrosos (TÓNERES) </v>
          </cell>
          <cell r="L329" t="str">
            <v>Contaminación del suelo (-)</v>
          </cell>
          <cell r="AB329" t="str">
            <v>Negativo MODERADO</v>
          </cell>
          <cell r="BA329" t="str">
            <v>Negativo BAJO</v>
          </cell>
        </row>
        <row r="330">
          <cell r="K330" t="str">
            <v>Consumo de bolsas plásticas para almacenamiento de residuos</v>
          </cell>
          <cell r="L330" t="str">
            <v>Agotamiento de los recursos naturales (-)</v>
          </cell>
          <cell r="AB330" t="str">
            <v>Negativo MODERADO</v>
          </cell>
          <cell r="BA330" t="str">
            <v>Negativo BAJO</v>
          </cell>
        </row>
        <row r="331">
          <cell r="K331" t="str">
            <v>Consumo de papel</v>
          </cell>
          <cell r="L331" t="str">
            <v>Agotamiento de los recursos naturales (-)</v>
          </cell>
          <cell r="AB331" t="str">
            <v>Negativo MODERADO</v>
          </cell>
          <cell r="BA331" t="str">
            <v>Negativo BAJO</v>
          </cell>
        </row>
        <row r="332">
          <cell r="K332" t="str">
            <v>Consumo de tóner</v>
          </cell>
          <cell r="L332" t="str">
            <v>Agotamiento de los recursos naturales (-)</v>
          </cell>
          <cell r="AB332" t="str">
            <v>Negativo BAJO</v>
          </cell>
          <cell r="BA332" t="str">
            <v>Negativo BAJO</v>
          </cell>
        </row>
        <row r="333">
          <cell r="K333" t="str">
            <v>Consumo de energía eléctrica</v>
          </cell>
          <cell r="L333" t="str">
            <v>Agotamiento de los recursos naturales (-)</v>
          </cell>
          <cell r="AB333" t="str">
            <v>Negativo MODERADO</v>
          </cell>
          <cell r="BA333" t="str">
            <v>Negativo BAJO</v>
          </cell>
        </row>
        <row r="334">
          <cell r="K334" t="str">
            <v>Definición de criterios ambientales para adquisición de productos y/o servicios</v>
          </cell>
          <cell r="L334" t="str">
            <v>Reducción de afectación al medio ambiente (+)</v>
          </cell>
          <cell r="AB334" t="str">
            <v>POSITIVO</v>
          </cell>
          <cell r="BA334" t="str">
            <v>POSITIVO</v>
          </cell>
        </row>
        <row r="335">
          <cell r="K335" t="str">
            <v>Definición de criterios ambientales para adquisición de productos y/o servicios</v>
          </cell>
          <cell r="L335" t="str">
            <v>Generación / Fomento de educación  y conciencia ambiental (+)</v>
          </cell>
          <cell r="AB335" t="str">
            <v>POSITIVO</v>
          </cell>
          <cell r="BA335" t="str">
            <v>POSITIVO</v>
          </cell>
        </row>
        <row r="336">
          <cell r="K336" t="str">
            <v>Generación de residuos aprovechables (CARTÓN)</v>
          </cell>
          <cell r="L336" t="str">
            <v>Disminución de carga en los rellenos sanitarios (+)</v>
          </cell>
          <cell r="AB336" t="str">
            <v>POSITIVO</v>
          </cell>
          <cell r="BA336" t="str">
            <v>POSITIVO</v>
          </cell>
        </row>
        <row r="337">
          <cell r="K337" t="str">
            <v>Generación de residuos aprovechables (PAPEL)</v>
          </cell>
          <cell r="L337" t="str">
            <v>Disminución de carga en los rellenos sanitarios (+)</v>
          </cell>
          <cell r="AB337" t="str">
            <v>POSITIVO</v>
          </cell>
          <cell r="BA337" t="str">
            <v>POSITIVO</v>
          </cell>
        </row>
        <row r="338">
          <cell r="K338" t="str">
            <v>Generación de residuos aprovechables (PLÁSTICO)</v>
          </cell>
          <cell r="L338" t="str">
            <v>Disminución de carga en los rellenos sanitarios (+)</v>
          </cell>
          <cell r="AB338" t="str">
            <v>POSITIVO</v>
          </cell>
          <cell r="BA338" t="str">
            <v>POSITIVO</v>
          </cell>
        </row>
        <row r="339">
          <cell r="K339" t="str">
            <v>Generación de residuos ordinarios</v>
          </cell>
          <cell r="L339" t="str">
            <v>Aumento de carga de rellenos sanitarios (-)</v>
          </cell>
          <cell r="AB339" t="str">
            <v>Negativo MODERADO</v>
          </cell>
          <cell r="BA339" t="str">
            <v>Negativo BAJO</v>
          </cell>
        </row>
        <row r="340">
          <cell r="K340" t="str">
            <v>Generación de residuos ordinarios</v>
          </cell>
          <cell r="L340" t="str">
            <v>Contaminación del suelo (-)</v>
          </cell>
          <cell r="AB340" t="str">
            <v>Negativo MODERADO</v>
          </cell>
          <cell r="BA340" t="str">
            <v>Negativo BAJO</v>
          </cell>
        </row>
        <row r="341">
          <cell r="K341" t="str">
            <v>Generación de residuos orgánicos</v>
          </cell>
          <cell r="L341" t="str">
            <v>Aumento de carga de rellenos sanitarios (-)</v>
          </cell>
          <cell r="AB341" t="str">
            <v>Negativo MODERADO</v>
          </cell>
          <cell r="BA341" t="str">
            <v>Negativo BAJO</v>
          </cell>
        </row>
        <row r="342">
          <cell r="K342" t="str">
            <v>Generación de residuos orgánicos</v>
          </cell>
          <cell r="L342" t="str">
            <v>Contaminación del suelo (-)</v>
          </cell>
          <cell r="AB342" t="str">
            <v>Negativo MODERADO</v>
          </cell>
          <cell r="BA342" t="str">
            <v>Negativo BAJO</v>
          </cell>
        </row>
        <row r="343">
          <cell r="K343" t="str">
            <v xml:space="preserve">Generación de residuos peligrosos (TÓNERES) </v>
          </cell>
          <cell r="L343" t="str">
            <v>Contaminación del suelo (-)</v>
          </cell>
          <cell r="AB343" t="str">
            <v>Negativo MODERADO</v>
          </cell>
          <cell r="BA343" t="str">
            <v>Negativo BAJO</v>
          </cell>
        </row>
        <row r="344">
          <cell r="K344" t="str">
            <v>Consumo de bolsas plásticas para almacenamiento de residuos</v>
          </cell>
          <cell r="L344" t="str">
            <v>Agotamiento de los recursos naturales (-)</v>
          </cell>
          <cell r="AB344" t="str">
            <v>Negativo MODERADO</v>
          </cell>
          <cell r="BA344" t="str">
            <v>Negativo BAJO</v>
          </cell>
        </row>
        <row r="345">
          <cell r="K345" t="str">
            <v>Educación ambiental</v>
          </cell>
          <cell r="L345" t="str">
            <v>Disminución de carga en los rellenos sanitarios (+)</v>
          </cell>
          <cell r="AB345" t="str">
            <v>POSITIVO</v>
          </cell>
          <cell r="BA345" t="str">
            <v>POSITIVO</v>
          </cell>
        </row>
        <row r="346">
          <cell r="K346" t="str">
            <v>Educación ambiental</v>
          </cell>
          <cell r="L346" t="str">
            <v>Disminución de contaminación al suelo (+)</v>
          </cell>
          <cell r="AB346" t="str">
            <v>POSITIVO</v>
          </cell>
          <cell r="BA346" t="str">
            <v>POSITIVO</v>
          </cell>
        </row>
        <row r="347">
          <cell r="K347" t="str">
            <v>Educación ambiental</v>
          </cell>
          <cell r="L347" t="str">
            <v>Fomento de buenas prácticas ambientales (+)</v>
          </cell>
          <cell r="AB347" t="str">
            <v>POSITIVO</v>
          </cell>
          <cell r="BA347" t="str">
            <v>POSITIVO</v>
          </cell>
        </row>
        <row r="348">
          <cell r="K348" t="str">
            <v>Educación ambiental</v>
          </cell>
          <cell r="L348" t="str">
            <v>Generación / Fomento de educación  y conciencia ambiental (+)</v>
          </cell>
          <cell r="AB348" t="str">
            <v>POSITIVO</v>
          </cell>
          <cell r="BA348" t="str">
            <v>POSITIVO</v>
          </cell>
        </row>
        <row r="349">
          <cell r="K349" t="str">
            <v>Educación ambiental</v>
          </cell>
          <cell r="L349" t="str">
            <v>Generación de empleo (+)</v>
          </cell>
          <cell r="AB349" t="str">
            <v>POSITIVO</v>
          </cell>
          <cell r="BA349" t="str">
            <v>POSITIVO</v>
          </cell>
        </row>
        <row r="350">
          <cell r="K350" t="str">
            <v>Educación ambiental</v>
          </cell>
          <cell r="L350" t="str">
            <v>Manejo integral de residuos sólidos (+)</v>
          </cell>
          <cell r="AB350" t="str">
            <v>POSITIVO</v>
          </cell>
          <cell r="BA350" t="str">
            <v>POSITIVO</v>
          </cell>
        </row>
        <row r="351">
          <cell r="K351" t="str">
            <v>Educación ambiental</v>
          </cell>
          <cell r="L351" t="str">
            <v>Reducción de afectación al medio ambiente (+)</v>
          </cell>
          <cell r="AB351" t="str">
            <v>POSITIVO</v>
          </cell>
          <cell r="BA351" t="str">
            <v>POSITIVO</v>
          </cell>
        </row>
        <row r="352">
          <cell r="K352" t="str">
            <v>Uso de publicidad exterior visual</v>
          </cell>
          <cell r="L352" t="str">
            <v>Alteración al medio ambiente laboral (-)</v>
          </cell>
          <cell r="AB352" t="str">
            <v>Negativo MODERADO</v>
          </cell>
          <cell r="BA352" t="str">
            <v>Negativo BAJO</v>
          </cell>
        </row>
        <row r="353">
          <cell r="K353" t="str">
            <v>Consumo de combustibles</v>
          </cell>
          <cell r="L353" t="str">
            <v>Agotamiento de los recursos naturales (-)</v>
          </cell>
          <cell r="AB353" t="str">
            <v>Negativo MODERADO</v>
          </cell>
          <cell r="BA353" t="str">
            <v>Negativo BAJO</v>
          </cell>
        </row>
        <row r="354">
          <cell r="K354" t="str">
            <v>Consumo de combustibles</v>
          </cell>
          <cell r="L354" t="str">
            <v>Emisión de gases efecto invernadero (-)</v>
          </cell>
          <cell r="AB354" t="str">
            <v>Negativo MODERADO</v>
          </cell>
          <cell r="BA354" t="str">
            <v>Negativo BAJO</v>
          </cell>
        </row>
        <row r="355">
          <cell r="K355" t="str">
            <v>Generación de emisiones atmosféricas fuentes móviles</v>
          </cell>
          <cell r="L355" t="str">
            <v>Contaminación del aire (-)</v>
          </cell>
          <cell r="AB355" t="str">
            <v>Negativo MODERADO</v>
          </cell>
          <cell r="BA355" t="str">
            <v>Negativo MODERADO</v>
          </cell>
        </row>
        <row r="356">
          <cell r="K356" t="str">
            <v>Generación de residuos de manejo especial (LLANTAS USADAS)</v>
          </cell>
          <cell r="L356" t="str">
            <v>Contaminación del suelo (-)</v>
          </cell>
          <cell r="AB356" t="str">
            <v>Negativo MODERADO</v>
          </cell>
          <cell r="BA356" t="str">
            <v>Negativo BAJO</v>
          </cell>
        </row>
        <row r="357">
          <cell r="K357" t="str">
            <v>Generación de residuos peligrosos (ACEITES USADOS)</v>
          </cell>
          <cell r="L357" t="str">
            <v>Contaminación del suelo (-)</v>
          </cell>
          <cell r="AB357" t="str">
            <v>Negativo MODERADO</v>
          </cell>
          <cell r="BA357" t="str">
            <v>Negativo BAJO</v>
          </cell>
        </row>
        <row r="358">
          <cell r="K358" t="str">
            <v>Generación de ruido</v>
          </cell>
          <cell r="L358" t="str">
            <v>Contaminación del aire (-)</v>
          </cell>
          <cell r="AB358" t="str">
            <v>Negativo MODERADO</v>
          </cell>
          <cell r="BA358" t="str">
            <v>Negativo MODERADO</v>
          </cell>
        </row>
        <row r="359">
          <cell r="K359" t="str">
            <v>Identificación de requisitos legales ambientales y otros requisitos</v>
          </cell>
          <cell r="L359" t="str">
            <v>Reducción de afectación al medio ambiente (+)</v>
          </cell>
          <cell r="AB359" t="str">
            <v>POSITIVO</v>
          </cell>
          <cell r="BA359" t="str">
            <v>POSITIVO</v>
          </cell>
        </row>
        <row r="360">
          <cell r="K360" t="str">
            <v>Definición de criterios ambientales para adquisición de productos y/o servicios</v>
          </cell>
          <cell r="L360" t="str">
            <v>Preservación de la calidad del aire (+)</v>
          </cell>
          <cell r="AB360" t="str">
            <v>POSITIVO</v>
          </cell>
          <cell r="BA360" t="str">
            <v>POSITIVO</v>
          </cell>
        </row>
        <row r="361">
          <cell r="K361" t="str">
            <v>Definición de criterios ambientales para adquisición de productos y/o servicios</v>
          </cell>
          <cell r="L361" t="str">
            <v>Reducción de afectación al medio ambiente (+)</v>
          </cell>
          <cell r="AB361" t="str">
            <v>POSITIVO</v>
          </cell>
          <cell r="BA361" t="str">
            <v>POSITIVO</v>
          </cell>
        </row>
        <row r="362">
          <cell r="K362" t="str">
            <v>N/A</v>
          </cell>
          <cell r="L362" t="str">
            <v>N/A</v>
          </cell>
          <cell r="AB362" t="str">
            <v>SIN IMPACTO</v>
          </cell>
          <cell r="BA362" t="str">
            <v>SIN IMPACTO</v>
          </cell>
        </row>
        <row r="363">
          <cell r="K363" t="str">
            <v>N/A</v>
          </cell>
          <cell r="L363" t="str">
            <v>N/A</v>
          </cell>
          <cell r="AB363" t="str">
            <v>SIN IMPACTO</v>
          </cell>
          <cell r="BA363" t="str">
            <v>SIN IMPACTO</v>
          </cell>
        </row>
        <row r="364">
          <cell r="K364" t="str">
            <v>N/A</v>
          </cell>
          <cell r="L364" t="str">
            <v>N/A</v>
          </cell>
          <cell r="AB364" t="str">
            <v>SIN IMPACTO</v>
          </cell>
          <cell r="BA364" t="str">
            <v>SIN IMPACTO</v>
          </cell>
        </row>
        <row r="365">
          <cell r="K365" t="str">
            <v>N/A</v>
          </cell>
          <cell r="L365" t="str">
            <v>N/A</v>
          </cell>
          <cell r="AB365" t="str">
            <v>SIN IMPACTO</v>
          </cell>
          <cell r="BA365" t="str">
            <v>SIN IMPACTO</v>
          </cell>
        </row>
        <row r="366">
          <cell r="K366" t="str">
            <v>Generación de ruido</v>
          </cell>
          <cell r="L366" t="str">
            <v>Aumento en los niveles de ruido (-)</v>
          </cell>
          <cell r="AB366" t="str">
            <v>Negativo MODERADO</v>
          </cell>
          <cell r="BA366" t="str">
            <v>Negativo BAJO</v>
          </cell>
        </row>
        <row r="367">
          <cell r="K367" t="str">
            <v>Generación de residuos peligrosos (PLAGUICIDAS)</v>
          </cell>
          <cell r="L367" t="str">
            <v>Contaminación del suelo (-)</v>
          </cell>
          <cell r="AB367" t="str">
            <v>Negativo MODERADO</v>
          </cell>
          <cell r="BA367" t="str">
            <v>Negativo BAJO</v>
          </cell>
        </row>
        <row r="368">
          <cell r="K368" t="str">
            <v>Consumo de energía eléctrica</v>
          </cell>
          <cell r="L368" t="str">
            <v>Agotamiento de los recursos naturales (-)</v>
          </cell>
          <cell r="AB368" t="str">
            <v>Negativo MODERADO</v>
          </cell>
          <cell r="BA368" t="str">
            <v>Negativo BAJO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Uso de refrigerantes</v>
          </cell>
          <cell r="L371" t="str">
            <v>Agotamiento de los recursos naturales (-)</v>
          </cell>
          <cell r="AB371" t="str">
            <v>Negativo BAJO</v>
          </cell>
          <cell r="BA371" t="str">
            <v>Negativo BAJO</v>
          </cell>
        </row>
        <row r="372">
          <cell r="K372" t="str">
            <v>Consumo de energía eléctrica</v>
          </cell>
          <cell r="L372" t="str">
            <v>Agotamiento de los recursos naturales (-)</v>
          </cell>
          <cell r="AB372" t="str">
            <v>Negativo MODERADO</v>
          </cell>
          <cell r="BA372" t="str">
            <v>Negativo BAJO</v>
          </cell>
        </row>
        <row r="373">
          <cell r="K373" t="str">
            <v>Consumo de combustibles</v>
          </cell>
          <cell r="L373" t="str">
            <v>Agotamiento de los recursos naturales (-)</v>
          </cell>
          <cell r="AB373" t="str">
            <v>Negativo BAJO</v>
          </cell>
          <cell r="BA373" t="str">
            <v>Negativo BAJO</v>
          </cell>
        </row>
        <row r="374">
          <cell r="K374" t="str">
            <v>N/A</v>
          </cell>
          <cell r="L374" t="str">
            <v>N/A</v>
          </cell>
          <cell r="AB374" t="str">
            <v>SIN IMPACTO</v>
          </cell>
          <cell r="BA374" t="str">
            <v>SIN IMPACTO</v>
          </cell>
        </row>
        <row r="375">
          <cell r="K375" t="str">
            <v>Consumo de agua</v>
          </cell>
          <cell r="L375" t="str">
            <v>Agotamiento de los recursos naturales (-)</v>
          </cell>
          <cell r="AB375" t="str">
            <v>Negativo MODERADO</v>
          </cell>
          <cell r="BA375" t="str">
            <v>Negativo BAJO</v>
          </cell>
        </row>
        <row r="376">
          <cell r="K376" t="str">
            <v xml:space="preserve">Generación de residuos peligrosos (RESIDUOS QUÍMICOS) </v>
          </cell>
          <cell r="L376" t="str">
            <v>Contaminación del suelo (-)</v>
          </cell>
          <cell r="AB376" t="str">
            <v>Negativo MODERADO</v>
          </cell>
          <cell r="BA376" t="str">
            <v>Negativo BAJO</v>
          </cell>
        </row>
        <row r="377">
          <cell r="K377" t="str">
            <v>Consumo de agua</v>
          </cell>
          <cell r="L377" t="str">
            <v>Agotamiento de los recursos naturales (-)</v>
          </cell>
          <cell r="AB377" t="str">
            <v>Negativo BAJO</v>
          </cell>
          <cell r="BA377" t="str">
            <v>Negativo BAJO</v>
          </cell>
        </row>
        <row r="378">
          <cell r="K378" t="str">
            <v>N/A</v>
          </cell>
          <cell r="L378" t="str">
            <v>N/A</v>
          </cell>
          <cell r="AB378" t="str">
            <v>SIN IMPACTO</v>
          </cell>
          <cell r="BA378" t="str">
            <v>SIN IMPACTO</v>
          </cell>
        </row>
        <row r="379">
          <cell r="K379" t="str">
            <v>Consumo de agua</v>
          </cell>
          <cell r="L379" t="str">
            <v>Agotamiento de los recursos naturales (-)</v>
          </cell>
          <cell r="AB379" t="str">
            <v>Negativo MODERADO</v>
          </cell>
          <cell r="BA379" t="str">
            <v>Negativo BAJO</v>
          </cell>
        </row>
        <row r="380">
          <cell r="K380" t="str">
            <v>N/A</v>
          </cell>
          <cell r="L380" t="str">
            <v>N/A</v>
          </cell>
          <cell r="AB380" t="str">
            <v>SIN IMPACTO</v>
          </cell>
          <cell r="BA380" t="str">
            <v>SIN IMPACTO</v>
          </cell>
        </row>
        <row r="381">
          <cell r="K381" t="str">
            <v>N/A</v>
          </cell>
          <cell r="L381" t="str">
            <v>N/A</v>
          </cell>
          <cell r="AB381" t="str">
            <v>SIN IMPACTO</v>
          </cell>
          <cell r="BA381" t="str">
            <v>SIN IMPACTO</v>
          </cell>
        </row>
        <row r="382">
          <cell r="K382" t="str">
            <v xml:space="preserve">Generación de residuos peligrosos (RESIDUOS QUÍMICOS) </v>
          </cell>
          <cell r="L382" t="str">
            <v>Disminución de contaminación al suelo (+)</v>
          </cell>
          <cell r="AB382" t="str">
            <v>POSITIVO</v>
          </cell>
          <cell r="BA382" t="str">
            <v>POSITIVO</v>
          </cell>
        </row>
        <row r="383">
          <cell r="K383" t="str">
            <v xml:space="preserve">Generación de residuos peligrosos (TÓNERES) </v>
          </cell>
          <cell r="L383" t="str">
            <v>Disminución de contaminación al suelo (+)</v>
          </cell>
          <cell r="AB383" t="str">
            <v>POSITIVO</v>
          </cell>
          <cell r="BA383" t="str">
            <v>POSITIVO</v>
          </cell>
        </row>
        <row r="384">
          <cell r="K384" t="str">
            <v>Generación de residuos ordinarios</v>
          </cell>
          <cell r="L384" t="str">
            <v>Disminución de carga en los rellenos sanitarios (+)</v>
          </cell>
          <cell r="AB384" t="str">
            <v>Negativo MODERADO</v>
          </cell>
          <cell r="BA384" t="str">
            <v>Negativo BAJO</v>
          </cell>
        </row>
        <row r="385">
          <cell r="K385" t="str">
            <v>Emisiones de olores ofensivos</v>
          </cell>
          <cell r="L385" t="str">
            <v>Afectación a la salud humana (-)</v>
          </cell>
          <cell r="AB385" t="str">
            <v>Negativo MODERADO</v>
          </cell>
          <cell r="BA385" t="str">
            <v>Negativo BAJO</v>
          </cell>
        </row>
        <row r="386">
          <cell r="K386" t="str">
            <v>Emisiones de olores ofensivos</v>
          </cell>
          <cell r="L386" t="str">
            <v>Afectación a la salud humana (-)</v>
          </cell>
          <cell r="AB386" t="str">
            <v>Negativo MODERADO</v>
          </cell>
          <cell r="BA386" t="str">
            <v>Negativo BAJO</v>
          </cell>
        </row>
        <row r="387">
          <cell r="K387"/>
          <cell r="L387"/>
          <cell r="AB387" t="str">
            <v>SIN IMPACTO</v>
          </cell>
          <cell r="BA387" t="str">
            <v>SIN IMPACTO</v>
          </cell>
        </row>
      </sheetData>
      <sheetData sheetId="50"/>
      <sheetData sheetId="51"/>
      <sheetData sheetId="52"/>
      <sheetData sheetId="53"/>
      <sheetData sheetId="5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Agotamiento de los recursos naturales (-)</v>
          </cell>
          <cell r="AB283" t="str">
            <v>Negativo BAJO</v>
          </cell>
          <cell r="BA283" t="str">
            <v>Negativo BAJO</v>
          </cell>
        </row>
        <row r="284">
          <cell r="K284" t="str">
            <v>Generación de residuos ordinarios</v>
          </cell>
          <cell r="L284" t="str">
            <v>Aumento de carga de rellenos sanitarios (-)</v>
          </cell>
          <cell r="AB284" t="str">
            <v>Negativo MODERADO</v>
          </cell>
          <cell r="BA284" t="str">
            <v>Negativo BAJO</v>
          </cell>
        </row>
        <row r="285">
          <cell r="K285" t="str">
            <v>Generación de residuos ordinarios</v>
          </cell>
          <cell r="L285" t="str">
            <v>Contaminación del suelo (-)</v>
          </cell>
          <cell r="AB285" t="str">
            <v>Negativo MODERADO</v>
          </cell>
          <cell r="BA285" t="str">
            <v>Negativo BAJO</v>
          </cell>
        </row>
        <row r="286">
          <cell r="K286" t="str">
            <v>Generación de residuos aprovechables (PLÁSTICO)</v>
          </cell>
          <cell r="L286" t="str">
            <v>Disminución de carga en los rellenos sanitarios (+)</v>
          </cell>
          <cell r="AB286" t="str">
            <v>POSITIVO</v>
          </cell>
          <cell r="BA286" t="str">
            <v>POSITIVO</v>
          </cell>
        </row>
        <row r="287">
          <cell r="K287" t="str">
            <v>Generación de residuos aprovechables (CARTÓN)</v>
          </cell>
          <cell r="L287" t="str">
            <v>Disminución de carga en los rellenos sanitarios (+)</v>
          </cell>
          <cell r="AB287" t="str">
            <v>POSITIVO</v>
          </cell>
          <cell r="BA287" t="str">
            <v>POSITIVO</v>
          </cell>
        </row>
        <row r="288">
          <cell r="K288" t="str">
            <v>Generación de residuos orgánicos</v>
          </cell>
          <cell r="L288" t="str">
            <v>Aumento de carga de rellenos sanitarios (-)</v>
          </cell>
          <cell r="AB288" t="str">
            <v>Negativo MODERADO</v>
          </cell>
          <cell r="BA288" t="str">
            <v>Negativo BAJO</v>
          </cell>
        </row>
        <row r="289">
          <cell r="K289" t="str">
            <v>Generación de residuos orgánicos</v>
          </cell>
          <cell r="L289" t="str">
            <v>Contaminación del suelo (-)</v>
          </cell>
          <cell r="AB289" t="str">
            <v>Negativo MODERADO</v>
          </cell>
          <cell r="BA289" t="str">
            <v>Negativo BAJO</v>
          </cell>
        </row>
        <row r="290">
          <cell r="K290" t="str">
            <v>Vertimiento de aguas residuales domésticas a sistemas de alcantarillado</v>
          </cell>
          <cell r="L290" t="str">
            <v>Contaminación de cuerpos hídricos (-)</v>
          </cell>
          <cell r="AB290" t="str">
            <v>Negativo MODERADO</v>
          </cell>
          <cell r="BA290" t="str">
            <v>Negativo BAJO</v>
          </cell>
        </row>
        <row r="291">
          <cell r="K291" t="str">
            <v>Consumo de energía eléctrica</v>
          </cell>
          <cell r="L291" t="str">
            <v>Agotamiento de los recursos naturales (-)</v>
          </cell>
          <cell r="AB291" t="str">
            <v>Negativo MODERADO</v>
          </cell>
          <cell r="BA291" t="str">
            <v>Negativo BAJO</v>
          </cell>
        </row>
        <row r="292">
          <cell r="K292" t="str">
            <v>Consumo de papel</v>
          </cell>
          <cell r="L292" t="str">
            <v>Agotamiento de los recursos naturales (-)</v>
          </cell>
          <cell r="AB292" t="str">
            <v>Negativo MODERADO</v>
          </cell>
          <cell r="BA292" t="str">
            <v>Negativo BAJO</v>
          </cell>
        </row>
        <row r="293">
          <cell r="K293" t="str">
            <v>Consumo de tóner</v>
          </cell>
          <cell r="L293" t="str">
            <v>Agotamiento de los recursos naturales (-)</v>
          </cell>
          <cell r="AB293" t="str">
            <v>Negativo BAJO</v>
          </cell>
          <cell r="BA293" t="str">
            <v>Negativo BAJO</v>
          </cell>
        </row>
        <row r="294">
          <cell r="K294" t="str">
            <v xml:space="preserve">Generación de residuos peligrosos (TÓNERES) </v>
          </cell>
          <cell r="L294" t="str">
            <v>Contaminación del suelo (-)</v>
          </cell>
          <cell r="AB294" t="str">
            <v>Negativo MODERADO</v>
          </cell>
          <cell r="BA294" t="str">
            <v>Negativo BAJO</v>
          </cell>
        </row>
        <row r="295">
          <cell r="K295" t="str">
            <v>Generación de residuos aprovechables (PAPEL)</v>
          </cell>
          <cell r="L295" t="str">
            <v>Disminución de carga en los rellenos sanitarios (+)</v>
          </cell>
          <cell r="AB295" t="str">
            <v>POSITIVO</v>
          </cell>
          <cell r="BA295" t="str">
            <v>POSITIVO</v>
          </cell>
        </row>
        <row r="296">
          <cell r="K296" t="str">
            <v>Conversión a medios tecnológicos</v>
          </cell>
          <cell r="L296" t="str">
            <v>Disminución de consumo de papel (+)</v>
          </cell>
          <cell r="AB296" t="str">
            <v>POSITIVO</v>
          </cell>
          <cell r="BA296" t="str">
            <v>POSITIVO</v>
          </cell>
        </row>
        <row r="297">
          <cell r="K297" t="str">
            <v>Consumo de agua</v>
          </cell>
          <cell r="L297" t="str">
            <v>Agotamiento de los recursos naturales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Generación de residuos ordinarios</v>
          </cell>
          <cell r="L299" t="str">
            <v>Aumento de carga de rellenos sanitarios (-)</v>
          </cell>
          <cell r="AB299" t="str">
            <v>Negativo MODERADO</v>
          </cell>
          <cell r="BA299" t="str">
            <v>Negativo BAJO</v>
          </cell>
        </row>
        <row r="300">
          <cell r="K300" t="str">
            <v>Generación de residuos ordinarios</v>
          </cell>
          <cell r="L300" t="str">
            <v>Contaminación del suelo (-)</v>
          </cell>
          <cell r="AB300" t="str">
            <v>Negativo MODERADO</v>
          </cell>
          <cell r="BA300" t="str">
            <v>Negativo BAJO</v>
          </cell>
        </row>
        <row r="301">
          <cell r="K301" t="str">
            <v>Consumo de energía eléctrica</v>
          </cell>
          <cell r="L301" t="str">
            <v>Agotamiento de los recursos naturales (-)</v>
          </cell>
          <cell r="AB301" t="str">
            <v>Negativo MODERADO</v>
          </cell>
          <cell r="BA301" t="str">
            <v>Negativo BAJO</v>
          </cell>
        </row>
        <row r="302">
          <cell r="K302" t="str">
            <v>Consumo de papel</v>
          </cell>
          <cell r="L302" t="str">
            <v>Agotamiento de los recursos naturales (-)</v>
          </cell>
          <cell r="AB302" t="str">
            <v>Negativo MODERADO</v>
          </cell>
          <cell r="BA302" t="str">
            <v>Negativo BAJO</v>
          </cell>
        </row>
        <row r="303">
          <cell r="K303" t="str">
            <v>Consumo de tóner</v>
          </cell>
          <cell r="L303" t="str">
            <v>Agotamiento de los recursos naturales (-)</v>
          </cell>
          <cell r="AB303" t="str">
            <v>Negativo BAJO</v>
          </cell>
          <cell r="BA303" t="str">
            <v>Negativo BAJO</v>
          </cell>
        </row>
        <row r="304">
          <cell r="K304" t="str">
            <v>Generación de residuos de manejo especial (RAEE´S)</v>
          </cell>
          <cell r="L304" t="str">
            <v>Contaminación del suelo (-)</v>
          </cell>
          <cell r="AB304" t="str">
            <v>Negativo MODERADO</v>
          </cell>
          <cell r="BA304" t="str">
            <v>Negativo BAJO</v>
          </cell>
        </row>
        <row r="305">
          <cell r="K305" t="str">
            <v>Generación de residuos de manejo especial (PILAS O BATERÍAS)</v>
          </cell>
          <cell r="L305" t="str">
            <v>Contaminación del suelo (-)</v>
          </cell>
          <cell r="AB305" t="str">
            <v>Negativo MODERADO</v>
          </cell>
          <cell r="BA305" t="str">
            <v>Negativo BAJO</v>
          </cell>
        </row>
        <row r="306">
          <cell r="K306" t="str">
            <v xml:space="preserve">Generación de residuos peligrosos (TÓNERES) </v>
          </cell>
          <cell r="L306" t="str">
            <v>Contaminación del suelo (-)</v>
          </cell>
          <cell r="AB306" t="str">
            <v>Negativo MODERADO</v>
          </cell>
          <cell r="BA306" t="str">
            <v>Negativo BAJO</v>
          </cell>
        </row>
        <row r="307">
          <cell r="K307" t="str">
            <v>Generación de residuos aprovechables (PAPEL)</v>
          </cell>
          <cell r="L307" t="str">
            <v>Disminución de carga en los rellenos sanitarios (+)</v>
          </cell>
          <cell r="AB307" t="str">
            <v>POSITIVO</v>
          </cell>
          <cell r="BA307" t="str">
            <v>POSITIVO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Conversión a medios tecnológicos</v>
          </cell>
          <cell r="L315" t="str">
            <v>Disminución de consumo de papel (+)</v>
          </cell>
          <cell r="AB315" t="str">
            <v>POSITIVO</v>
          </cell>
          <cell r="BA315" t="str">
            <v>POSITIVO</v>
          </cell>
        </row>
        <row r="316">
          <cell r="K316" t="str">
            <v>Definición de criterios ambientales para adquisición de productos y/o servicios</v>
          </cell>
          <cell r="L316" t="str">
            <v>Generación / Fomento de educación  y conciencia ambiental (+)</v>
          </cell>
          <cell r="AB316" t="str">
            <v>POSITIVO</v>
          </cell>
          <cell r="BA316" t="str">
            <v>POSITIVO</v>
          </cell>
        </row>
        <row r="317">
          <cell r="K317" t="str">
            <v>Definición de criterios ambientales para adquisición de productos y/o servicios</v>
          </cell>
          <cell r="L317" t="str">
            <v>Reducción de afectación al medio ambiente (+)</v>
          </cell>
          <cell r="AB317" t="str">
            <v>POSITIVO</v>
          </cell>
          <cell r="BA317" t="str">
            <v>POSITIVO</v>
          </cell>
        </row>
        <row r="318">
          <cell r="K318" t="str">
            <v>Identificación de requisitos legales ambientales y otros requisitos</v>
          </cell>
          <cell r="L318" t="str">
            <v>Reducción de afectación al medio ambiente (+)</v>
          </cell>
          <cell r="AB318" t="str">
            <v>POSITIVO</v>
          </cell>
          <cell r="BA318" t="str">
            <v>POSITIVO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Aumento de carga de rellenos sanitarios (-)</v>
          </cell>
          <cell r="AB324" t="str">
            <v>Negativo MODERADO</v>
          </cell>
          <cell r="BA324" t="str">
            <v>Negativo BAJO</v>
          </cell>
        </row>
        <row r="325">
          <cell r="K325" t="str">
            <v xml:space="preserve">Generación de residuos peligrosos (TÓNERES) </v>
          </cell>
          <cell r="L325" t="str">
            <v>Contaminación del suelo (-)</v>
          </cell>
          <cell r="AB325" t="str">
            <v>Negativo MODERADO</v>
          </cell>
          <cell r="BA325" t="str">
            <v>Negativo BAJO</v>
          </cell>
        </row>
        <row r="326">
          <cell r="K326" t="str">
            <v>Consumo de bolsas plásticas para almacenamiento de residuos</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Consumo de energía eléctrica</v>
          </cell>
          <cell r="L329" t="str">
            <v>Agotamiento de los recursos naturales (-)</v>
          </cell>
          <cell r="AB329" t="str">
            <v>Negativo MODERADO</v>
          </cell>
          <cell r="BA329" t="str">
            <v>Negativo BAJO</v>
          </cell>
        </row>
        <row r="330">
          <cell r="K330" t="str">
            <v>Definición de criterios ambientales para adquisición de productos y/o servicios</v>
          </cell>
          <cell r="L330" t="str">
            <v>Reducción de afectación al medio ambiente (+)</v>
          </cell>
          <cell r="AB330" t="str">
            <v>POSITIVO</v>
          </cell>
          <cell r="BA330" t="str">
            <v>POSITIVO</v>
          </cell>
        </row>
        <row r="331">
          <cell r="K331" t="str">
            <v>Definición de criterios ambientales para adquisición de productos y/o servicios</v>
          </cell>
          <cell r="L331" t="str">
            <v>Generación / Fomento de educación  y conciencia ambiental (+)</v>
          </cell>
          <cell r="AB331" t="str">
            <v>POSITIVO</v>
          </cell>
          <cell r="BA331" t="str">
            <v>POSITIVO</v>
          </cell>
        </row>
        <row r="332">
          <cell r="K332" t="str">
            <v>Generación de residuos aprovechables (CARTÓN)</v>
          </cell>
          <cell r="L332" t="str">
            <v>Disminución de carga en los rellenos sanitarios (+)</v>
          </cell>
          <cell r="AB332" t="str">
            <v>POSITIVO</v>
          </cell>
          <cell r="BA332" t="str">
            <v>POSITIVO</v>
          </cell>
        </row>
        <row r="333">
          <cell r="K333" t="str">
            <v>Generación de residuos aprovechables (PAPEL)</v>
          </cell>
          <cell r="L333" t="str">
            <v>Disminución de carga en los rellenos sanitarios (+)</v>
          </cell>
          <cell r="AB333" t="str">
            <v>POSITIVO</v>
          </cell>
          <cell r="BA333" t="str">
            <v>POSITIVO</v>
          </cell>
        </row>
        <row r="334">
          <cell r="K334" t="str">
            <v>Generación de residuos aprovechables (PLÁSTICO)</v>
          </cell>
          <cell r="L334" t="str">
            <v>Disminución de carga en los rellenos sanitarios (+)</v>
          </cell>
          <cell r="AB334" t="str">
            <v>POSITIVO</v>
          </cell>
          <cell r="BA334" t="str">
            <v>POSITIVO</v>
          </cell>
        </row>
        <row r="335">
          <cell r="K335" t="str">
            <v>Generación de residuos ordinarios</v>
          </cell>
          <cell r="L335" t="str">
            <v>Aumento de carga de rellenos sanitarios (-)</v>
          </cell>
          <cell r="AB335" t="str">
            <v>Negativo MODERADO</v>
          </cell>
          <cell r="BA335" t="str">
            <v>Negativo BAJO</v>
          </cell>
        </row>
        <row r="336">
          <cell r="K336" t="str">
            <v>Generación de residuos ordinarios</v>
          </cell>
          <cell r="L336" t="str">
            <v>Contaminación del suelo (-)</v>
          </cell>
          <cell r="AB336" t="str">
            <v>Negativo MODERADO</v>
          </cell>
          <cell r="BA336" t="str">
            <v>Negativo BAJO</v>
          </cell>
        </row>
        <row r="337">
          <cell r="K337" t="str">
            <v>Generación de residuos orgánicos</v>
          </cell>
          <cell r="L337" t="str">
            <v>Aumento de carga de rellenos sanitarios (-)</v>
          </cell>
          <cell r="AB337" t="str">
            <v>Negativo MODERADO</v>
          </cell>
          <cell r="BA337" t="str">
            <v>Negativo BAJO</v>
          </cell>
        </row>
        <row r="338">
          <cell r="K338" t="str">
            <v>Generación de residuos orgánicos</v>
          </cell>
          <cell r="L338" t="str">
            <v>Contaminación del suelo (-)</v>
          </cell>
          <cell r="AB338" t="str">
            <v>Negativo MODERADO</v>
          </cell>
          <cell r="BA338" t="str">
            <v>Negativo BAJO</v>
          </cell>
        </row>
        <row r="339">
          <cell r="K339" t="str">
            <v xml:space="preserve">Generación de residuos peligrosos (TÓNERES) </v>
          </cell>
          <cell r="L339" t="str">
            <v>Contaminación del suelo (-)</v>
          </cell>
          <cell r="AB339" t="str">
            <v>Negativo MODERADO</v>
          </cell>
          <cell r="BA339" t="str">
            <v>Negativo BAJO</v>
          </cell>
        </row>
        <row r="340">
          <cell r="K340" t="str">
            <v>Consumo de bolsas plásticas para almacenamiento de residuos</v>
          </cell>
          <cell r="L340" t="str">
            <v>Agotamiento de los recursos naturales (-)</v>
          </cell>
          <cell r="AB340" t="str">
            <v>Negativo MODERADO</v>
          </cell>
          <cell r="BA340" t="str">
            <v>Negativo BAJO</v>
          </cell>
        </row>
        <row r="341">
          <cell r="K341" t="str">
            <v>Educación ambiental</v>
          </cell>
          <cell r="L341" t="str">
            <v>Disminución de carga en los rellenos sanitarios (+)</v>
          </cell>
          <cell r="AB341" t="str">
            <v>POSITIVO</v>
          </cell>
          <cell r="BA341" t="str">
            <v>POSITIVO</v>
          </cell>
        </row>
        <row r="342">
          <cell r="K342" t="str">
            <v>Educación ambiental</v>
          </cell>
          <cell r="L342" t="str">
            <v>Disminución de contaminación al suelo (+)</v>
          </cell>
          <cell r="AB342" t="str">
            <v>POSITIVO</v>
          </cell>
          <cell r="BA342" t="str">
            <v>POSITIVO</v>
          </cell>
        </row>
        <row r="343">
          <cell r="K343" t="str">
            <v>Educación ambiental</v>
          </cell>
          <cell r="L343" t="str">
            <v>Fomento de buenas prácticas ambientales (+)</v>
          </cell>
          <cell r="AB343" t="str">
            <v>POSITIVO</v>
          </cell>
          <cell r="BA343" t="str">
            <v>POSITIVO</v>
          </cell>
        </row>
        <row r="344">
          <cell r="K344" t="str">
            <v>Educación ambiental</v>
          </cell>
          <cell r="L344" t="str">
            <v>Generación / Fomento de educación  y conciencia ambiental (+)</v>
          </cell>
          <cell r="AB344" t="str">
            <v>POSITIVO</v>
          </cell>
          <cell r="BA344" t="str">
            <v>POSITIVO</v>
          </cell>
        </row>
        <row r="345">
          <cell r="K345" t="str">
            <v>Educación ambiental</v>
          </cell>
          <cell r="L345" t="str">
            <v>Generación de empleo (+)</v>
          </cell>
          <cell r="AB345" t="str">
            <v>POSITIVO</v>
          </cell>
          <cell r="BA345" t="str">
            <v>POSITIVO</v>
          </cell>
        </row>
        <row r="346">
          <cell r="K346" t="str">
            <v>Educación ambiental</v>
          </cell>
          <cell r="L346" t="str">
            <v>Manejo integral de residuos sólidos (+)</v>
          </cell>
          <cell r="AB346" t="str">
            <v>POSITIVO</v>
          </cell>
          <cell r="BA346" t="str">
            <v>POSITIVO</v>
          </cell>
        </row>
        <row r="347">
          <cell r="K347" t="str">
            <v>Educación ambiental</v>
          </cell>
          <cell r="L347" t="str">
            <v>Reducción de afectación al medio ambiente (+)</v>
          </cell>
          <cell r="AB347" t="str">
            <v>POSITIVO</v>
          </cell>
          <cell r="BA347" t="str">
            <v>POSITIVO</v>
          </cell>
        </row>
        <row r="348">
          <cell r="K348" t="str">
            <v>Uso de publicidad exterior visual</v>
          </cell>
          <cell r="L348" t="str">
            <v>Alteración al medio ambiente laboral (-)</v>
          </cell>
          <cell r="AB348" t="str">
            <v>Negativo MODERADO</v>
          </cell>
          <cell r="BA348" t="str">
            <v>Negativo BAJO</v>
          </cell>
        </row>
        <row r="349">
          <cell r="K349" t="str">
            <v>Consumo de combustibles</v>
          </cell>
          <cell r="L349" t="str">
            <v>Agotamiento de los recursos naturales (-)</v>
          </cell>
          <cell r="AB349" t="str">
            <v>Negativo MODERADO</v>
          </cell>
          <cell r="BA349" t="str">
            <v>Negativo BAJO</v>
          </cell>
        </row>
        <row r="350">
          <cell r="K350" t="str">
            <v>Consumo de combustibles</v>
          </cell>
          <cell r="L350" t="str">
            <v>Emisión de gases efecto invernadero (-)</v>
          </cell>
          <cell r="AB350" t="str">
            <v>Negativo MODERADO</v>
          </cell>
          <cell r="BA350" t="str">
            <v>Negativo BAJO</v>
          </cell>
        </row>
        <row r="351">
          <cell r="K351" t="str">
            <v>Generación de emisiones atmosféricas fuentes móviles</v>
          </cell>
          <cell r="L351" t="str">
            <v>Contaminación del aire (-)</v>
          </cell>
          <cell r="AB351" t="str">
            <v>Negativo MODERADO</v>
          </cell>
          <cell r="BA351" t="str">
            <v>Negativo MODERADO</v>
          </cell>
        </row>
        <row r="352">
          <cell r="K352" t="str">
            <v>Generación de residuos de manejo especial (LLANTAS USADAS)</v>
          </cell>
          <cell r="L352" t="str">
            <v>Contaminación del suelo (-)</v>
          </cell>
          <cell r="AB352" t="str">
            <v>Negativo MODERADO</v>
          </cell>
          <cell r="BA352" t="str">
            <v>Negativo BAJO</v>
          </cell>
        </row>
        <row r="353">
          <cell r="K353" t="str">
            <v>Generación de residuos peligrosos (ACEITES USADOS)</v>
          </cell>
          <cell r="L353" t="str">
            <v>Contaminación del suelo (-)</v>
          </cell>
          <cell r="AB353" t="str">
            <v>Negativo MODERADO</v>
          </cell>
          <cell r="BA353" t="str">
            <v>Negativo BAJO</v>
          </cell>
        </row>
        <row r="354">
          <cell r="K354" t="str">
            <v>Generación de ruido</v>
          </cell>
          <cell r="L354" t="str">
            <v>Contaminación del aire (-)</v>
          </cell>
          <cell r="AB354" t="str">
            <v>Negativo MODERADO</v>
          </cell>
          <cell r="BA354" t="str">
            <v>Negativo MODERADO</v>
          </cell>
        </row>
        <row r="355">
          <cell r="K355" t="str">
            <v>Identificación de requisitos legales ambientales y otros requisitos</v>
          </cell>
          <cell r="L355" t="str">
            <v>Reducción de afectación al medio ambiente (+)</v>
          </cell>
          <cell r="AB355" t="str">
            <v>POSITIVO</v>
          </cell>
          <cell r="BA355" t="str">
            <v>POSITIVO</v>
          </cell>
        </row>
        <row r="356">
          <cell r="K356" t="str">
            <v>Definición de criterios ambientales para adquisición de productos y/o servicios</v>
          </cell>
          <cell r="L356" t="str">
            <v>Preservación de la calidad del aire (+)</v>
          </cell>
          <cell r="AB356" t="str">
            <v>POSITIVO</v>
          </cell>
          <cell r="BA356" t="str">
            <v>POSITIVO</v>
          </cell>
        </row>
        <row r="357">
          <cell r="K357" t="str">
            <v>Definición de criterios ambientales para adquisición de productos y/o servicios</v>
          </cell>
          <cell r="L357" t="str">
            <v>Reducción de afectación al medio ambiente (+)</v>
          </cell>
          <cell r="AB357" t="str">
            <v>POSITIVO</v>
          </cell>
          <cell r="BA357" t="str">
            <v>POSITIVO</v>
          </cell>
        </row>
        <row r="358">
          <cell r="K358" t="str">
            <v>Consumo de agua</v>
          </cell>
          <cell r="L358" t="str">
            <v>Agotamiento de los recursos naturales (-)</v>
          </cell>
          <cell r="AB358" t="str">
            <v>Negativo MODERADO</v>
          </cell>
          <cell r="BA358" t="str">
            <v>Negativo BAJO</v>
          </cell>
        </row>
        <row r="359">
          <cell r="K359" t="str">
            <v>Generación de ruido</v>
          </cell>
          <cell r="L359" t="str">
            <v>Aumento en los niveles de ruido (-)</v>
          </cell>
          <cell r="AB359" t="str">
            <v>Negativo MODERADO</v>
          </cell>
          <cell r="BA359" t="str">
            <v>Negativo BAJO</v>
          </cell>
        </row>
        <row r="360">
          <cell r="K360" t="str">
            <v>N/A</v>
          </cell>
          <cell r="L360" t="str">
            <v>N/A</v>
          </cell>
          <cell r="AB360" t="str">
            <v>SIN IMPACTO</v>
          </cell>
          <cell r="BA360" t="str">
            <v>SIN IMPACTO</v>
          </cell>
        </row>
        <row r="361">
          <cell r="K361" t="str">
            <v>Uso de refrigerantes</v>
          </cell>
          <cell r="L361" t="str">
            <v>Agotamiento de los recursos naturales (-)</v>
          </cell>
          <cell r="AB361" t="str">
            <v>Negativo BAJO</v>
          </cell>
          <cell r="BA361" t="str">
            <v>Negativo BAJO</v>
          </cell>
        </row>
        <row r="362">
          <cell r="K362" t="str">
            <v>Otro</v>
          </cell>
          <cell r="L362" t="str">
            <v>Disminución de contaminación al suelo (+)</v>
          </cell>
          <cell r="AB362" t="str">
            <v>POSITIVO</v>
          </cell>
          <cell r="BA362" t="str">
            <v>POSITIVO</v>
          </cell>
        </row>
        <row r="363">
          <cell r="K363" t="str">
            <v>N/A</v>
          </cell>
          <cell r="L363" t="str">
            <v>N/A</v>
          </cell>
          <cell r="AB363" t="str">
            <v>SIN IMPACTO</v>
          </cell>
          <cell r="BA363" t="str">
            <v>SIN IMPACTO</v>
          </cell>
        </row>
        <row r="364">
          <cell r="K364" t="str">
            <v>Generación de residuos peligrosos (PLAGUICIDAS)</v>
          </cell>
          <cell r="L364" t="str">
            <v>Contaminación del suelo (-)</v>
          </cell>
          <cell r="AB364" t="str">
            <v>Negativo MODERADO</v>
          </cell>
          <cell r="BA364" t="str">
            <v>Negativo BAJO</v>
          </cell>
        </row>
        <row r="365">
          <cell r="K365" t="str">
            <v xml:space="preserve">Generación de residuos peligrosos (RESIDUOS QUÍMICOS) </v>
          </cell>
          <cell r="L365" t="str">
            <v>Contaminación del suelo (-)</v>
          </cell>
          <cell r="AB365" t="str">
            <v>Negativo MODERADO</v>
          </cell>
          <cell r="BA365" t="str">
            <v>Negativo BAJO</v>
          </cell>
        </row>
        <row r="366">
          <cell r="K366" t="str">
            <v>N/A</v>
          </cell>
          <cell r="L366" t="str">
            <v>N/A</v>
          </cell>
          <cell r="AB366" t="str">
            <v>SIN IMPACTO</v>
          </cell>
          <cell r="BA366" t="str">
            <v>SIN IMPACTO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 xml:space="preserve">Generación de residuos peligrosos (RESIDUOS QUÍMICOS) </v>
          </cell>
          <cell r="L371" t="str">
            <v>Agotamiento de los recursos naturales (-)</v>
          </cell>
          <cell r="AB371" t="str">
            <v>Negativo MODERADO</v>
          </cell>
          <cell r="BA371" t="str">
            <v>Negativo BAJO</v>
          </cell>
        </row>
        <row r="372">
          <cell r="K372" t="str">
            <v>Consumo de energía eléctrica</v>
          </cell>
          <cell r="L372" t="str">
            <v>Agotamiento de los recursos naturales (-)</v>
          </cell>
          <cell r="AB372" t="str">
            <v>Negativo MODERADO</v>
          </cell>
          <cell r="BA372" t="str">
            <v>Negativo BAJO</v>
          </cell>
        </row>
        <row r="373">
          <cell r="K373" t="str">
            <v>Generación de emisiones atmosféricas fuentes fijas</v>
          </cell>
          <cell r="L373" t="str">
            <v>Incremento de la concentración de material particulado (-)</v>
          </cell>
          <cell r="AB373" t="str">
            <v>Negativo MODERADO</v>
          </cell>
          <cell r="BA373" t="str">
            <v>Negativo BAJO</v>
          </cell>
        </row>
        <row r="374">
          <cell r="K374" t="str">
            <v>N/A</v>
          </cell>
          <cell r="L374" t="str">
            <v>N/A</v>
          </cell>
          <cell r="AB374" t="str">
            <v>SIN IMPACTO</v>
          </cell>
          <cell r="BA374" t="str">
            <v>SIN IMPACTO</v>
          </cell>
        </row>
        <row r="375">
          <cell r="K375" t="str">
            <v>Consumo de agua</v>
          </cell>
          <cell r="L375" t="str">
            <v>Agotamiento de los recursos naturales (-)</v>
          </cell>
          <cell r="AB375" t="str">
            <v>Negativo MODERADO</v>
          </cell>
          <cell r="BA375" t="str">
            <v>Negativo BAJO</v>
          </cell>
        </row>
        <row r="376">
          <cell r="K376" t="str">
            <v>N/A</v>
          </cell>
          <cell r="L376" t="str">
            <v>N/A</v>
          </cell>
          <cell r="AB376" t="str">
            <v>SIN IMPACTO</v>
          </cell>
          <cell r="BA376" t="str">
            <v>SIN IMPACTO</v>
          </cell>
        </row>
        <row r="377">
          <cell r="K377" t="str">
            <v>Emisiones de olores ofensivos</v>
          </cell>
          <cell r="L377" t="str">
            <v>Contaminación del aire (-)</v>
          </cell>
          <cell r="AB377" t="str">
            <v>Negativo MODERADO</v>
          </cell>
          <cell r="BA377" t="str">
            <v>Negativo BAJO</v>
          </cell>
        </row>
        <row r="378">
          <cell r="K378" t="str">
            <v>Generación de emisiones atmosféricas fuentes fijas</v>
          </cell>
          <cell r="L378" t="str">
            <v>Incremento de la concentración de material particulado (-)</v>
          </cell>
          <cell r="AB378" t="str">
            <v>Negativo MODERADO</v>
          </cell>
          <cell r="BA378" t="str">
            <v>Negativo BAJO</v>
          </cell>
        </row>
        <row r="379">
          <cell r="K379" t="str">
            <v>Uso de refrigerantes</v>
          </cell>
          <cell r="L379" t="str">
            <v>Agotamiento de los recursos naturales (-)</v>
          </cell>
          <cell r="AB379" t="str">
            <v>Negativo BAJO</v>
          </cell>
          <cell r="BA379" t="str">
            <v>Negativo BAJO</v>
          </cell>
        </row>
        <row r="380">
          <cell r="K380" t="str">
            <v>Consumo de combustibles</v>
          </cell>
          <cell r="L380" t="str">
            <v>Agotamiento de los recursos naturales (-)</v>
          </cell>
          <cell r="AB380" t="str">
            <v>Negativo BAJO</v>
          </cell>
          <cell r="BA380" t="str">
            <v>Negativo BAJO</v>
          </cell>
        </row>
        <row r="381">
          <cell r="K381" t="str">
            <v>Otro</v>
          </cell>
          <cell r="L381" t="str">
            <v>Disminución de contaminación al suelo (+)</v>
          </cell>
          <cell r="AB381" t="str">
            <v>POSITIVO</v>
          </cell>
          <cell r="BA381" t="str">
            <v>POSITIVO</v>
          </cell>
        </row>
        <row r="382">
          <cell r="K382" t="str">
            <v>N/A</v>
          </cell>
          <cell r="L382" t="str">
            <v>N/A</v>
          </cell>
          <cell r="AB382" t="str">
            <v>SIN IMPACTO</v>
          </cell>
          <cell r="BA382" t="str">
            <v>SIN IMPACTO</v>
          </cell>
        </row>
        <row r="383">
          <cell r="K383" t="str">
            <v>Generación de residuos peligrosos (PLAGUICIDAS)</v>
          </cell>
          <cell r="L383" t="str">
            <v>Contaminación del suelo (-)</v>
          </cell>
          <cell r="AB383" t="str">
            <v>Negativo MODERADO</v>
          </cell>
          <cell r="BA383" t="str">
            <v>Negativo BAJO</v>
          </cell>
        </row>
        <row r="384">
          <cell r="K384" t="str">
            <v xml:space="preserve">Generación de residuos peligrosos (RESIDUOS QUÍMICOS) </v>
          </cell>
          <cell r="L384" t="str">
            <v>Contaminación del suelo (-)</v>
          </cell>
          <cell r="AB384" t="str">
            <v>Negativo MODERADO</v>
          </cell>
          <cell r="BA384" t="str">
            <v>Negativo BAJO</v>
          </cell>
        </row>
        <row r="385">
          <cell r="K385" t="str">
            <v>N/A</v>
          </cell>
          <cell r="L385" t="str">
            <v>N/A</v>
          </cell>
          <cell r="AB385" t="str">
            <v>SIN IMPACTO</v>
          </cell>
          <cell r="BA385" t="str">
            <v>SIN IMPACTO</v>
          </cell>
        </row>
        <row r="386">
          <cell r="K386" t="str">
            <v>Generación de ruido</v>
          </cell>
          <cell r="L386" t="str">
            <v>Aumento en los niveles de ruido (-)</v>
          </cell>
          <cell r="AB386" t="str">
            <v>Negativo MODERADO</v>
          </cell>
          <cell r="BA386" t="str">
            <v>Negativo BAJO</v>
          </cell>
        </row>
        <row r="387">
          <cell r="K387" t="str">
            <v>N/A</v>
          </cell>
          <cell r="L387" t="str">
            <v>N/A</v>
          </cell>
          <cell r="AB387" t="str">
            <v>SIN IMPACTO</v>
          </cell>
          <cell r="BA387" t="str">
            <v>SIN IMPACTO</v>
          </cell>
        </row>
        <row r="388">
          <cell r="K388" t="str">
            <v>N/A</v>
          </cell>
          <cell r="L388" t="str">
            <v>N/A</v>
          </cell>
          <cell r="AB388" t="str">
            <v>SIN IMPACTO</v>
          </cell>
          <cell r="BA388" t="str">
            <v>SIN IMPACTO</v>
          </cell>
        </row>
        <row r="389">
          <cell r="K389" t="str">
            <v xml:space="preserve">Generación de residuos peligrosos (RESIDUOS QUÍMICOS) </v>
          </cell>
          <cell r="L389" t="str">
            <v>Agotamiento de los recursos naturales (-)</v>
          </cell>
          <cell r="AB389" t="str">
            <v>Negativo MODERADO</v>
          </cell>
          <cell r="BA389" t="str">
            <v>Negativo BAJO</v>
          </cell>
        </row>
        <row r="390">
          <cell r="K390" t="str">
            <v>Generación de ruido</v>
          </cell>
          <cell r="L390" t="str">
            <v>Aumento en los niveles de ruido (-)</v>
          </cell>
          <cell r="AB390" t="str">
            <v>Negativo MODERADO</v>
          </cell>
          <cell r="BA390" t="str">
            <v>Negativo BAJO</v>
          </cell>
        </row>
        <row r="391">
          <cell r="K391" t="str">
            <v>Consumo de energía eléctrica</v>
          </cell>
          <cell r="L391" t="str">
            <v>Agotamiento de los recursos naturales (-)</v>
          </cell>
          <cell r="AB391" t="str">
            <v>Negativo MODERADO</v>
          </cell>
          <cell r="BA391" t="str">
            <v>Negativo BAJO</v>
          </cell>
        </row>
        <row r="392">
          <cell r="K392" t="str">
            <v>N/A</v>
          </cell>
          <cell r="L392" t="str">
            <v>N/A</v>
          </cell>
          <cell r="AB392" t="str">
            <v>SIN IMPACTO</v>
          </cell>
          <cell r="BA392" t="str">
            <v>SIN IMPACTO</v>
          </cell>
        </row>
        <row r="393">
          <cell r="K393" t="str">
            <v>N/A</v>
          </cell>
          <cell r="L393" t="str">
            <v>N/A</v>
          </cell>
          <cell r="AB393" t="str">
            <v>SIN IMPACTO</v>
          </cell>
          <cell r="BA393" t="str">
            <v>SIN IMPACTO</v>
          </cell>
        </row>
        <row r="394">
          <cell r="K394" t="str">
            <v>Otro</v>
          </cell>
          <cell r="L394" t="str">
            <v>Disminución de contaminación al suelo (+)</v>
          </cell>
          <cell r="AB394" t="str">
            <v>POSITIVO</v>
          </cell>
          <cell r="BA394" t="str">
            <v>POSITIVO</v>
          </cell>
        </row>
        <row r="395">
          <cell r="K395" t="str">
            <v>N/A</v>
          </cell>
          <cell r="L395" t="str">
            <v>N/A</v>
          </cell>
          <cell r="AB395" t="str">
            <v>SIN IMPACTO</v>
          </cell>
          <cell r="BA395" t="str">
            <v>SIN IMPACTO</v>
          </cell>
        </row>
        <row r="396">
          <cell r="K396" t="str">
            <v>Generación de ruido</v>
          </cell>
          <cell r="L396" t="str">
            <v>Aumento en los niveles de ruido (-)</v>
          </cell>
          <cell r="AB396" t="str">
            <v>Negativo MODERADO</v>
          </cell>
          <cell r="BA396" t="str">
            <v>Negativo BAJO</v>
          </cell>
        </row>
        <row r="397">
          <cell r="K397" t="str">
            <v>Consumo de agua</v>
          </cell>
          <cell r="L397" t="str">
            <v>Agotamiento de los recursos naturales (-)</v>
          </cell>
          <cell r="AB397" t="str">
            <v>Negativo MODERADO</v>
          </cell>
          <cell r="BA397" t="str">
            <v>Negativo BAJO</v>
          </cell>
        </row>
        <row r="398">
          <cell r="K398" t="str">
            <v>Consumo de energía eléctrica</v>
          </cell>
          <cell r="L398" t="str">
            <v>Agotamiento de los recursos naturales (-)</v>
          </cell>
          <cell r="AB398" t="str">
            <v>Negativo MODERADO</v>
          </cell>
          <cell r="BA398" t="str">
            <v>Negativo BAJO</v>
          </cell>
        </row>
        <row r="399">
          <cell r="K399" t="str">
            <v>Uso de refrigerantes</v>
          </cell>
          <cell r="L399" t="str">
            <v>Agotamiento de los recursos naturales (-)</v>
          </cell>
          <cell r="AB399" t="str">
            <v>Negativo BAJO</v>
          </cell>
          <cell r="BA399" t="str">
            <v>Negativo BAJO</v>
          </cell>
        </row>
        <row r="400">
          <cell r="K400" t="str">
            <v xml:space="preserve">Generación de residuos peligrosos (RESIDUOS QUÍMICOS) </v>
          </cell>
          <cell r="L400" t="str">
            <v>Contaminación del suelo (-)</v>
          </cell>
          <cell r="AB400" t="str">
            <v>Negativo MODERADO</v>
          </cell>
          <cell r="BA400" t="str">
            <v>Negativo BAJO</v>
          </cell>
        </row>
        <row r="401">
          <cell r="K401" t="str">
            <v xml:space="preserve">Generación de residuos peligrosos (RESIDUOS QUÍMICOS) </v>
          </cell>
          <cell r="L401" t="str">
            <v>Contaminación del suelo (-)</v>
          </cell>
          <cell r="AB401" t="str">
            <v>Negativo MODERADO</v>
          </cell>
          <cell r="BA401" t="str">
            <v>Negativo BAJO</v>
          </cell>
        </row>
        <row r="402">
          <cell r="K402" t="str">
            <v>Consumo de agua</v>
          </cell>
          <cell r="L402" t="str">
            <v>Agotamiento de los recursos naturales (-)</v>
          </cell>
          <cell r="AB402" t="str">
            <v>Negativo BAJO</v>
          </cell>
          <cell r="BA402" t="str">
            <v>Negativo BAJO</v>
          </cell>
        </row>
        <row r="403">
          <cell r="K403" t="str">
            <v>N/A</v>
          </cell>
          <cell r="L403" t="str">
            <v>N/A</v>
          </cell>
          <cell r="AB403" t="str">
            <v>SIN IMPACTO</v>
          </cell>
          <cell r="BA403" t="str">
            <v>SIN IMPACTO</v>
          </cell>
        </row>
        <row r="404">
          <cell r="K404" t="str">
            <v>N/A</v>
          </cell>
          <cell r="L404" t="str">
            <v>N/A</v>
          </cell>
          <cell r="AB404" t="str">
            <v>SIN IMPACTO</v>
          </cell>
          <cell r="BA404" t="str">
            <v>SIN IMPACTO</v>
          </cell>
        </row>
        <row r="405">
          <cell r="K405" t="str">
            <v>N/A</v>
          </cell>
          <cell r="L405" t="str">
            <v>N/A</v>
          </cell>
          <cell r="AB405" t="str">
            <v>SIN IMPACTO</v>
          </cell>
          <cell r="BA405" t="str">
            <v>SIN IMPACTO</v>
          </cell>
        </row>
        <row r="406">
          <cell r="K406" t="str">
            <v>Consumo de combustibles</v>
          </cell>
          <cell r="L406" t="str">
            <v>Agotamiento de los recursos naturales (-)</v>
          </cell>
          <cell r="AB406" t="str">
            <v>Negativo BAJO</v>
          </cell>
          <cell r="BA406" t="str">
            <v>Negativo BAJO</v>
          </cell>
        </row>
        <row r="407">
          <cell r="K407" t="str">
            <v>Consumo de plaguicidas</v>
          </cell>
          <cell r="L407" t="str">
            <v>Contaminación del suelo (-)</v>
          </cell>
          <cell r="AB407" t="str">
            <v>Negativo MODERADO</v>
          </cell>
          <cell r="BA407" t="str">
            <v>Negativo BAJO</v>
          </cell>
        </row>
        <row r="408">
          <cell r="K408" t="str">
            <v>N/A</v>
          </cell>
          <cell r="L408" t="str">
            <v>N/A</v>
          </cell>
          <cell r="AB408" t="str">
            <v>SIN IMPACTO</v>
          </cell>
          <cell r="BA408" t="str">
            <v>SIN IMPACTO</v>
          </cell>
        </row>
        <row r="409">
          <cell r="K409" t="str">
            <v>N/A</v>
          </cell>
          <cell r="L409" t="str">
            <v>N/A</v>
          </cell>
          <cell r="AB409" t="str">
            <v>SIN IMPACTO</v>
          </cell>
          <cell r="BA409" t="str">
            <v>SIN IMPACTO</v>
          </cell>
        </row>
        <row r="410">
          <cell r="K410" t="str">
            <v>Generación de emisiones atmosféricas fuentes fijas</v>
          </cell>
          <cell r="L410" t="str">
            <v>Incremento de la concentración de material particulado (-)</v>
          </cell>
          <cell r="AB410" t="str">
            <v>Negativo MODERADO</v>
          </cell>
          <cell r="BA410" t="str">
            <v>Negativo BAJO</v>
          </cell>
        </row>
        <row r="411">
          <cell r="K411"/>
          <cell r="L411"/>
          <cell r="AB411" t="str">
            <v>SIN IMPACTO</v>
          </cell>
          <cell r="BA411" t="str">
            <v>SIN IMPACTO</v>
          </cell>
        </row>
      </sheetData>
      <sheetData sheetId="55"/>
      <sheetData sheetId="56"/>
      <sheetData sheetId="57"/>
      <sheetData sheetId="58"/>
      <sheetData sheetId="5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 xml:space="preserve">Consumo de insumos comestibles de cafetería </v>
          </cell>
          <cell r="L201" t="str">
            <v>Agotamiento de los recursos naturales (-)</v>
          </cell>
          <cell r="AB201" t="str">
            <v>Negativo BAJO</v>
          </cell>
          <cell r="BA201" t="str">
            <v>Negativo BAJO</v>
          </cell>
        </row>
        <row r="202">
          <cell r="K202" t="str">
            <v>Consumo de energía eléctrica</v>
          </cell>
          <cell r="L202" t="str">
            <v>Agotamiento de los recursos naturales (-)</v>
          </cell>
          <cell r="AB202" t="str">
            <v>Negativo MODERADO</v>
          </cell>
          <cell r="BA202" t="str">
            <v>Negativo BAJO</v>
          </cell>
        </row>
        <row r="203">
          <cell r="K203" t="str">
            <v>Consumo de papel</v>
          </cell>
          <cell r="L203" t="str">
            <v>Agotamiento de los recursos naturales (-)</v>
          </cell>
          <cell r="AB203" t="str">
            <v>Negativo MODERADO</v>
          </cell>
          <cell r="BA203" t="str">
            <v>Negativo BAJO</v>
          </cell>
        </row>
        <row r="204">
          <cell r="K204" t="str">
            <v>Consumo de tóner</v>
          </cell>
          <cell r="L204" t="str">
            <v>Agotamiento de los recursos naturales (-)</v>
          </cell>
          <cell r="AB204" t="str">
            <v>Negativo BAJO</v>
          </cell>
          <cell r="BA204" t="str">
            <v>Negativo BAJO</v>
          </cell>
        </row>
        <row r="205">
          <cell r="K205" t="str">
            <v>Conversión a medios tecnológicos</v>
          </cell>
          <cell r="L205" t="str">
            <v>Disminución de consumo de papel (+)</v>
          </cell>
          <cell r="AB205" t="str">
            <v>POSITIVO</v>
          </cell>
          <cell r="BA205" t="str">
            <v>POSITIVO</v>
          </cell>
        </row>
        <row r="206">
          <cell r="K206" t="str">
            <v>Generación de residuos aprovechables (PAPEL)</v>
          </cell>
          <cell r="L206" t="str">
            <v>Disminución de carga en los rellenos sanitarios (+)</v>
          </cell>
          <cell r="AB206" t="str">
            <v>POSITIVO</v>
          </cell>
          <cell r="BA206" t="str">
            <v>POSITIVO</v>
          </cell>
        </row>
        <row r="207">
          <cell r="K207" t="str">
            <v xml:space="preserve">Generación de residuos peligrosos (TÓNERES) </v>
          </cell>
          <cell r="L207" t="str">
            <v>Contaminación del suelo (-)</v>
          </cell>
          <cell r="AB207" t="str">
            <v>Negativo MODERADO</v>
          </cell>
          <cell r="BA207" t="str">
            <v>Negativo BAJO</v>
          </cell>
        </row>
        <row r="208">
          <cell r="K208" t="str">
            <v>Intervención a comunidades Étnicas</v>
          </cell>
          <cell r="L208" t="str">
            <v>Afectación a las costumbres étnicas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 xml:space="preserve">Consumo de insumos comestibles de cafetería </v>
          </cell>
          <cell r="L211" t="str">
            <v>Agotamiento de los recursos naturales (-)</v>
          </cell>
          <cell r="AB211" t="str">
            <v>Negativo BAJO</v>
          </cell>
          <cell r="BA211" t="str">
            <v>Negativo BAJO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Consumo de papel</v>
          </cell>
          <cell r="L214" t="str">
            <v>Agotamiento de los recursos naturales (-)</v>
          </cell>
          <cell r="AB214" t="str">
            <v>Negativo MODERADO</v>
          </cell>
          <cell r="BA214" t="str">
            <v>Negativo BAJO</v>
          </cell>
        </row>
        <row r="215">
          <cell r="K215" t="str">
            <v>Consumo de tóner</v>
          </cell>
          <cell r="L215" t="str">
            <v>Agotamiento de los recursos naturales (-)</v>
          </cell>
          <cell r="AB215" t="str">
            <v>Negativo BAJO</v>
          </cell>
          <cell r="BA215" t="str">
            <v>Negativo BAJO</v>
          </cell>
        </row>
        <row r="216">
          <cell r="K216" t="str">
            <v>Mantenimiento de aires acondicionados</v>
          </cell>
          <cell r="L216" t="str">
            <v>Contaminación del aire (-)</v>
          </cell>
          <cell r="AB216" t="str">
            <v>Negativo MODERADO</v>
          </cell>
          <cell r="BA216" t="str">
            <v>Negativo BAJO</v>
          </cell>
        </row>
        <row r="217">
          <cell r="K217" t="str">
            <v>Generación de residuos aprovechables (PAPEL)</v>
          </cell>
          <cell r="L217" t="str">
            <v>Disminución de carga en los rellenos sanitarios (+)</v>
          </cell>
          <cell r="AB217" t="str">
            <v>POSITIVO</v>
          </cell>
          <cell r="BA217" t="str">
            <v>POSITIVO</v>
          </cell>
        </row>
        <row r="218">
          <cell r="K218" t="str">
            <v xml:space="preserve">Generación de residuos peligrosos (TÓNERES) </v>
          </cell>
          <cell r="L218" t="str">
            <v>Contaminación del suelo (-)</v>
          </cell>
          <cell r="AB218" t="str">
            <v>Negativo MODERADO</v>
          </cell>
          <cell r="BA218" t="str">
            <v>Negativo BAJO</v>
          </cell>
        </row>
        <row r="219">
          <cell r="K219" t="str">
            <v>Consumo de energía eléctrica</v>
          </cell>
          <cell r="L219" t="str">
            <v>Agotamiento de los recursos naturales (-)</v>
          </cell>
          <cell r="AB219" t="str">
            <v>Negativo MODERADO</v>
          </cell>
          <cell r="BA219" t="str">
            <v>Negativo BAJO</v>
          </cell>
        </row>
        <row r="220">
          <cell r="K220" t="str">
            <v>Conversión a medios tecnológicos</v>
          </cell>
          <cell r="L220" t="str">
            <v>Disminución de consumo de papel (+)</v>
          </cell>
          <cell r="AB220" t="str">
            <v>POSITIVO</v>
          </cell>
          <cell r="BA220" t="str">
            <v>POSITIVO</v>
          </cell>
        </row>
        <row r="221">
          <cell r="K221" t="str">
            <v>Intervención a comunidades Étnicas</v>
          </cell>
          <cell r="L221" t="str">
            <v>Conservación de las costumbres étnicas (+)</v>
          </cell>
          <cell r="AB221" t="str">
            <v>POSITIVO</v>
          </cell>
          <cell r="BA221" t="str">
            <v>POSITIVO</v>
          </cell>
        </row>
        <row r="222">
          <cell r="K222" t="str">
            <v xml:space="preserve">Consumo de insumos comestibles de cafetería </v>
          </cell>
          <cell r="L222" t="str">
            <v>Agotamiento de los recursos naturales (-)</v>
          </cell>
          <cell r="AB222" t="str">
            <v>Negativo BAJO</v>
          </cell>
          <cell r="BA222" t="str">
            <v>Negativo BAJO</v>
          </cell>
        </row>
        <row r="223">
          <cell r="K223" t="str">
            <v>Intervención a comunidades Étnicas</v>
          </cell>
          <cell r="L223" t="str">
            <v>Afectación a las costumbres étnicas (-)</v>
          </cell>
          <cell r="AB223" t="str">
            <v>Negativo MODERADO</v>
          </cell>
          <cell r="BA223" t="str">
            <v>Negativo BAJO</v>
          </cell>
        </row>
        <row r="224">
          <cell r="K224" t="str">
            <v>Consumo de energía eléctrica</v>
          </cell>
          <cell r="L224" t="str">
            <v>Agotamiento de los recursos naturales (-)</v>
          </cell>
          <cell r="AB224" t="str">
            <v>Negativo MODERADO</v>
          </cell>
          <cell r="BA224" t="str">
            <v>Negativo BAJO</v>
          </cell>
        </row>
        <row r="225">
          <cell r="K225" t="str">
            <v>Conversión a medios tecnológicos</v>
          </cell>
          <cell r="L225" t="str">
            <v>Disminución de consumo de papel (+)</v>
          </cell>
          <cell r="AB225" t="str">
            <v>POSITIVO</v>
          </cell>
          <cell r="BA225" t="str">
            <v>POSITIVO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Consumo de papel</v>
          </cell>
          <cell r="L228" t="str">
            <v>Agotamiento de los recursos naturales (-)</v>
          </cell>
          <cell r="AB228" t="str">
            <v>Negativo MODERADO</v>
          </cell>
          <cell r="BA228" t="str">
            <v>Negativo BAJO</v>
          </cell>
        </row>
        <row r="229">
          <cell r="K229" t="str">
            <v>Consumo de tóner</v>
          </cell>
          <cell r="L229" t="str">
            <v>Agotamiento de los recursos naturales (-)</v>
          </cell>
          <cell r="AB229" t="str">
            <v>Negativo BAJO</v>
          </cell>
          <cell r="BA229" t="str">
            <v>Negativo BAJO</v>
          </cell>
        </row>
        <row r="230">
          <cell r="K230" t="str">
            <v>Conversión a medios tecnológicos</v>
          </cell>
          <cell r="L230" t="str">
            <v>Disminución de consumo de papel (+)</v>
          </cell>
          <cell r="AB230" t="str">
            <v>POSITIVO</v>
          </cell>
          <cell r="BA230" t="str">
            <v>POSITIVO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Intervención a comunidades Étnicas</v>
          </cell>
          <cell r="L233" t="str">
            <v>Conservación de las costumbres étnicas (+)</v>
          </cell>
          <cell r="AB233" t="str">
            <v>POSITIVO</v>
          </cell>
          <cell r="BA233" t="str">
            <v>POSITIVO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Conversión a medios tecnológicos</v>
          </cell>
          <cell r="L237" t="str">
            <v>Disminución de consumo de papel (+)</v>
          </cell>
          <cell r="AB237" t="str">
            <v>POSITIVO</v>
          </cell>
          <cell r="BA237" t="str">
            <v>POSITIVO</v>
          </cell>
        </row>
        <row r="238">
          <cell r="K238" t="str">
            <v>Generación de residuos aprovechables (PAPEL)</v>
          </cell>
          <cell r="L238" t="str">
            <v>Disminución de carga en los rellenos sanitarios (+)</v>
          </cell>
          <cell r="AB238" t="str">
            <v>POSITIVO</v>
          </cell>
          <cell r="BA238" t="str">
            <v>POSITIVO</v>
          </cell>
        </row>
        <row r="239">
          <cell r="K239" t="str">
            <v xml:space="preserve">Generación de residuos peligrosos (TÓNERES) </v>
          </cell>
          <cell r="L239" t="str">
            <v>Contaminación del suelo (-)</v>
          </cell>
          <cell r="AB239" t="str">
            <v>Negativo MODERADO</v>
          </cell>
          <cell r="BA239" t="str">
            <v>Negativo BAJO</v>
          </cell>
        </row>
        <row r="240">
          <cell r="K240" t="str">
            <v>Intervención a comunidades Étnicas</v>
          </cell>
          <cell r="L240" t="str">
            <v>Conservación de las costumbres étnicas (+)</v>
          </cell>
          <cell r="AB240" t="str">
            <v>POSITIVO</v>
          </cell>
          <cell r="BA240" t="str">
            <v>POSITIVO</v>
          </cell>
        </row>
        <row r="241">
          <cell r="K241" t="str">
            <v>Consumo de energía eléctrica</v>
          </cell>
          <cell r="L241" t="str">
            <v>Agotamiento de los recursos naturales (-)</v>
          </cell>
          <cell r="AB241" t="str">
            <v>Negativo MODERADO</v>
          </cell>
          <cell r="BA241" t="str">
            <v>Negativo BAJO</v>
          </cell>
        </row>
        <row r="242">
          <cell r="K242" t="str">
            <v>Consumo de papel</v>
          </cell>
          <cell r="L242" t="str">
            <v>Agotamiento de los recursos naturales (-)</v>
          </cell>
          <cell r="AB242" t="str">
            <v>Negativo MODERADO</v>
          </cell>
          <cell r="BA242" t="str">
            <v>Negativo BAJO</v>
          </cell>
        </row>
        <row r="243">
          <cell r="K243" t="str">
            <v>Consumo de tóner</v>
          </cell>
          <cell r="L243" t="str">
            <v>Agotamiento de los recursos naturales (-)</v>
          </cell>
          <cell r="AB243" t="str">
            <v>Negativo BAJO</v>
          </cell>
          <cell r="BA243" t="str">
            <v>Negativo BAJO</v>
          </cell>
        </row>
        <row r="244">
          <cell r="K244" t="str">
            <v>Conversión a medios tecnológicos</v>
          </cell>
          <cell r="L244" t="str">
            <v>Disminución de consumo de papel (+)</v>
          </cell>
          <cell r="AB244" t="str">
            <v>POSITIVO</v>
          </cell>
          <cell r="BA244" t="str">
            <v>POSITIVO</v>
          </cell>
        </row>
        <row r="245">
          <cell r="K245" t="str">
            <v>Generación de residuos aprovechables (PAPEL)</v>
          </cell>
          <cell r="L245" t="str">
            <v>Disminución de carga en los rellenos sanitarios (+)</v>
          </cell>
          <cell r="AB245" t="str">
            <v>POSITIVO</v>
          </cell>
          <cell r="BA245" t="str">
            <v>POSITIVO</v>
          </cell>
        </row>
        <row r="246">
          <cell r="K246" t="str">
            <v xml:space="preserve">Generación de residuos peligrosos (TÓNERES) </v>
          </cell>
          <cell r="L246" t="str">
            <v>Contaminación del suelo (-)</v>
          </cell>
          <cell r="AB246" t="str">
            <v>Negativo MODERADO</v>
          </cell>
          <cell r="BA246" t="str">
            <v>Negativo BAJO</v>
          </cell>
        </row>
        <row r="247">
          <cell r="K247" t="str">
            <v>Intervención a comunidades Étnicas</v>
          </cell>
          <cell r="L247" t="str">
            <v>Conservación de las costumbres étnicas (+)</v>
          </cell>
          <cell r="AB247" t="str">
            <v>POSITIVO</v>
          </cell>
          <cell r="BA247" t="str">
            <v>POSITIVO</v>
          </cell>
        </row>
        <row r="248">
          <cell r="K248" t="str">
            <v>Consumo de energía eléctrica</v>
          </cell>
          <cell r="L248" t="str">
            <v>Agotamiento de los recursos naturales (-)</v>
          </cell>
          <cell r="AB248" t="str">
            <v>Negativo MODERADO</v>
          </cell>
          <cell r="BA248" t="str">
            <v>Negativo BAJO</v>
          </cell>
        </row>
        <row r="249">
          <cell r="K249" t="str">
            <v>Consumo de papel</v>
          </cell>
          <cell r="L249" t="str">
            <v>Agotamiento de los recursos naturales (-)</v>
          </cell>
          <cell r="AB249" t="str">
            <v>Negativo MODERADO</v>
          </cell>
          <cell r="BA249" t="str">
            <v>Negativo BAJO</v>
          </cell>
        </row>
        <row r="250">
          <cell r="K250" t="str">
            <v>Consumo de tóner</v>
          </cell>
          <cell r="L250" t="str">
            <v>Agotamiento de los recursos naturales (-)</v>
          </cell>
          <cell r="AB250" t="str">
            <v>Negativo BAJO</v>
          </cell>
          <cell r="BA250" t="str">
            <v>Negativo BAJO</v>
          </cell>
        </row>
        <row r="251">
          <cell r="K251" t="str">
            <v>Conversión a medios tecnológicos</v>
          </cell>
          <cell r="L251" t="str">
            <v>Disminución de consumo de papel (+)</v>
          </cell>
          <cell r="AB251" t="str">
            <v>POSITIVO</v>
          </cell>
          <cell r="BA251" t="str">
            <v>POSITIVO</v>
          </cell>
        </row>
        <row r="252">
          <cell r="K252" t="str">
            <v>Generación de residuos aprovechables (PAPEL)</v>
          </cell>
          <cell r="L252" t="str">
            <v>Disminución de carga en los rellenos sanitarios (+)</v>
          </cell>
          <cell r="AB252" t="str">
            <v>POSITIVO</v>
          </cell>
          <cell r="BA252" t="str">
            <v>POSITIVO</v>
          </cell>
        </row>
        <row r="253">
          <cell r="K253" t="str">
            <v xml:space="preserve">Generación de residuos peligrosos (TÓNERES) </v>
          </cell>
          <cell r="L253" t="str">
            <v>Contaminación del suelo (-)</v>
          </cell>
          <cell r="AB253" t="str">
            <v>Negativo MODERADO</v>
          </cell>
          <cell r="BA253" t="str">
            <v>Negativo BAJO</v>
          </cell>
        </row>
        <row r="254">
          <cell r="K254" t="str">
            <v>Intervención a comunidades Étnicas</v>
          </cell>
          <cell r="L254" t="str">
            <v>Conservación de las costumbres étnicas (+)</v>
          </cell>
          <cell r="AB254" t="str">
            <v>POSITIVO</v>
          </cell>
          <cell r="BA254" t="str">
            <v>POSITIVO</v>
          </cell>
        </row>
        <row r="255">
          <cell r="K255" t="str">
            <v>Consumo de agua</v>
          </cell>
          <cell r="L255" t="str">
            <v>Agotamiento de los recursos naturales (-)</v>
          </cell>
          <cell r="AB255" t="str">
            <v>Negativo MODERADO</v>
          </cell>
          <cell r="BA255" t="str">
            <v>Negativo BAJO</v>
          </cell>
        </row>
        <row r="256">
          <cell r="K256" t="str">
            <v>Vertimiento de aguas residuales domésticas a sistemas de alcantarillado</v>
          </cell>
          <cell r="L256" t="str">
            <v>Contaminación de cuerpos hídricos (-)</v>
          </cell>
          <cell r="AB256" t="str">
            <v>Negativo MODERADO</v>
          </cell>
          <cell r="BA256" t="str">
            <v>Negativo BAJO</v>
          </cell>
        </row>
        <row r="257">
          <cell r="K257" t="str">
            <v>Consumo de bolsas plásticas para almacenamiento de residuos</v>
          </cell>
          <cell r="L257" t="str">
            <v>Agotamiento de los recursos naturales (-)</v>
          </cell>
          <cell r="AB257" t="str">
            <v>Negativo MODERADO</v>
          </cell>
          <cell r="BA257" t="str">
            <v>Negativo BAJO</v>
          </cell>
        </row>
        <row r="258">
          <cell r="K258" t="str">
            <v>Generación de residuos ordinarios</v>
          </cell>
          <cell r="L258" t="str">
            <v>Aumento de carga de rellenos sanitarios (-)</v>
          </cell>
          <cell r="AB258" t="str">
            <v>Negativo MODERADO</v>
          </cell>
          <cell r="BA258" t="str">
            <v>Negativo BAJO</v>
          </cell>
        </row>
        <row r="259">
          <cell r="K259" t="str">
            <v>Generación de residuos ordinarios</v>
          </cell>
          <cell r="L259" t="str">
            <v>Contaminación del suelo (-)</v>
          </cell>
          <cell r="AB259" t="str">
            <v>Negativo MODERADO</v>
          </cell>
          <cell r="BA259" t="str">
            <v>Negativo BAJO</v>
          </cell>
        </row>
        <row r="260">
          <cell r="K260" t="str">
            <v>Consumo de sustancias químicas</v>
          </cell>
          <cell r="L260" t="str">
            <v>Contaminación del suelo (-)</v>
          </cell>
          <cell r="AB260" t="str">
            <v>Negativo MODERADO</v>
          </cell>
          <cell r="BA260" t="str">
            <v>Negativo BAJO</v>
          </cell>
        </row>
        <row r="261">
          <cell r="K261" t="str">
            <v>Consumo de sustancias químicas</v>
          </cell>
          <cell r="L261" t="str">
            <v>Contaminación del suelo (-)</v>
          </cell>
          <cell r="AB261" t="str">
            <v>Negativo MODERADO</v>
          </cell>
          <cell r="BA261" t="str">
            <v>Negativo BAJO</v>
          </cell>
        </row>
        <row r="262">
          <cell r="K262" t="str">
            <v>Generación de residuos orgánicos</v>
          </cell>
          <cell r="L262" t="str">
            <v>Aumento de carga de rellenos sanitarios (-)</v>
          </cell>
          <cell r="AB262" t="str">
            <v>Negativo MODERADO</v>
          </cell>
          <cell r="BA262" t="str">
            <v>Negativo BAJO</v>
          </cell>
        </row>
        <row r="263">
          <cell r="K263" t="str">
            <v>Generación de residuos orgánicos</v>
          </cell>
          <cell r="L263" t="str">
            <v>Contaminación del suelo (-)</v>
          </cell>
          <cell r="AB263" t="str">
            <v>Negativo MODERADO</v>
          </cell>
          <cell r="BA263" t="str">
            <v>Negativo BAJO</v>
          </cell>
        </row>
        <row r="264">
          <cell r="K264" t="str">
            <v>Generación de residuos aprovechables (PLÁSTICO)</v>
          </cell>
          <cell r="L264" t="str">
            <v>Disminución de carga en los rellenos sanitarios (+)</v>
          </cell>
          <cell r="AB264" t="str">
            <v>POSITIVO</v>
          </cell>
          <cell r="BA264" t="str">
            <v>POSITIVO</v>
          </cell>
        </row>
        <row r="265">
          <cell r="K265" t="str">
            <v>Consumo de energía eléctrica</v>
          </cell>
          <cell r="L265" t="str">
            <v>Agotamiento de los recursos naturales (-)</v>
          </cell>
          <cell r="AB265" t="str">
            <v>Negativo MODERADO</v>
          </cell>
          <cell r="BA265" t="str">
            <v>Negativo BAJO</v>
          </cell>
        </row>
        <row r="266">
          <cell r="K266" t="str">
            <v>Consumo de agua</v>
          </cell>
          <cell r="L266" t="str">
            <v>Agotamiento de los recursos naturales (-)</v>
          </cell>
          <cell r="AB266" t="str">
            <v>Negativo MODERADO</v>
          </cell>
          <cell r="BA266" t="str">
            <v>Negativo BAJO</v>
          </cell>
        </row>
        <row r="267">
          <cell r="K267" t="str">
            <v>Consumo de papel</v>
          </cell>
          <cell r="L267" t="str">
            <v>Agotamiento de los recursos naturales (-)</v>
          </cell>
          <cell r="AB267" t="str">
            <v>Negativo MODERADO</v>
          </cell>
          <cell r="BA267" t="str">
            <v>Negativo BAJO</v>
          </cell>
        </row>
        <row r="268">
          <cell r="K268" t="str">
            <v>Consumo de bolsas plásticas para almacenamiento de residuos</v>
          </cell>
          <cell r="L268" t="str">
            <v>Agotamiento de los recursos naturales (-)</v>
          </cell>
          <cell r="AB268" t="str">
            <v>Negativo MODERADO</v>
          </cell>
          <cell r="BA268" t="str">
            <v>Negativo BAJO</v>
          </cell>
        </row>
        <row r="269">
          <cell r="K269" t="str">
            <v>Consumo de tóner</v>
          </cell>
          <cell r="L269" t="str">
            <v>Agotamiento de los recursos naturales (-)</v>
          </cell>
          <cell r="AB269" t="str">
            <v>Negativo BAJO</v>
          </cell>
          <cell r="BA269" t="str">
            <v>Negativo BAJO</v>
          </cell>
        </row>
        <row r="270">
          <cell r="K270" t="str">
            <v>Generación de residuos ordinarios</v>
          </cell>
          <cell r="L270" t="str">
            <v>Aumento de carga de rellenos sanitarios (-)</v>
          </cell>
          <cell r="AB270" t="str">
            <v>Negativo MODERADO</v>
          </cell>
          <cell r="BA270" t="str">
            <v>Negativo BAJO</v>
          </cell>
        </row>
        <row r="271">
          <cell r="K271" t="str">
            <v>Generación de residuos ordinarios</v>
          </cell>
          <cell r="L271" t="str">
            <v>Contaminación del suelo (-)</v>
          </cell>
          <cell r="AB271" t="str">
            <v>Negativo MODERADO</v>
          </cell>
          <cell r="BA271" t="str">
            <v>Negativo BAJO</v>
          </cell>
        </row>
        <row r="272">
          <cell r="K272" t="str">
            <v>Generación de residuos de manejo especial (RAEE´S)</v>
          </cell>
          <cell r="L272" t="str">
            <v>Contaminación del suelo (-)</v>
          </cell>
          <cell r="AB272" t="str">
            <v>Negativo MODERADO</v>
          </cell>
          <cell r="BA272" t="str">
            <v>Negativo BAJO</v>
          </cell>
        </row>
        <row r="273">
          <cell r="K273" t="str">
            <v>Generación de residuos de manejo especial (PILAS O BATERÍAS)</v>
          </cell>
          <cell r="L273" t="str">
            <v>Contaminación del suelo (-)</v>
          </cell>
          <cell r="AB273" t="str">
            <v>Negativo MODERADO</v>
          </cell>
          <cell r="BA273" t="str">
            <v>Negativo BAJO</v>
          </cell>
        </row>
        <row r="274">
          <cell r="K274" t="str">
            <v xml:space="preserve">Generación de residuos peligrosos (TÓNERES) </v>
          </cell>
          <cell r="L274" t="str">
            <v>Contaminación del suelo (-)</v>
          </cell>
          <cell r="AB274" t="str">
            <v>Negativo MODERADO</v>
          </cell>
          <cell r="BA274" t="str">
            <v>Negativo BAJO</v>
          </cell>
        </row>
        <row r="275">
          <cell r="K275" t="str">
            <v>Generación de ruido</v>
          </cell>
          <cell r="L275" t="str">
            <v>Contaminación del aire (-)</v>
          </cell>
          <cell r="AB275" t="str">
            <v>Negativo MODERADO</v>
          </cell>
          <cell r="BA275" t="str">
            <v>Negativo BAJO</v>
          </cell>
        </row>
        <row r="276">
          <cell r="K276" t="str">
            <v>Generación de residuos aprovechables (PAPEL)</v>
          </cell>
          <cell r="L276" t="str">
            <v>Disminución de carga en los rellenos sanitarios (+)</v>
          </cell>
          <cell r="AB276" t="str">
            <v>POSITIVO</v>
          </cell>
          <cell r="BA276" t="str">
            <v>POSITIVO</v>
          </cell>
        </row>
        <row r="277">
          <cell r="K277" t="str">
            <v>Generación de residuos aprovechables (PLÁSTICO)</v>
          </cell>
          <cell r="L277" t="str">
            <v>Disminución de carga en los rellenos sanitarios (+)</v>
          </cell>
          <cell r="AB277" t="str">
            <v>POSITIVO</v>
          </cell>
          <cell r="BA277" t="str">
            <v>POSITIVO</v>
          </cell>
        </row>
        <row r="278">
          <cell r="K278" t="str">
            <v>Generación de residuos aprovechables (VIDRIO)</v>
          </cell>
          <cell r="L278" t="str">
            <v>Disminución de carga en los rellenos sanitarios (+)</v>
          </cell>
          <cell r="AB278" t="str">
            <v>POSITIVO</v>
          </cell>
          <cell r="BA278" t="str">
            <v>POSITIVO</v>
          </cell>
        </row>
        <row r="279">
          <cell r="K279" t="str">
            <v>Generación de residuos aprovechables (CARTÓN)</v>
          </cell>
          <cell r="L279" t="str">
            <v>Disminución de carga en los rellenos sanitarios (+)</v>
          </cell>
          <cell r="AB279" t="str">
            <v>POSITIVO</v>
          </cell>
          <cell r="BA279" t="str">
            <v>POSITIVO</v>
          </cell>
        </row>
        <row r="280">
          <cell r="K280" t="str">
            <v>Generación de residuos aprovechables (METAL)</v>
          </cell>
          <cell r="L280" t="str">
            <v>Disminución de carga en los rellenos sanitarios (+)</v>
          </cell>
          <cell r="AB280" t="str">
            <v>POSITIVO</v>
          </cell>
          <cell r="BA280" t="str">
            <v>POSITIVO</v>
          </cell>
        </row>
        <row r="281">
          <cell r="K281" t="str">
            <v>Generación de residuos orgánicos</v>
          </cell>
          <cell r="L281" t="str">
            <v>Aumento de carga de rellenos sanitarios (-)</v>
          </cell>
          <cell r="AB281" t="str">
            <v>Negativo MODERADO</v>
          </cell>
          <cell r="BA281" t="str">
            <v>Negativo BAJO</v>
          </cell>
        </row>
        <row r="282">
          <cell r="K282" t="str">
            <v>Generación de residuos orgánicos</v>
          </cell>
          <cell r="L282" t="str">
            <v>Contaminación del suelo (-)</v>
          </cell>
          <cell r="AB282" t="str">
            <v>Negativo MODERADO</v>
          </cell>
          <cell r="BA282" t="str">
            <v>Negativo BAJO</v>
          </cell>
        </row>
        <row r="283">
          <cell r="K283" t="str">
            <v>Vertimiento de aguas residuales domésticas a sistemas de alcantarillado</v>
          </cell>
          <cell r="L283" t="str">
            <v>Contaminación de cuerpos hídricos (-)</v>
          </cell>
          <cell r="AB283" t="str">
            <v>Negativo MODERADO</v>
          </cell>
          <cell r="BA283" t="str">
            <v>Negativo BAJO</v>
          </cell>
        </row>
        <row r="284">
          <cell r="K284" t="str">
            <v>Conversión a medios tecnológicos</v>
          </cell>
          <cell r="L284" t="str">
            <v>Disminución de consumo de papel (+)</v>
          </cell>
          <cell r="AB284" t="str">
            <v>POSITIVO</v>
          </cell>
          <cell r="BA284" t="str">
            <v>POSITIVO</v>
          </cell>
        </row>
        <row r="285">
          <cell r="K285" t="str">
            <v>Consumo de energía eléctrica</v>
          </cell>
          <cell r="L285" t="str">
            <v>Agotamiento de los recursos naturales (-)</v>
          </cell>
          <cell r="AB285" t="str">
            <v>Negativo MODERADO</v>
          </cell>
          <cell r="BA285" t="str">
            <v>Negativo BAJO</v>
          </cell>
        </row>
        <row r="286">
          <cell r="K286" t="str">
            <v>Consumo de agua</v>
          </cell>
          <cell r="L286" t="str">
            <v>Agotamiento de los recursos naturales (-)</v>
          </cell>
          <cell r="AB286" t="str">
            <v>Negativo MODERADO</v>
          </cell>
          <cell r="BA286" t="str">
            <v>Negativo BAJO</v>
          </cell>
        </row>
        <row r="287">
          <cell r="K287" t="str">
            <v>Consumo de bolsas plásticas para almacenamiento de residuos</v>
          </cell>
          <cell r="L287" t="str">
            <v>Agotamiento de los recursos naturales (-)</v>
          </cell>
          <cell r="AB287" t="str">
            <v>Negativo MODERADO</v>
          </cell>
          <cell r="BA287" t="str">
            <v>Negativo BAJO</v>
          </cell>
        </row>
        <row r="288">
          <cell r="K288" t="str">
            <v xml:space="preserve">Consumo de insumos no comestibles de cafetería </v>
          </cell>
          <cell r="L288" t="str">
            <v>Agotamiento de los recursos naturales (-)</v>
          </cell>
          <cell r="AB288" t="str">
            <v>Negativo MODERADO</v>
          </cell>
          <cell r="BA288" t="str">
            <v>Negativo BAJO</v>
          </cell>
        </row>
        <row r="289">
          <cell r="K289" t="str">
            <v xml:space="preserve">Consumo de insumos comestibles de cafetería </v>
          </cell>
          <cell r="L289" t="str">
            <v>Agotamiento de los recursos naturales (-)</v>
          </cell>
          <cell r="AB289" t="str">
            <v>Negativo BAJO</v>
          </cell>
          <cell r="BA289" t="str">
            <v>Negativo BAJO</v>
          </cell>
        </row>
        <row r="290">
          <cell r="K290" t="str">
            <v>Generación de residuos ordinarios</v>
          </cell>
          <cell r="L290" t="str">
            <v>Aumento de carga de rellenos sanitarios (-)</v>
          </cell>
          <cell r="AB290" t="str">
            <v>Negativo MODERADO</v>
          </cell>
          <cell r="BA290" t="str">
            <v>Negativo BAJO</v>
          </cell>
        </row>
        <row r="291">
          <cell r="K291" t="str">
            <v>Generación de residuos ordinarios</v>
          </cell>
          <cell r="L291" t="str">
            <v>Contaminación del suelo (-)</v>
          </cell>
          <cell r="AB291" t="str">
            <v>Negativo MODERADO</v>
          </cell>
          <cell r="BA291" t="str">
            <v>Negativo BAJO</v>
          </cell>
        </row>
        <row r="292">
          <cell r="K292" t="str">
            <v>Generación de residuos aprovechables (PLÁSTICO)</v>
          </cell>
          <cell r="L292" t="str">
            <v>Disminución de carga en los rellenos sanitarios (+)</v>
          </cell>
          <cell r="AB292" t="str">
            <v>POSITIVO</v>
          </cell>
          <cell r="BA292" t="str">
            <v>POSITIVO</v>
          </cell>
        </row>
        <row r="293">
          <cell r="K293" t="str">
            <v>Generación de residuos aprovechables (CARTÓN)</v>
          </cell>
          <cell r="L293" t="str">
            <v>Disminución de carga en los rellenos sanitarios (+)</v>
          </cell>
          <cell r="AB293" t="str">
            <v>POSITIVO</v>
          </cell>
          <cell r="BA293" t="str">
            <v>POSITIVO</v>
          </cell>
        </row>
        <row r="294">
          <cell r="K294" t="str">
            <v>Generación de residuos orgánicos</v>
          </cell>
          <cell r="L294" t="str">
            <v>Aumento de carga de rellenos sanitarios (-)</v>
          </cell>
          <cell r="AB294" t="str">
            <v>Negativo MODERADO</v>
          </cell>
          <cell r="BA294" t="str">
            <v>Negativo BAJO</v>
          </cell>
        </row>
        <row r="295">
          <cell r="K295" t="str">
            <v>Generación de residuos orgánicos</v>
          </cell>
          <cell r="L295" t="str">
            <v>Contaminación del suelo (-)</v>
          </cell>
          <cell r="AB295" t="str">
            <v>Negativo MODERADO</v>
          </cell>
          <cell r="BA295" t="str">
            <v>Negativo BAJO</v>
          </cell>
        </row>
        <row r="296">
          <cell r="K296" t="str">
            <v>Vertimiento de aguas residuales domésticas a sistemas de alcantarillado</v>
          </cell>
          <cell r="L296" t="str">
            <v>Contaminación de cuerpos hídricos (-)</v>
          </cell>
          <cell r="AB296" t="str">
            <v>Negativo MODERADO</v>
          </cell>
          <cell r="BA296" t="str">
            <v>Negativo BAJO</v>
          </cell>
        </row>
        <row r="297">
          <cell r="K297" t="str">
            <v>Consumo de energía eléctrica</v>
          </cell>
          <cell r="L297" t="str">
            <v>Agotamiento de los recursos naturales (-)</v>
          </cell>
          <cell r="AB297" t="str">
            <v>Negativo MODERADO</v>
          </cell>
          <cell r="BA297" t="str">
            <v>Negativo BAJO</v>
          </cell>
        </row>
        <row r="298">
          <cell r="K298" t="str">
            <v>Consumo de papel</v>
          </cell>
          <cell r="L298" t="str">
            <v>Agotamiento de los recursos naturales (-)</v>
          </cell>
          <cell r="AB298" t="str">
            <v>Negativo MODERADO</v>
          </cell>
          <cell r="BA298" t="str">
            <v>Negativo BAJO</v>
          </cell>
        </row>
        <row r="299">
          <cell r="K299" t="str">
            <v>Consumo de tóner</v>
          </cell>
          <cell r="L299" t="str">
            <v>Agotamiento de los recursos naturales (-)</v>
          </cell>
          <cell r="AB299" t="str">
            <v>Negativo BAJO</v>
          </cell>
          <cell r="BA299" t="str">
            <v>Negativo BAJO</v>
          </cell>
        </row>
        <row r="300">
          <cell r="K300" t="str">
            <v xml:space="preserve">Generación de residuos peligrosos (TÓNERES) </v>
          </cell>
          <cell r="L300" t="str">
            <v>Contaminación del suelo (-)</v>
          </cell>
          <cell r="AB300" t="str">
            <v>Negativo MODERADO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Conversión a medios tecnológicos</v>
          </cell>
          <cell r="L302" t="str">
            <v>Disminución de consumo de papel (+)</v>
          </cell>
          <cell r="AB302" t="str">
            <v>POSITIVO</v>
          </cell>
          <cell r="BA302" t="str">
            <v>POSITIVO</v>
          </cell>
        </row>
        <row r="303">
          <cell r="K303" t="str">
            <v>Consumo de agua</v>
          </cell>
          <cell r="L303" t="str">
            <v>Agotamiento de los recursos naturales (-)</v>
          </cell>
          <cell r="AB303" t="str">
            <v>Negativo MODERADO</v>
          </cell>
          <cell r="BA303" t="str">
            <v>Negativo BAJO</v>
          </cell>
        </row>
        <row r="304">
          <cell r="K304" t="str">
            <v>Vertimiento de aguas residuales domésticas a sistemas de alcantarillado</v>
          </cell>
          <cell r="L304" t="str">
            <v>Contaminación de cuerpos hídricos (-)</v>
          </cell>
          <cell r="AB304" t="str">
            <v>Negativo MODERADO</v>
          </cell>
          <cell r="BA304" t="str">
            <v>Negativo BAJO</v>
          </cell>
        </row>
        <row r="305">
          <cell r="K305" t="str">
            <v>Generación de residuos ordinarios</v>
          </cell>
          <cell r="L305" t="str">
            <v>Aumento de carga de rellenos sanitarios (-)</v>
          </cell>
          <cell r="AB305" t="str">
            <v>Negativo MODERADO</v>
          </cell>
          <cell r="BA305" t="str">
            <v>Negativo BAJO</v>
          </cell>
        </row>
        <row r="306">
          <cell r="K306" t="str">
            <v>Generación de residuos ordinarios</v>
          </cell>
          <cell r="L306" t="str">
            <v>Contaminación del suelo (-)</v>
          </cell>
          <cell r="AB306" t="str">
            <v>Negativo MODERADO</v>
          </cell>
          <cell r="BA306" t="str">
            <v>Negativo BAJO</v>
          </cell>
        </row>
        <row r="307">
          <cell r="K307" t="str">
            <v>Consumo de energía eléctrica</v>
          </cell>
          <cell r="L307" t="str">
            <v>Agotamiento de los recursos naturales (-)</v>
          </cell>
          <cell r="AB307" t="str">
            <v>Negativo MODERADO</v>
          </cell>
          <cell r="BA307" t="str">
            <v>Negativo BAJO</v>
          </cell>
        </row>
        <row r="308">
          <cell r="K308" t="str">
            <v>Consumo de papel</v>
          </cell>
          <cell r="L308" t="str">
            <v>Agotamiento de los recursos naturales (-)</v>
          </cell>
          <cell r="AB308" t="str">
            <v>Negativo MODERADO</v>
          </cell>
          <cell r="BA308" t="str">
            <v>Negativo BAJO</v>
          </cell>
        </row>
        <row r="309">
          <cell r="K309" t="str">
            <v>Consumo de tóner</v>
          </cell>
          <cell r="L309" t="str">
            <v>Agotamiento de los recursos naturales (-)</v>
          </cell>
          <cell r="AB309" t="str">
            <v>Negativo BAJO</v>
          </cell>
          <cell r="BA309" t="str">
            <v>Negativo BAJO</v>
          </cell>
        </row>
        <row r="310">
          <cell r="K310" t="str">
            <v>Generación de residuos de manejo especial (RAEE´S)</v>
          </cell>
          <cell r="L310" t="str">
            <v>Contaminación del suelo (-)</v>
          </cell>
          <cell r="AB310" t="str">
            <v>Negativo MODERADO</v>
          </cell>
          <cell r="BA310" t="str">
            <v>Negativo BAJO</v>
          </cell>
        </row>
        <row r="311">
          <cell r="K311" t="str">
            <v>Generación de residuos de manejo especial (PILAS O BATERÍAS)</v>
          </cell>
          <cell r="L311" t="str">
            <v>Contaminación del suelo (-)</v>
          </cell>
          <cell r="AB311" t="str">
            <v>Negativo MODERADO</v>
          </cell>
          <cell r="BA311" t="str">
            <v>Negativo BAJO</v>
          </cell>
        </row>
        <row r="312">
          <cell r="K312" t="str">
            <v xml:space="preserve">Generación de residuos peligrosos (TÓNERES) </v>
          </cell>
          <cell r="L312" t="str">
            <v>Contaminación del suelo (-)</v>
          </cell>
          <cell r="AB312" t="str">
            <v>Negativo MODERADO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Generación de residuos ordinarios</v>
          </cell>
          <cell r="L314" t="str">
            <v>Aumento de carga de rellenos sanitarios (-)</v>
          </cell>
          <cell r="AB314" t="str">
            <v>Negativo MODERADO</v>
          </cell>
          <cell r="BA314" t="str">
            <v>Negativo BAJO</v>
          </cell>
        </row>
        <row r="315">
          <cell r="K315" t="str">
            <v>Generación de residuos ordinarios</v>
          </cell>
          <cell r="L315" t="str">
            <v>Contaminación del suelo (-)</v>
          </cell>
          <cell r="AB315" t="str">
            <v>Negativo MODERADO</v>
          </cell>
          <cell r="BA315" t="str">
            <v>Negativo BAJO</v>
          </cell>
        </row>
        <row r="316">
          <cell r="K316" t="str">
            <v>Consumo de energía eléctrica</v>
          </cell>
          <cell r="L316" t="str">
            <v>Agotamiento de los recursos naturales (-)</v>
          </cell>
          <cell r="AB316" t="str">
            <v>Negativo MODERADO</v>
          </cell>
          <cell r="BA316" t="str">
            <v>Negativo BAJO</v>
          </cell>
        </row>
        <row r="317">
          <cell r="K317" t="str">
            <v>Consumo de papel</v>
          </cell>
          <cell r="L317" t="str">
            <v>Agotamiento de los recursos naturales (-)</v>
          </cell>
          <cell r="AB317" t="str">
            <v>Negativo MODERADO</v>
          </cell>
          <cell r="BA317" t="str">
            <v>Negativo BAJO</v>
          </cell>
        </row>
        <row r="318">
          <cell r="K318" t="str">
            <v>Consumo de tóner</v>
          </cell>
          <cell r="L318" t="str">
            <v>Agotamiento de los recursos naturales (-)</v>
          </cell>
          <cell r="AB318" t="str">
            <v>Negativo BAJO</v>
          </cell>
          <cell r="BA318" t="str">
            <v>Negativo BAJO</v>
          </cell>
        </row>
        <row r="319">
          <cell r="K319" t="str">
            <v xml:space="preserve">Generación de residuos peligrosos (TÓNERES) </v>
          </cell>
          <cell r="L319" t="str">
            <v>Contaminación del suelo (-)</v>
          </cell>
          <cell r="AB319" t="str">
            <v>Negativo MODERADO</v>
          </cell>
          <cell r="BA319" t="str">
            <v>Negativo BAJO</v>
          </cell>
        </row>
        <row r="320">
          <cell r="K320" t="str">
            <v>Generación de residuos aprovechables (PAPEL)</v>
          </cell>
          <cell r="L320" t="str">
            <v>Disminución de carga en los rellenos sanitarios (+)</v>
          </cell>
          <cell r="AB320" t="str">
            <v>POSITIVO</v>
          </cell>
          <cell r="BA320" t="str">
            <v>POSITIVO</v>
          </cell>
        </row>
        <row r="321">
          <cell r="K321" t="str">
            <v>Conversión a medios tecnológicos</v>
          </cell>
          <cell r="L321" t="str">
            <v>Disminución de consumo de papel (+)</v>
          </cell>
          <cell r="AB321" t="str">
            <v>POSITIVO</v>
          </cell>
          <cell r="BA321" t="str">
            <v>POSITIVO</v>
          </cell>
        </row>
        <row r="322">
          <cell r="K322" t="str">
            <v>Definición de criterios ambientales para adquisición de productos y/o servicios</v>
          </cell>
          <cell r="L322" t="str">
            <v>Generación / Fomento de educación  y conciencia ambiental (+)</v>
          </cell>
          <cell r="AB322" t="str">
            <v>POSITIVO</v>
          </cell>
          <cell r="BA322" t="str">
            <v>POSITIVO</v>
          </cell>
        </row>
        <row r="323">
          <cell r="K323" t="str">
            <v>Definición de criterios ambientales para adquisición de productos y/o servicios</v>
          </cell>
          <cell r="L323" t="str">
            <v>Reducción de afectación al medio ambiente (+)</v>
          </cell>
          <cell r="AB323" t="str">
            <v>POSITIVO</v>
          </cell>
          <cell r="BA323" t="str">
            <v>POSITIVO</v>
          </cell>
        </row>
        <row r="324">
          <cell r="K324" t="str">
            <v>Identificación de requisitos legales ambientales y otros requisitos</v>
          </cell>
          <cell r="L324" t="str">
            <v>Reducción de afectación al medio ambiente (+)</v>
          </cell>
          <cell r="AB324" t="str">
            <v>POSITIVO</v>
          </cell>
          <cell r="BA324" t="str">
            <v>POSITIVO</v>
          </cell>
        </row>
        <row r="325">
          <cell r="K325" t="str">
            <v>Consumo de energía eléctrica</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Generación de residuos aprovechables (PAPEL)</v>
          </cell>
          <cell r="L328" t="str">
            <v>Disminución de carga en los rellenos sanitarios (+)</v>
          </cell>
          <cell r="AB328" t="str">
            <v>POSITIVO</v>
          </cell>
          <cell r="BA328" t="str">
            <v>POSITIVO</v>
          </cell>
        </row>
        <row r="329">
          <cell r="K329" t="str">
            <v>Generación de residuos ordinarios</v>
          </cell>
          <cell r="L329" t="str">
            <v>Aumento de carga de rellenos sanitarios (-)</v>
          </cell>
          <cell r="AB329" t="str">
            <v>Negativo MODERADO</v>
          </cell>
          <cell r="BA329" t="str">
            <v>Negativo BAJO</v>
          </cell>
        </row>
        <row r="330">
          <cell r="K330" t="str">
            <v>Generación de residuos ordinarios</v>
          </cell>
          <cell r="L330" t="str">
            <v>Aumento de carga de rellenos sanitarios (-)</v>
          </cell>
          <cell r="AB330" t="str">
            <v>Negativo MODERADO</v>
          </cell>
          <cell r="BA330" t="str">
            <v>Negativo BAJO</v>
          </cell>
        </row>
        <row r="331">
          <cell r="K331" t="str">
            <v xml:space="preserve">Generación de residuos peligrosos (TÓNERES) </v>
          </cell>
          <cell r="L331" t="str">
            <v>Contaminación del suelo (-)</v>
          </cell>
          <cell r="AB331" t="str">
            <v>Negativo MODERADO</v>
          </cell>
          <cell r="BA331" t="str">
            <v>Negativo BAJO</v>
          </cell>
        </row>
        <row r="332">
          <cell r="K332" t="str">
            <v>Consumo de bolsas plásticas para almacenamiento de residuos</v>
          </cell>
          <cell r="L332" t="str">
            <v>Agotamiento de los recursos naturales (-)</v>
          </cell>
          <cell r="AB332" t="str">
            <v>Negativo MODERADO</v>
          </cell>
          <cell r="BA332" t="str">
            <v>Negativo BAJO</v>
          </cell>
        </row>
        <row r="333">
          <cell r="K333" t="str">
            <v>Consumo de papel</v>
          </cell>
          <cell r="L333" t="str">
            <v>Agotamiento de los recursos naturales (-)</v>
          </cell>
          <cell r="AB333" t="str">
            <v>Negativo MODERADO</v>
          </cell>
          <cell r="BA333" t="str">
            <v>Negativo BAJO</v>
          </cell>
        </row>
        <row r="334">
          <cell r="K334" t="str">
            <v>Consumo de tóner</v>
          </cell>
          <cell r="L334" t="str">
            <v>Agotamiento de los recursos naturales (-)</v>
          </cell>
          <cell r="AB334" t="str">
            <v>Negativo BAJO</v>
          </cell>
          <cell r="BA334" t="str">
            <v>Negativo BAJO</v>
          </cell>
        </row>
        <row r="335">
          <cell r="K335" t="str">
            <v>Consumo de energía eléctrica</v>
          </cell>
          <cell r="L335" t="str">
            <v>Agotamiento de los recursos naturales (-)</v>
          </cell>
          <cell r="AB335" t="str">
            <v>Negativo MODERADO</v>
          </cell>
          <cell r="BA335" t="str">
            <v>Negativo BAJO</v>
          </cell>
        </row>
        <row r="336">
          <cell r="K336" t="str">
            <v>Definición de criterios ambientales para adquisición de productos y/o servicios</v>
          </cell>
          <cell r="L336" t="str">
            <v>Reducción de afectación al medio ambiente (+)</v>
          </cell>
          <cell r="AB336" t="str">
            <v>POSITIVO</v>
          </cell>
          <cell r="BA336" t="str">
            <v>POSITIVO</v>
          </cell>
        </row>
        <row r="337">
          <cell r="K337" t="str">
            <v>Definición de criterios ambientales para adquisición de productos y/o servicios</v>
          </cell>
          <cell r="L337" t="str">
            <v>Generación / Fomento de educación  y conciencia ambiental (+)</v>
          </cell>
          <cell r="AB337" t="str">
            <v>POSITIVO</v>
          </cell>
          <cell r="BA337" t="str">
            <v>POSITIVO</v>
          </cell>
        </row>
        <row r="338">
          <cell r="K338" t="str">
            <v>Generación de residuos aprovechables (CARTÓN)</v>
          </cell>
          <cell r="L338" t="str">
            <v>Disminución de carga en los rellenos sanitarios (+)</v>
          </cell>
          <cell r="AB338" t="str">
            <v>POSITIVO</v>
          </cell>
          <cell r="BA338" t="str">
            <v>POSITIVO</v>
          </cell>
        </row>
        <row r="339">
          <cell r="K339" t="str">
            <v>Generación de residuos aprovechables (PAPEL)</v>
          </cell>
          <cell r="L339" t="str">
            <v>Disminución de carga en los rellenos sanitarios (+)</v>
          </cell>
          <cell r="AB339" t="str">
            <v>POSITIVO</v>
          </cell>
          <cell r="BA339" t="str">
            <v>POSITIVO</v>
          </cell>
        </row>
        <row r="340">
          <cell r="K340" t="str">
            <v>Generación de residuos aprovechables (PLÁSTICO)</v>
          </cell>
          <cell r="L340" t="str">
            <v>Disminución de carga en los rellenos sanitarios (+)</v>
          </cell>
          <cell r="AB340" t="str">
            <v>POSITIVO</v>
          </cell>
          <cell r="BA340" t="str">
            <v>POSITIVO</v>
          </cell>
        </row>
        <row r="341">
          <cell r="K341" t="str">
            <v>Generación de residuos ordinarios</v>
          </cell>
          <cell r="L341" t="str">
            <v>Aumento de carga de rellenos sanitarios (-)</v>
          </cell>
          <cell r="AB341" t="str">
            <v>Negativo MODERADO</v>
          </cell>
          <cell r="BA341" t="str">
            <v>Negativo BAJO</v>
          </cell>
        </row>
        <row r="342">
          <cell r="K342" t="str">
            <v>Generación de residuos ordinarios</v>
          </cell>
          <cell r="L342" t="str">
            <v>Contaminación del suelo (-)</v>
          </cell>
          <cell r="AB342" t="str">
            <v>Negativo MODERADO</v>
          </cell>
          <cell r="BA342" t="str">
            <v>Negativo BAJO</v>
          </cell>
        </row>
        <row r="343">
          <cell r="K343" t="str">
            <v>Generación de residuos orgánicos</v>
          </cell>
          <cell r="L343" t="str">
            <v>Aumento de carga de rellenos sanitarios (-)</v>
          </cell>
          <cell r="AB343" t="str">
            <v>Negativo MODERADO</v>
          </cell>
          <cell r="BA343" t="str">
            <v>Negativo BAJO</v>
          </cell>
        </row>
        <row r="344">
          <cell r="K344" t="str">
            <v>Generación de residuos orgánicos</v>
          </cell>
          <cell r="L344" t="str">
            <v>Contaminación del suelo (-)</v>
          </cell>
          <cell r="AB344" t="str">
            <v>Negativo MODERADO</v>
          </cell>
          <cell r="BA344" t="str">
            <v>Negativo BAJO</v>
          </cell>
        </row>
        <row r="345">
          <cell r="K345" t="str">
            <v xml:space="preserve">Generación de residuos peligrosos (TÓNERES) </v>
          </cell>
          <cell r="L345" t="str">
            <v>Contaminación del suelo (-)</v>
          </cell>
          <cell r="AB345" t="str">
            <v>Negativo MODERADO</v>
          </cell>
          <cell r="BA345" t="str">
            <v>Negativo BAJO</v>
          </cell>
        </row>
        <row r="346">
          <cell r="K346" t="str">
            <v>Consumo de bolsas plásticas para almacenamiento de residuos</v>
          </cell>
          <cell r="L346" t="str">
            <v>Agotamiento de los recursos naturales (-)</v>
          </cell>
          <cell r="AB346" t="str">
            <v>Negativo MODERADO</v>
          </cell>
          <cell r="BA346" t="str">
            <v>Negativo BAJO</v>
          </cell>
        </row>
        <row r="347">
          <cell r="K347" t="str">
            <v>Educación ambiental</v>
          </cell>
          <cell r="L347" t="str">
            <v>Disminución de carga en los rellenos sanitarios (+)</v>
          </cell>
          <cell r="AB347" t="str">
            <v>POSITIVO</v>
          </cell>
          <cell r="BA347" t="str">
            <v>POSITIVO</v>
          </cell>
        </row>
        <row r="348">
          <cell r="K348" t="str">
            <v>Educación ambiental</v>
          </cell>
          <cell r="L348" t="str">
            <v>Disminución de contaminación al suelo (+)</v>
          </cell>
          <cell r="AB348" t="str">
            <v>POSITIVO</v>
          </cell>
          <cell r="BA348" t="str">
            <v>POSITIVO</v>
          </cell>
        </row>
        <row r="349">
          <cell r="K349" t="str">
            <v>Educación ambiental</v>
          </cell>
          <cell r="L349" t="str">
            <v>Fomento de buenas prácticas ambientales (+)</v>
          </cell>
          <cell r="AB349" t="str">
            <v>POSITIVO</v>
          </cell>
          <cell r="BA349" t="str">
            <v>POSITIVO</v>
          </cell>
        </row>
        <row r="350">
          <cell r="K350" t="str">
            <v>Educación ambiental</v>
          </cell>
          <cell r="L350" t="str">
            <v>Generación / Fomento de educación  y conciencia ambiental (+)</v>
          </cell>
          <cell r="AB350" t="str">
            <v>POSITIVO</v>
          </cell>
          <cell r="BA350" t="str">
            <v>POSITIVO</v>
          </cell>
        </row>
        <row r="351">
          <cell r="K351" t="str">
            <v>Educación ambiental</v>
          </cell>
          <cell r="L351" t="str">
            <v>Generación de empleo (+)</v>
          </cell>
          <cell r="AB351" t="str">
            <v>POSITIVO</v>
          </cell>
          <cell r="BA351" t="str">
            <v>POSITIVO</v>
          </cell>
        </row>
        <row r="352">
          <cell r="K352" t="str">
            <v>Educación ambiental</v>
          </cell>
          <cell r="L352" t="str">
            <v>Manejo integral de residuos sólidos (+)</v>
          </cell>
          <cell r="AB352" t="str">
            <v>POSITIVO</v>
          </cell>
          <cell r="BA352" t="str">
            <v>POSITIVO</v>
          </cell>
        </row>
        <row r="353">
          <cell r="K353" t="str">
            <v>Educación ambiental</v>
          </cell>
          <cell r="L353" t="str">
            <v>Reducción de afectación al medio ambiente (+)</v>
          </cell>
          <cell r="AB353" t="str">
            <v>POSITIVO</v>
          </cell>
          <cell r="BA353" t="str">
            <v>POSITIVO</v>
          </cell>
        </row>
        <row r="354">
          <cell r="K354" t="str">
            <v>Uso de publicidad exterior visual</v>
          </cell>
          <cell r="L354" t="str">
            <v>Alteración al medio ambiente laboral (-)</v>
          </cell>
          <cell r="AB354" t="str">
            <v>Negativo MODERADO</v>
          </cell>
          <cell r="BA354" t="str">
            <v>Negativo BAJO</v>
          </cell>
        </row>
        <row r="355">
          <cell r="K355" t="str">
            <v>Consumo de combustibles</v>
          </cell>
          <cell r="L355" t="str">
            <v>Agotamiento de los recursos naturales (-)</v>
          </cell>
          <cell r="AB355" t="str">
            <v>Negativo MODERADO</v>
          </cell>
          <cell r="BA355" t="str">
            <v>Negativo BAJO</v>
          </cell>
        </row>
        <row r="356">
          <cell r="K356" t="str">
            <v>Consumo de combustibles</v>
          </cell>
          <cell r="L356" t="str">
            <v>Emisión de gases efecto invernadero (-)</v>
          </cell>
          <cell r="AB356" t="str">
            <v>Negativo MODERADO</v>
          </cell>
          <cell r="BA356" t="str">
            <v>Negativo BAJO</v>
          </cell>
        </row>
        <row r="357">
          <cell r="K357" t="str">
            <v>Generación de emisiones atmosféricas fuentes móviles</v>
          </cell>
          <cell r="L357" t="str">
            <v>Contaminación del aire (-)</v>
          </cell>
          <cell r="AB357" t="str">
            <v>Negativo MODERADO</v>
          </cell>
          <cell r="BA357" t="str">
            <v>Negativo MODERADO</v>
          </cell>
        </row>
        <row r="358">
          <cell r="K358" t="str">
            <v>Generación de residuos de manejo especial (LLANTAS USADAS)</v>
          </cell>
          <cell r="L358" t="str">
            <v>Contaminación del suelo (-)</v>
          </cell>
          <cell r="AB358" t="str">
            <v>Negativo MODERADO</v>
          </cell>
          <cell r="BA358" t="str">
            <v>Negativo BAJO</v>
          </cell>
        </row>
        <row r="359">
          <cell r="K359" t="str">
            <v>Generación de residuos peligrosos (ACEITES USADOS)</v>
          </cell>
          <cell r="L359" t="str">
            <v>Contaminación del suelo (-)</v>
          </cell>
          <cell r="AB359" t="str">
            <v>Negativo MODERADO</v>
          </cell>
          <cell r="BA359" t="str">
            <v>Negativo BAJO</v>
          </cell>
        </row>
        <row r="360">
          <cell r="K360" t="str">
            <v>Generación de ruido</v>
          </cell>
          <cell r="L360" t="str">
            <v>Contaminación del aire (-)</v>
          </cell>
          <cell r="AB360" t="str">
            <v>Negativo MODERADO</v>
          </cell>
          <cell r="BA360" t="str">
            <v>Negativo MODERADO</v>
          </cell>
        </row>
        <row r="361">
          <cell r="K361" t="str">
            <v>Identificación de requisitos legales ambientales y otros requisitos</v>
          </cell>
          <cell r="L361" t="str">
            <v>Reducción de afectación al medio ambiente (+)</v>
          </cell>
          <cell r="AB361" t="str">
            <v>POSITIVO</v>
          </cell>
          <cell r="BA361" t="str">
            <v>POSITIVO</v>
          </cell>
        </row>
        <row r="362">
          <cell r="K362" t="str">
            <v>Definición de criterios ambientales para adquisición de productos y/o servicios</v>
          </cell>
          <cell r="L362" t="str">
            <v>Preservación de la calidad del aire (+)</v>
          </cell>
          <cell r="AB362" t="str">
            <v>POSITIVO</v>
          </cell>
          <cell r="BA362" t="str">
            <v>POSITIVO</v>
          </cell>
        </row>
        <row r="363">
          <cell r="K363" t="str">
            <v>Definición de criterios ambientales para adquisición de productos y/o servicios</v>
          </cell>
          <cell r="AB363" t="str">
            <v>POSITIVO</v>
          </cell>
          <cell r="BA363" t="str">
            <v>POSITIVO</v>
          </cell>
        </row>
        <row r="364">
          <cell r="K364" t="str">
            <v>Consumo de energía eléctrica</v>
          </cell>
          <cell r="AB364" t="str">
            <v>Negativo MODERADO</v>
          </cell>
          <cell r="BA364" t="str">
            <v>Negativo BAJO</v>
          </cell>
        </row>
        <row r="365">
          <cell r="K365" t="str">
            <v>Uso de refrigerantes</v>
          </cell>
          <cell r="AB365" t="str">
            <v>Negativo BAJO</v>
          </cell>
          <cell r="BA365" t="str">
            <v>Negativo BAJO</v>
          </cell>
        </row>
        <row r="366">
          <cell r="K366" t="str">
            <v>N/A</v>
          </cell>
          <cell r="AB366" t="str">
            <v>SIN IMPACTO</v>
          </cell>
          <cell r="BA366" t="str">
            <v>SIN IMPACTO</v>
          </cell>
        </row>
        <row r="367">
          <cell r="K367" t="str">
            <v>Otro</v>
          </cell>
          <cell r="AB367" t="str">
            <v>POSITIVO</v>
          </cell>
          <cell r="BA367" t="str">
            <v>POSITIVO</v>
          </cell>
        </row>
        <row r="368">
          <cell r="K368" t="str">
            <v>Consumo de combustibles</v>
          </cell>
          <cell r="AB368" t="str">
            <v>Negativo BAJO</v>
          </cell>
          <cell r="BA368" t="str">
            <v>Negativo BAJO</v>
          </cell>
        </row>
        <row r="369">
          <cell r="K369" t="str">
            <v>Consumo de agua</v>
          </cell>
          <cell r="AB369" t="str">
            <v>Negativo MODERADO</v>
          </cell>
          <cell r="BA369" t="str">
            <v>Negativo BAJO</v>
          </cell>
        </row>
        <row r="370">
          <cell r="K370" t="str">
            <v>N/A</v>
          </cell>
          <cell r="AB370" t="str">
            <v>SIN IMPACTO</v>
          </cell>
          <cell r="BA370" t="str">
            <v>SIN IMPACTO</v>
          </cell>
        </row>
        <row r="371">
          <cell r="K371" t="str">
            <v xml:space="preserve">Generación de residuos peligrosos (RESIDUOS QUÍMICOS) </v>
          </cell>
          <cell r="AB371" t="str">
            <v>Negativo MODERADO</v>
          </cell>
          <cell r="BA371" t="str">
            <v>Negativo BAJO</v>
          </cell>
        </row>
        <row r="372">
          <cell r="K372" t="str">
            <v>Consumo de agua</v>
          </cell>
          <cell r="AB372" t="str">
            <v>Negativo BAJO</v>
          </cell>
          <cell r="BA372" t="str">
            <v>Negativo BAJO</v>
          </cell>
        </row>
        <row r="373">
          <cell r="K373" t="str">
            <v>N/A</v>
          </cell>
          <cell r="AB373" t="str">
            <v>SIN IMPACTO</v>
          </cell>
          <cell r="BA373" t="str">
            <v>SIN IMPACTO</v>
          </cell>
        </row>
        <row r="374">
          <cell r="K374" t="str">
            <v>N/A</v>
          </cell>
          <cell r="AB374" t="str">
            <v>SIN IMPACTO</v>
          </cell>
          <cell r="BA374" t="str">
            <v>SIN IMPACTO</v>
          </cell>
        </row>
        <row r="375">
          <cell r="K375" t="str">
            <v>N/A</v>
          </cell>
          <cell r="AB375" t="str">
            <v>SIN IMPACTO</v>
          </cell>
          <cell r="BA375" t="str">
            <v>SIN IMPACTO</v>
          </cell>
        </row>
        <row r="376">
          <cell r="K376" t="str">
            <v>N/A</v>
          </cell>
          <cell r="AB376" t="str">
            <v>SIN IMPACTO</v>
          </cell>
          <cell r="BA376" t="str">
            <v>SIN IMPACTO</v>
          </cell>
        </row>
        <row r="377">
          <cell r="K377" t="str">
            <v>Generación de residuos peligrosos (PLAGUICIDAS)</v>
          </cell>
          <cell r="AB377" t="str">
            <v>Negativo MODERADO</v>
          </cell>
          <cell r="BA377" t="str">
            <v>Negativo BAJO</v>
          </cell>
        </row>
        <row r="378">
          <cell r="K378"/>
          <cell r="AB378" t="str">
            <v>SIN IMPACTO</v>
          </cell>
          <cell r="BA378" t="str">
            <v>SIN IMPACTO</v>
          </cell>
        </row>
      </sheetData>
      <sheetData sheetId="60"/>
      <sheetData sheetId="61"/>
      <sheetData sheetId="62"/>
      <sheetData sheetId="63"/>
      <sheetData sheetId="6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Consumo de tóner</v>
          </cell>
          <cell r="L167" t="str">
            <v>Agotamiento de los recursos naturales (-)</v>
          </cell>
          <cell r="AB167" t="str">
            <v>Negativo BAJO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 xml:space="preserve">Generación de residuos peligrosos (TÓNERES) </v>
          </cell>
          <cell r="L170" t="str">
            <v>Contaminación del suelo (-)</v>
          </cell>
          <cell r="AB170" t="str">
            <v>Negativo MODERADO</v>
          </cell>
          <cell r="BA170" t="str">
            <v>Negativo BAJO</v>
          </cell>
        </row>
        <row r="171">
          <cell r="K171" t="str">
            <v>Consumo de energía eléctrica</v>
          </cell>
          <cell r="L171" t="str">
            <v>Agotamiento de los recursos naturales (-)</v>
          </cell>
          <cell r="AB171" t="str">
            <v>Negativo MODERADO</v>
          </cell>
          <cell r="BA171" t="str">
            <v>Negativo BAJO</v>
          </cell>
        </row>
        <row r="172">
          <cell r="K172" t="str">
            <v>Consumo de papel</v>
          </cell>
          <cell r="L172" t="str">
            <v>Agotamiento de los recursos naturales (-)</v>
          </cell>
          <cell r="AB172" t="str">
            <v>Negativo MODERADO</v>
          </cell>
          <cell r="BA172" t="str">
            <v>Negativo BAJO</v>
          </cell>
        </row>
        <row r="173">
          <cell r="K173" t="str">
            <v>Consumo de tóner</v>
          </cell>
          <cell r="L173" t="str">
            <v>Agotamiento de los recursos naturales (-)</v>
          </cell>
          <cell r="AB173" t="str">
            <v>Negativo BAJO</v>
          </cell>
          <cell r="BA173" t="str">
            <v>Negativo BAJO</v>
          </cell>
        </row>
        <row r="174">
          <cell r="K174" t="str">
            <v>Conversión a medios tecnológicos</v>
          </cell>
          <cell r="L174" t="str">
            <v>Disminución de consumo de papel (+)</v>
          </cell>
          <cell r="AB174" t="str">
            <v>POSITIVO</v>
          </cell>
          <cell r="BA174" t="str">
            <v>POSITIVO</v>
          </cell>
        </row>
        <row r="175">
          <cell r="K175" t="str">
            <v>Generación de residuos aprovechables (PAPEL)</v>
          </cell>
          <cell r="L175" t="str">
            <v>Disminución de carga en los rellenos sanitarios (+)</v>
          </cell>
          <cell r="AB175" t="str">
            <v>POSITIVO</v>
          </cell>
          <cell r="BA175" t="str">
            <v>POSITIVO</v>
          </cell>
        </row>
        <row r="176">
          <cell r="K176" t="str">
            <v xml:space="preserve">Generación de residuos peligrosos (TÓNERES) </v>
          </cell>
          <cell r="L176" t="str">
            <v>Contaminación del suelo (-)</v>
          </cell>
          <cell r="AB176" t="str">
            <v>Negativo MODERADO</v>
          </cell>
          <cell r="BA176" t="str">
            <v>Negativo BAJO</v>
          </cell>
        </row>
        <row r="177">
          <cell r="K177" t="str">
            <v>Consumo de energía eléctrica</v>
          </cell>
          <cell r="L177" t="str">
            <v>Agotamiento de los recursos naturales (-)</v>
          </cell>
          <cell r="AB177" t="str">
            <v>Negativo MODERADO</v>
          </cell>
          <cell r="BA177" t="str">
            <v>Negativo BAJO</v>
          </cell>
        </row>
        <row r="178">
          <cell r="K178" t="str">
            <v>Consumo de papel</v>
          </cell>
          <cell r="L178" t="str">
            <v>Agotamiento de los recursos naturales (-)</v>
          </cell>
          <cell r="AB178" t="str">
            <v>Negativo MODERADO</v>
          </cell>
          <cell r="BA178" t="str">
            <v>Negativo BAJO</v>
          </cell>
        </row>
        <row r="179">
          <cell r="K179" t="str">
            <v>Consumo de tóner</v>
          </cell>
          <cell r="L179" t="str">
            <v>Agotamiento de los recursos naturales (-)</v>
          </cell>
          <cell r="AB179" t="str">
            <v>Negativo BAJO</v>
          </cell>
          <cell r="BA179" t="str">
            <v>Negativo BAJO</v>
          </cell>
        </row>
        <row r="180">
          <cell r="K180" t="str">
            <v>Conversión a medios tecnológicos</v>
          </cell>
          <cell r="L180" t="str">
            <v>Disminución de consumo de papel (+)</v>
          </cell>
          <cell r="AB180" t="str">
            <v>POSITIVO</v>
          </cell>
          <cell r="BA180" t="str">
            <v>POSITIVO</v>
          </cell>
        </row>
        <row r="181">
          <cell r="K181" t="str">
            <v>Generación de residuos aprovechables (PAPEL)</v>
          </cell>
          <cell r="L181" t="str">
            <v>Disminución de carga en los rellenos sanitarios (+)</v>
          </cell>
          <cell r="AB181" t="str">
            <v>POSITIVO</v>
          </cell>
          <cell r="BA181" t="str">
            <v>POSITIVO</v>
          </cell>
        </row>
        <row r="182">
          <cell r="K182" t="str">
            <v xml:space="preserve">Generación de residuos peligrosos (TÓNERES) </v>
          </cell>
          <cell r="L182" t="str">
            <v>Contaminación del suelo (-)</v>
          </cell>
          <cell r="AB182" t="str">
            <v>Negativo MODERADO</v>
          </cell>
          <cell r="BA182" t="str">
            <v>Negativo BAJO</v>
          </cell>
        </row>
        <row r="183">
          <cell r="K183" t="str">
            <v>Consumo de energía eléctrica</v>
          </cell>
          <cell r="L183" t="str">
            <v>Agotamiento de los recursos naturales (-)</v>
          </cell>
          <cell r="AB183" t="str">
            <v>Negativo MODERADO</v>
          </cell>
          <cell r="BA183" t="str">
            <v>Negativo BAJO</v>
          </cell>
        </row>
        <row r="184">
          <cell r="K184" t="str">
            <v>Consumo de papel</v>
          </cell>
          <cell r="L184" t="str">
            <v>Agotamiento de los recursos naturales (-)</v>
          </cell>
          <cell r="AB184" t="str">
            <v>Negativo MODERADO</v>
          </cell>
          <cell r="BA184" t="str">
            <v>Negativo BAJO</v>
          </cell>
        </row>
        <row r="185">
          <cell r="K185" t="str">
            <v>Consumo de tóner</v>
          </cell>
          <cell r="L185" t="str">
            <v>Agotamiento de los recursos naturales (-)</v>
          </cell>
          <cell r="AB185" t="str">
            <v>Negativo BAJO</v>
          </cell>
          <cell r="BA185" t="str">
            <v>Negativo BAJO</v>
          </cell>
        </row>
        <row r="186">
          <cell r="K186" t="str">
            <v>Conversión a medios tecnológicos</v>
          </cell>
          <cell r="L186" t="str">
            <v>Disminución de consumo de papel (+)</v>
          </cell>
          <cell r="AB186" t="str">
            <v>POSITIVO</v>
          </cell>
          <cell r="BA186" t="str">
            <v>POSITIVO</v>
          </cell>
        </row>
        <row r="187">
          <cell r="K187" t="str">
            <v>Generación de residuos aprovechables (PAPEL)</v>
          </cell>
          <cell r="L187" t="str">
            <v>Disminución de carga en los rellenos sanitarios (+)</v>
          </cell>
          <cell r="AB187" t="str">
            <v>POSITIVO</v>
          </cell>
          <cell r="BA187" t="str">
            <v>POSITIVO</v>
          </cell>
        </row>
        <row r="188">
          <cell r="K188" t="str">
            <v xml:space="preserve">Generación de residuos peligrosos (TÓNERES) </v>
          </cell>
          <cell r="L188" t="str">
            <v>Contaminación del suelo (-)</v>
          </cell>
          <cell r="AB188" t="str">
            <v>Negativo MODERADO</v>
          </cell>
          <cell r="BA188" t="str">
            <v>Negativo BAJO</v>
          </cell>
        </row>
        <row r="189">
          <cell r="K189" t="str">
            <v>Consumo de energía eléctrica</v>
          </cell>
          <cell r="L189" t="str">
            <v>Agotamiento de los recursos naturales (-)</v>
          </cell>
          <cell r="AB189" t="str">
            <v>Negativo MODERADO</v>
          </cell>
          <cell r="BA189" t="str">
            <v>Negativo BAJO</v>
          </cell>
        </row>
        <row r="190">
          <cell r="K190" t="str">
            <v>Conversión a medios tecnológicos</v>
          </cell>
          <cell r="L190" t="str">
            <v>Disminución de consumo de papel (+)</v>
          </cell>
          <cell r="AB190" t="str">
            <v>POSITIVO</v>
          </cell>
          <cell r="BA190" t="str">
            <v>POSITIVO</v>
          </cell>
        </row>
        <row r="191">
          <cell r="K191" t="str">
            <v>Consumo de energía eléctrica</v>
          </cell>
          <cell r="L191" t="str">
            <v>Agotamiento de los recursos naturales (-)</v>
          </cell>
          <cell r="AB191" t="str">
            <v>Negativo MODERADO</v>
          </cell>
          <cell r="BA191" t="str">
            <v>Negativo BAJO</v>
          </cell>
        </row>
        <row r="192">
          <cell r="K192" t="str">
            <v>Consumo de papel</v>
          </cell>
          <cell r="L192" t="str">
            <v>Agotamiento de los recursos naturales (-)</v>
          </cell>
          <cell r="AB192" t="str">
            <v>Negativo MODERADO</v>
          </cell>
          <cell r="BA192" t="str">
            <v>Negativo BAJO</v>
          </cell>
        </row>
        <row r="193">
          <cell r="K193" t="str">
            <v>Consumo de tóner</v>
          </cell>
          <cell r="L193" t="str">
            <v>Agotamiento de los recursos naturales (-)</v>
          </cell>
          <cell r="AB193" t="str">
            <v>Negativo BAJO</v>
          </cell>
          <cell r="BA193" t="str">
            <v>Negativo BAJO</v>
          </cell>
        </row>
        <row r="194">
          <cell r="K194" t="str">
            <v>Conversión a medios tecnológicos</v>
          </cell>
          <cell r="L194" t="str">
            <v>Disminución de consumo de papel (+)</v>
          </cell>
          <cell r="AB194" t="str">
            <v>POSITIVO</v>
          </cell>
          <cell r="BA194" t="str">
            <v>POSITIVO</v>
          </cell>
        </row>
        <row r="195">
          <cell r="K195" t="str">
            <v>Generación de residuos aprovechables (PAPEL)</v>
          </cell>
          <cell r="L195" t="str">
            <v>Disminución de carga en los rellenos sanitarios (+)</v>
          </cell>
          <cell r="AB195" t="str">
            <v>POSITIVO</v>
          </cell>
          <cell r="BA195" t="str">
            <v>POSITIVO</v>
          </cell>
        </row>
        <row r="196">
          <cell r="K196" t="str">
            <v xml:space="preserve">Generación de residuos peligrosos (TÓNERES) </v>
          </cell>
          <cell r="L196" t="str">
            <v>Contaminación del suelo (-)</v>
          </cell>
          <cell r="AB196" t="str">
            <v>Negativo MODERADO</v>
          </cell>
          <cell r="BA196" t="str">
            <v>Negativo BAJO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Intervención a comunidades Étnicas</v>
          </cell>
          <cell r="L203" t="str">
            <v>Conservación de las costumbres étnicas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Consumo de energía eléctrica</v>
          </cell>
          <cell r="L209" t="str">
            <v>Agotamiento de los recursos naturales (-)</v>
          </cell>
          <cell r="AB209" t="str">
            <v>Negativo MODERADO</v>
          </cell>
          <cell r="BA209" t="str">
            <v>Negativo BAJO</v>
          </cell>
        </row>
        <row r="210">
          <cell r="K210" t="str">
            <v>Conversión a medios tecnológicos</v>
          </cell>
          <cell r="L210" t="str">
            <v>Disminución de consumo de papel (+)</v>
          </cell>
          <cell r="AB210" t="str">
            <v>POSITIVO</v>
          </cell>
          <cell r="BA210" t="str">
            <v>POSITIVO</v>
          </cell>
        </row>
        <row r="211">
          <cell r="K211" t="str">
            <v>Intervención a comunidades Étnicas</v>
          </cell>
          <cell r="L211" t="str">
            <v>Conservación de las costumbres étnicas (+)</v>
          </cell>
          <cell r="AB211" t="str">
            <v>POSITIVO</v>
          </cell>
          <cell r="BA211" t="str">
            <v>POSITIVO</v>
          </cell>
        </row>
        <row r="212">
          <cell r="K212" t="str">
            <v>Consumo de energía eléctrica</v>
          </cell>
          <cell r="L212" t="str">
            <v>Agotamiento de los recursos naturales (-)</v>
          </cell>
          <cell r="AB212" t="str">
            <v>Negativo MODERADO</v>
          </cell>
          <cell r="BA212" t="str">
            <v>Negativo BAJO</v>
          </cell>
        </row>
        <row r="213">
          <cell r="K213" t="str">
            <v>Conversión a medios tecnológicos</v>
          </cell>
          <cell r="L213" t="str">
            <v>Disminución de consumo de papel (+)</v>
          </cell>
          <cell r="AB213" t="str">
            <v>POSITIVO</v>
          </cell>
          <cell r="BA213" t="str">
            <v>POSITIVO</v>
          </cell>
        </row>
        <row r="214">
          <cell r="K214" t="str">
            <v>Intervención a comunidades Étnicas</v>
          </cell>
          <cell r="L214" t="str">
            <v>Conservación de las costumbres étnicas (+)</v>
          </cell>
          <cell r="AB214" t="str">
            <v>POSITIVO</v>
          </cell>
          <cell r="BA214" t="str">
            <v>POSITIVO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Conversión a medios tecnológicos</v>
          </cell>
          <cell r="L218" t="str">
            <v>Disminución de consumo de papel (+)</v>
          </cell>
          <cell r="AB218" t="str">
            <v>POSITIVO</v>
          </cell>
          <cell r="BA218" t="str">
            <v>POSITIVO</v>
          </cell>
        </row>
        <row r="219">
          <cell r="K219" t="str">
            <v>Generación de residuos aprovechables (PAPEL)</v>
          </cell>
          <cell r="L219" t="str">
            <v>Disminución de carga en los rellenos sanitarios (+)</v>
          </cell>
          <cell r="AB219" t="str">
            <v>POSITIVO</v>
          </cell>
          <cell r="BA219" t="str">
            <v>POSITIVO</v>
          </cell>
        </row>
        <row r="220">
          <cell r="K220" t="str">
            <v xml:space="preserve">Generación de residuos peligrosos (TÓNERES) </v>
          </cell>
          <cell r="L220" t="str">
            <v>Contaminación del suelo (-)</v>
          </cell>
          <cell r="AB220" t="str">
            <v>Negativo MODERADO</v>
          </cell>
          <cell r="BA220" t="str">
            <v>Negativo BAJO</v>
          </cell>
        </row>
        <row r="221">
          <cell r="K221" t="str">
            <v>Intervención a comunidades Étnicas</v>
          </cell>
          <cell r="L221" t="str">
            <v>Conservación de las costumbres étnicas (+)</v>
          </cell>
          <cell r="AB221" t="str">
            <v>POSITIVO</v>
          </cell>
          <cell r="BA221" t="str">
            <v>POSITIVO</v>
          </cell>
        </row>
        <row r="222">
          <cell r="K222" t="str">
            <v>Consumo de energía eléctrica</v>
          </cell>
          <cell r="L222" t="str">
            <v>Agotamiento de los recursos naturales (-)</v>
          </cell>
          <cell r="AB222" t="str">
            <v>Negativo MODERADO</v>
          </cell>
          <cell r="BA222" t="str">
            <v>Negativo BAJO</v>
          </cell>
        </row>
        <row r="223">
          <cell r="K223" t="str">
            <v>Consumo de papel</v>
          </cell>
          <cell r="L223" t="str">
            <v>Agotamiento de los recursos naturales (-)</v>
          </cell>
          <cell r="AB223" t="str">
            <v>Negativo MODERADO</v>
          </cell>
          <cell r="BA223" t="str">
            <v>Negativo BAJO</v>
          </cell>
        </row>
        <row r="224">
          <cell r="K224" t="str">
            <v>Consumo de tóner</v>
          </cell>
          <cell r="L224" t="str">
            <v>Agotamiento de los recursos naturales (-)</v>
          </cell>
          <cell r="AB224" t="str">
            <v>Negativo BAJO</v>
          </cell>
          <cell r="BA224" t="str">
            <v>Negativo BAJO</v>
          </cell>
        </row>
        <row r="225">
          <cell r="K225" t="str">
            <v>Conversión a medios tecnológicos</v>
          </cell>
          <cell r="L225" t="str">
            <v>Disminución de consumo de papel (+)</v>
          </cell>
          <cell r="AB225" t="str">
            <v>POSITIVO</v>
          </cell>
          <cell r="BA225" t="str">
            <v>POSITIVO</v>
          </cell>
        </row>
        <row r="226">
          <cell r="K226" t="str">
            <v>Generación de residuos aprovechables (PAPEL)</v>
          </cell>
          <cell r="L226" t="str">
            <v>Disminución de carga en los rellenos sanitarios (+)</v>
          </cell>
          <cell r="AB226" t="str">
            <v>POSITIVO</v>
          </cell>
          <cell r="BA226" t="str">
            <v>POSITIVO</v>
          </cell>
        </row>
        <row r="227">
          <cell r="K227" t="str">
            <v xml:space="preserve">Generación de residuos peligrosos (TÓNERES) </v>
          </cell>
          <cell r="L227" t="str">
            <v>Contaminación del suelo (-)</v>
          </cell>
          <cell r="AB227" t="str">
            <v>Negativo MODERADO</v>
          </cell>
          <cell r="BA227" t="str">
            <v>Negativo BAJO</v>
          </cell>
        </row>
        <row r="228">
          <cell r="K228" t="str">
            <v>Intervención a comunidades Étnicas</v>
          </cell>
          <cell r="L228" t="str">
            <v>Conservación de las costumbres étnicas (+)</v>
          </cell>
          <cell r="AB228" t="str">
            <v>POSITIVO</v>
          </cell>
          <cell r="BA228" t="str">
            <v>POSITIVO</v>
          </cell>
        </row>
        <row r="229">
          <cell r="K229" t="str">
            <v>Consumo de energía eléctrica</v>
          </cell>
          <cell r="L229" t="str">
            <v>Agotamiento de los recursos naturales (-)</v>
          </cell>
          <cell r="AB229" t="str">
            <v>Negativo MODERADO</v>
          </cell>
          <cell r="BA229" t="str">
            <v>Negativo BAJO</v>
          </cell>
        </row>
        <row r="230">
          <cell r="K230" t="str">
            <v>Consumo de papel</v>
          </cell>
          <cell r="L230" t="str">
            <v>Agotamiento de los recursos naturales (-)</v>
          </cell>
          <cell r="AB230" t="str">
            <v>Negativo MODERADO</v>
          </cell>
          <cell r="BA230" t="str">
            <v>Negativo BAJO</v>
          </cell>
        </row>
        <row r="231">
          <cell r="K231" t="str">
            <v>Consumo de tóner</v>
          </cell>
          <cell r="L231" t="str">
            <v>Agotamiento de los recursos naturales (-)</v>
          </cell>
          <cell r="AB231" t="str">
            <v>Negativo BAJO</v>
          </cell>
          <cell r="BA231" t="str">
            <v>Negativo BAJO</v>
          </cell>
        </row>
        <row r="232">
          <cell r="K232" t="str">
            <v>Conversión a medios tecnológicos</v>
          </cell>
          <cell r="L232" t="str">
            <v>Disminución de consumo de papel (+)</v>
          </cell>
          <cell r="AB232" t="str">
            <v>POSITIVO</v>
          </cell>
          <cell r="BA232" t="str">
            <v>POSITIVO</v>
          </cell>
        </row>
        <row r="233">
          <cell r="K233" t="str">
            <v>Generación de residuos aprovechables (PAPEL)</v>
          </cell>
          <cell r="L233" t="str">
            <v>Disminución de carga en los rellenos sanitarios (+)</v>
          </cell>
          <cell r="AB233" t="str">
            <v>POSITIVO</v>
          </cell>
          <cell r="BA233" t="str">
            <v>POSITIVO</v>
          </cell>
        </row>
        <row r="234">
          <cell r="K234" t="str">
            <v xml:space="preserve">Generación de residuos peligrosos (TÓNERES) </v>
          </cell>
          <cell r="L234" t="str">
            <v>Contaminación del suelo (-)</v>
          </cell>
          <cell r="AB234" t="str">
            <v>Negativo MODERADO</v>
          </cell>
          <cell r="BA234" t="str">
            <v>Negativo BAJO</v>
          </cell>
        </row>
        <row r="235">
          <cell r="K235" t="str">
            <v>Intervención a comunidades Étnicas</v>
          </cell>
          <cell r="L235" t="str">
            <v>Conservación de las costumbres étnicas (+)</v>
          </cell>
          <cell r="AB235" t="str">
            <v>POSITIVO</v>
          </cell>
          <cell r="BA235" t="str">
            <v>POSITIVO</v>
          </cell>
        </row>
        <row r="236">
          <cell r="K236" t="str">
            <v>Consumo de energía eléctrica</v>
          </cell>
          <cell r="L236" t="str">
            <v>Agotamiento de los recursos naturales (-)</v>
          </cell>
          <cell r="AB236" t="str">
            <v>Negativo MODERADO</v>
          </cell>
          <cell r="BA236" t="str">
            <v>Negativo BAJO</v>
          </cell>
        </row>
        <row r="237">
          <cell r="K237" t="str">
            <v>Consumo de papel</v>
          </cell>
          <cell r="L237" t="str">
            <v>Agotamiento de los recursos naturales (-)</v>
          </cell>
          <cell r="AB237" t="str">
            <v>Negativo MODERADO</v>
          </cell>
          <cell r="BA237" t="str">
            <v>Negativo BAJO</v>
          </cell>
        </row>
        <row r="238">
          <cell r="K238" t="str">
            <v>Consumo de tóner</v>
          </cell>
          <cell r="L238" t="str">
            <v>Agotamiento de los recursos naturales (-)</v>
          </cell>
          <cell r="AB238" t="str">
            <v>Negativo BAJO</v>
          </cell>
          <cell r="BA238" t="str">
            <v>Negativo BAJO</v>
          </cell>
        </row>
        <row r="239">
          <cell r="K239" t="str">
            <v>Conversión a medios tecnológicos</v>
          </cell>
          <cell r="L239" t="str">
            <v>Disminución de consumo de papel (+)</v>
          </cell>
          <cell r="AB239" t="str">
            <v>POSITIVO</v>
          </cell>
          <cell r="BA239" t="str">
            <v>POSITIVO</v>
          </cell>
        </row>
        <row r="240">
          <cell r="K240" t="str">
            <v>Generación de residuos aprovechables (PAPEL)</v>
          </cell>
          <cell r="L240" t="str">
            <v>Disminución de carga en los rellenos sanitarios (+)</v>
          </cell>
          <cell r="AB240" t="str">
            <v>POSITIVO</v>
          </cell>
          <cell r="BA240" t="str">
            <v>POSITIVO</v>
          </cell>
        </row>
        <row r="241">
          <cell r="K241" t="str">
            <v xml:space="preserve">Generación de residuos peligrosos (TÓNERES) </v>
          </cell>
          <cell r="L241" t="str">
            <v>Contaminación del suelo (-)</v>
          </cell>
          <cell r="AB241" t="str">
            <v>Negativo MODERADO</v>
          </cell>
          <cell r="BA241" t="str">
            <v>Negativo BAJO</v>
          </cell>
        </row>
        <row r="242">
          <cell r="K242" t="str">
            <v>Intervención a comunidades Étnicas</v>
          </cell>
          <cell r="L242" t="str">
            <v>Conservación de las costumbres étnicas (+)</v>
          </cell>
          <cell r="AB242" t="str">
            <v>POSITIVO</v>
          </cell>
          <cell r="BA242" t="str">
            <v>POSITIVO</v>
          </cell>
        </row>
        <row r="243">
          <cell r="K243" t="str">
            <v>Consumo de energía eléctrica</v>
          </cell>
          <cell r="L243" t="str">
            <v>Agotamiento de los recursos naturales (-)</v>
          </cell>
          <cell r="AB243" t="str">
            <v>Negativo MODERADO</v>
          </cell>
          <cell r="BA243" t="str">
            <v>Negativo BAJO</v>
          </cell>
        </row>
        <row r="244">
          <cell r="K244" t="str">
            <v>Consumo de energía eléctrica</v>
          </cell>
          <cell r="L244" t="str">
            <v>Agotamiento de los recursos naturales (-)</v>
          </cell>
          <cell r="AB244" t="str">
            <v>Negativo MODERADO</v>
          </cell>
          <cell r="BA244" t="str">
            <v>Negativo BAJO</v>
          </cell>
        </row>
        <row r="245">
          <cell r="K245" t="str">
            <v>Consumo de agua</v>
          </cell>
          <cell r="L245" t="str">
            <v>Agotamiento de los recursos naturales (-)</v>
          </cell>
          <cell r="AB245" t="str">
            <v>Negativo MODERADO</v>
          </cell>
          <cell r="BA245" t="str">
            <v>Negativo BAJO</v>
          </cell>
        </row>
        <row r="246">
          <cell r="K246" t="str">
            <v>Vertimiento de aguas residuales domésticas a sistemas de alcantarillado</v>
          </cell>
          <cell r="L246" t="str">
            <v>Contaminación de cuerpos hídricos (-)</v>
          </cell>
          <cell r="AB246" t="str">
            <v>Negativo MODERADO</v>
          </cell>
          <cell r="BA246" t="str">
            <v>Negativo BAJO</v>
          </cell>
        </row>
        <row r="247">
          <cell r="K247" t="str">
            <v>Consumo de bolsas plásticas para almacenamiento de residuos</v>
          </cell>
          <cell r="L247" t="str">
            <v>Agotamiento de los recursos naturales (-)</v>
          </cell>
          <cell r="AB247" t="str">
            <v>Negativo MODERADO</v>
          </cell>
          <cell r="BA247" t="str">
            <v>Negativo BAJO</v>
          </cell>
        </row>
        <row r="248">
          <cell r="K248" t="str">
            <v>Generación de residuos ordinarios</v>
          </cell>
          <cell r="L248" t="str">
            <v>Aumento de carga de rellenos sanitarios (-)</v>
          </cell>
          <cell r="AB248" t="str">
            <v>Negativo MODERADO</v>
          </cell>
          <cell r="BA248" t="str">
            <v>Negativo BAJO</v>
          </cell>
        </row>
        <row r="249">
          <cell r="K249" t="str">
            <v>Generación de residuos ordinarios</v>
          </cell>
          <cell r="L249" t="str">
            <v>Contaminación del suelo (-)</v>
          </cell>
          <cell r="AB249" t="str">
            <v>Negativo MODERADO</v>
          </cell>
          <cell r="BA249" t="str">
            <v>Negativo BAJO</v>
          </cell>
        </row>
        <row r="250">
          <cell r="K250" t="str">
            <v>Consumo de sustancias químicas</v>
          </cell>
          <cell r="L250" t="str">
            <v>Contaminación del suelo (-)</v>
          </cell>
          <cell r="AB250" t="str">
            <v>Negativo MODERADO</v>
          </cell>
          <cell r="BA250" t="str">
            <v>Negativo BAJO</v>
          </cell>
        </row>
        <row r="251">
          <cell r="K251" t="str">
            <v>Consumo de sustancias químicas</v>
          </cell>
          <cell r="L251" t="str">
            <v>Contaminación del suelo (-)</v>
          </cell>
          <cell r="AB251" t="str">
            <v>Negativo MODERADO</v>
          </cell>
          <cell r="BA251" t="str">
            <v>Negativo BAJO</v>
          </cell>
        </row>
        <row r="252">
          <cell r="K252" t="str">
            <v>Generación de residuos orgánicos</v>
          </cell>
          <cell r="L252" t="str">
            <v>Aumento de carga de rellenos sanitarios (-)</v>
          </cell>
          <cell r="AB252" t="str">
            <v>Negativo MODERADO</v>
          </cell>
          <cell r="BA252" t="str">
            <v>Negativo BAJO</v>
          </cell>
        </row>
        <row r="253">
          <cell r="K253" t="str">
            <v>Generación de residuos orgánicos</v>
          </cell>
          <cell r="L253" t="str">
            <v>Contaminación del suelo (-)</v>
          </cell>
          <cell r="AB253" t="str">
            <v>Negativo MODERADO</v>
          </cell>
          <cell r="BA253" t="str">
            <v>Negativo BAJO</v>
          </cell>
        </row>
        <row r="254">
          <cell r="K254" t="str">
            <v>Generación de residuos aprovechables (PLÁSTICO)</v>
          </cell>
          <cell r="L254" t="str">
            <v>Disminución de carga en los rellenos sanitarios (+)</v>
          </cell>
          <cell r="AB254" t="str">
            <v>POSITIVO</v>
          </cell>
          <cell r="BA254" t="str">
            <v>POSITIVO</v>
          </cell>
        </row>
        <row r="255">
          <cell r="K255" t="str">
            <v>Consumo de energía eléctrica</v>
          </cell>
          <cell r="L255" t="str">
            <v>Agotamiento de los recursos naturales (-)</v>
          </cell>
          <cell r="AB255" t="str">
            <v>Negativo MODERADO</v>
          </cell>
          <cell r="BA255" t="str">
            <v>Negativo BAJO</v>
          </cell>
        </row>
        <row r="256">
          <cell r="K256" t="str">
            <v>Consumo de agua</v>
          </cell>
          <cell r="L256" t="str">
            <v>Agotamiento de los recursos naturales (-)</v>
          </cell>
          <cell r="AB256" t="str">
            <v>Negativo MODERADO</v>
          </cell>
          <cell r="BA256" t="str">
            <v>Negativo BAJO</v>
          </cell>
        </row>
        <row r="257">
          <cell r="K257" t="str">
            <v>Consumo de papel</v>
          </cell>
          <cell r="L257" t="str">
            <v>Agotamiento de los recursos naturales (-)</v>
          </cell>
          <cell r="AB257" t="str">
            <v>Negativo MODERADO</v>
          </cell>
          <cell r="BA257" t="str">
            <v>Negativo BAJO</v>
          </cell>
        </row>
        <row r="258">
          <cell r="K258" t="str">
            <v>Consumo de bolsas plásticas para almacenamiento de residuos</v>
          </cell>
          <cell r="L258" t="str">
            <v>Agotamiento de los recursos naturales (-)</v>
          </cell>
          <cell r="AB258" t="str">
            <v>Negativo MODERADO</v>
          </cell>
          <cell r="BA258" t="str">
            <v>Negativo BAJO</v>
          </cell>
        </row>
        <row r="259">
          <cell r="K259" t="str">
            <v>Consumo de tóner</v>
          </cell>
          <cell r="L259" t="str">
            <v>Agotamiento de los recursos naturales (-)</v>
          </cell>
          <cell r="AB259" t="str">
            <v>Negativo BAJO</v>
          </cell>
          <cell r="BA259" t="str">
            <v>Negativo BAJO</v>
          </cell>
        </row>
        <row r="260">
          <cell r="K260" t="str">
            <v>Generación de residuos ordinarios</v>
          </cell>
          <cell r="L260" t="str">
            <v>Aumento de carga de rellenos sanitarios (-)</v>
          </cell>
          <cell r="AB260" t="str">
            <v>Negativo MODERADO</v>
          </cell>
          <cell r="BA260" t="str">
            <v>Negativo BAJO</v>
          </cell>
        </row>
        <row r="261">
          <cell r="K261" t="str">
            <v>Generación de residuos ordinarios</v>
          </cell>
          <cell r="L261" t="str">
            <v>Contaminación del suelo (-)</v>
          </cell>
          <cell r="AB261" t="str">
            <v>Negativo MODERADO</v>
          </cell>
          <cell r="BA261" t="str">
            <v>Negativo BAJO</v>
          </cell>
        </row>
        <row r="262">
          <cell r="K262" t="str">
            <v>Generación de residuos de manejo especial (RAEE´S)</v>
          </cell>
          <cell r="L262" t="str">
            <v>Contaminación del suelo (-)</v>
          </cell>
          <cell r="AB262" t="str">
            <v>Negativo MODERADO</v>
          </cell>
          <cell r="BA262" t="str">
            <v>Negativo BAJO</v>
          </cell>
        </row>
        <row r="263">
          <cell r="K263" t="str">
            <v>Generación de residuos de manejo especial (PILAS O BATERÍAS)</v>
          </cell>
          <cell r="L263" t="str">
            <v>Contaminación del suelo (-)</v>
          </cell>
          <cell r="AB263" t="str">
            <v>Negativo MODERADO</v>
          </cell>
          <cell r="BA263" t="str">
            <v>Negativo BAJO</v>
          </cell>
        </row>
        <row r="264">
          <cell r="K264" t="str">
            <v xml:space="preserve">Generación de residuos peligrosos (TÓNERES) </v>
          </cell>
          <cell r="L264" t="str">
            <v>Contaminación del suelo (-)</v>
          </cell>
          <cell r="AB264" t="str">
            <v>Negativo MODERADO</v>
          </cell>
          <cell r="BA264" t="str">
            <v>Negativo BAJO</v>
          </cell>
        </row>
        <row r="265">
          <cell r="K265" t="str">
            <v>Generación de ruido</v>
          </cell>
          <cell r="L265" t="str">
            <v>Contaminación del aire (-)</v>
          </cell>
          <cell r="AB265" t="str">
            <v>Negativo MODERADO</v>
          </cell>
          <cell r="BA265" t="str">
            <v>Negativo BAJO</v>
          </cell>
        </row>
        <row r="266">
          <cell r="K266" t="str">
            <v>Generación de residuos aprovechables (PAPEL)</v>
          </cell>
          <cell r="L266" t="str">
            <v>Disminución de carga en los rellenos sanitarios (+)</v>
          </cell>
          <cell r="AB266" t="str">
            <v>POSITIVO</v>
          </cell>
          <cell r="BA266" t="str">
            <v>POSITIVO</v>
          </cell>
        </row>
        <row r="267">
          <cell r="K267" t="str">
            <v>Generación de residuos aprovechables (PLÁSTICO)</v>
          </cell>
          <cell r="L267" t="str">
            <v>Disminución de carga en los rellenos sanitarios (+)</v>
          </cell>
          <cell r="AB267" t="str">
            <v>POSITIVO</v>
          </cell>
          <cell r="BA267" t="str">
            <v>POSITIVO</v>
          </cell>
        </row>
        <row r="268">
          <cell r="K268" t="str">
            <v>Generación de residuos aprovechables (VIDRIO)</v>
          </cell>
          <cell r="L268" t="str">
            <v>Disminución de carga en los rellenos sanitarios (+)</v>
          </cell>
          <cell r="AB268" t="str">
            <v>POSITIVO</v>
          </cell>
          <cell r="BA268" t="str">
            <v>POSITIVO</v>
          </cell>
        </row>
        <row r="269">
          <cell r="K269" t="str">
            <v>Generación de residuos aprovechables (CARTÓN)</v>
          </cell>
          <cell r="L269" t="str">
            <v>Disminución de carga en los rellenos sanitarios (+)</v>
          </cell>
          <cell r="AB269" t="str">
            <v>POSITIVO</v>
          </cell>
          <cell r="BA269" t="str">
            <v>POSITIVO</v>
          </cell>
        </row>
        <row r="270">
          <cell r="K270" t="str">
            <v>Generación de residuos aprovechables (METAL)</v>
          </cell>
          <cell r="L270" t="str">
            <v>Disminución de carga en los rellenos sanitarios (+)</v>
          </cell>
          <cell r="AB270" t="str">
            <v>POSITIVO</v>
          </cell>
          <cell r="BA270" t="str">
            <v>POSITIVO</v>
          </cell>
        </row>
        <row r="271">
          <cell r="K271" t="str">
            <v>Generación de residuos orgánicos</v>
          </cell>
          <cell r="L271" t="str">
            <v>Aumento de carga de rellenos sanitarios (-)</v>
          </cell>
          <cell r="AB271" t="str">
            <v>Negativo MODERADO</v>
          </cell>
          <cell r="BA271" t="str">
            <v>Negativo BAJO</v>
          </cell>
        </row>
        <row r="272">
          <cell r="K272" t="str">
            <v>Generación de residuos orgánicos</v>
          </cell>
          <cell r="L272" t="str">
            <v>Contaminación del suelo (-)</v>
          </cell>
          <cell r="AB272" t="str">
            <v>Negativo MODERADO</v>
          </cell>
          <cell r="BA272" t="str">
            <v>Negativo BAJO</v>
          </cell>
        </row>
        <row r="273">
          <cell r="K273" t="str">
            <v>Vertimiento de aguas residuales domésticas a sistemas de alcantarillado</v>
          </cell>
          <cell r="L273" t="str">
            <v>Contaminación de cuerpos hídricos (-)</v>
          </cell>
          <cell r="AB273" t="str">
            <v>Negativo MODERADO</v>
          </cell>
          <cell r="BA273" t="str">
            <v>Negativo BAJO</v>
          </cell>
        </row>
        <row r="274">
          <cell r="K274" t="str">
            <v>Conversión a medios tecnológicos</v>
          </cell>
          <cell r="L274" t="str">
            <v>Disminución de consumo de papel (+)</v>
          </cell>
          <cell r="AB274" t="str">
            <v>POSITIVO</v>
          </cell>
          <cell r="BA274" t="str">
            <v>POSITIVO</v>
          </cell>
        </row>
        <row r="275">
          <cell r="K275" t="str">
            <v>Consumo de energía eléctrica</v>
          </cell>
          <cell r="L275" t="str">
            <v>Agotamiento de los recursos naturales (-)</v>
          </cell>
          <cell r="AB275" t="str">
            <v>Negativo MODERADO</v>
          </cell>
          <cell r="BA275" t="str">
            <v>Negativo BAJO</v>
          </cell>
        </row>
        <row r="276">
          <cell r="K276" t="str">
            <v>Consumo de agua</v>
          </cell>
          <cell r="L276" t="str">
            <v>Agotamiento de los recursos naturales (-)</v>
          </cell>
          <cell r="AB276" t="str">
            <v>Negativo MODERADO</v>
          </cell>
          <cell r="BA276" t="str">
            <v>Negativo BAJO</v>
          </cell>
        </row>
        <row r="277">
          <cell r="K277" t="str">
            <v>Consumo de bolsas plásticas para almacenamiento de residuos</v>
          </cell>
          <cell r="L277" t="str">
            <v>Agotamiento de los recursos naturales (-)</v>
          </cell>
          <cell r="AB277" t="str">
            <v>Negativo MODERADO</v>
          </cell>
          <cell r="BA277" t="str">
            <v>Negativo BAJO</v>
          </cell>
        </row>
        <row r="278">
          <cell r="K278" t="str">
            <v xml:space="preserve">Consumo de insumos no comestibles de cafetería </v>
          </cell>
          <cell r="L278" t="str">
            <v>Agotamiento de los recursos naturales (-)</v>
          </cell>
          <cell r="AB278" t="str">
            <v>Negativo MODERADO</v>
          </cell>
          <cell r="BA278" t="str">
            <v>Negativo BAJO</v>
          </cell>
        </row>
        <row r="279">
          <cell r="K279" t="str">
            <v xml:space="preserve">Consumo de insumos comestibles de cafetería </v>
          </cell>
          <cell r="L279" t="str">
            <v>Agotamiento de los recursos naturales (-)</v>
          </cell>
          <cell r="AB279" t="str">
            <v>Negativo BAJO</v>
          </cell>
          <cell r="BA279" t="str">
            <v>Negativo BAJO</v>
          </cell>
        </row>
        <row r="280">
          <cell r="K280" t="str">
            <v>Generación de residuos ordinarios</v>
          </cell>
          <cell r="L280" t="str">
            <v>Aumento de carga de rellenos sanitarios (-)</v>
          </cell>
          <cell r="AB280" t="str">
            <v>Negativo MODERADO</v>
          </cell>
          <cell r="BA280" t="str">
            <v>Negativo BAJO</v>
          </cell>
        </row>
        <row r="281">
          <cell r="K281" t="str">
            <v>Generación de residuos ordinarios</v>
          </cell>
          <cell r="L281" t="str">
            <v>Contaminación del suelo (-)</v>
          </cell>
          <cell r="AB281" t="str">
            <v>Negativo MODERADO</v>
          </cell>
          <cell r="BA281" t="str">
            <v>Negativo BAJO</v>
          </cell>
        </row>
        <row r="282">
          <cell r="K282" t="str">
            <v>Generación de residuos aprovechables (PLÁSTICO)</v>
          </cell>
          <cell r="L282" t="str">
            <v>Disminución de carga en los rellenos sanitarios (+)</v>
          </cell>
          <cell r="AB282" t="str">
            <v>POSITIVO</v>
          </cell>
          <cell r="BA282" t="str">
            <v>POSITIVO</v>
          </cell>
        </row>
        <row r="283">
          <cell r="K283" t="str">
            <v>Generación de residuos aprovechables (CARTÓN)</v>
          </cell>
          <cell r="L283" t="str">
            <v>Disminución de carga en los rellenos sanitarios (+)</v>
          </cell>
          <cell r="AB283" t="str">
            <v>POSITIVO</v>
          </cell>
          <cell r="BA283" t="str">
            <v>POSITIVO</v>
          </cell>
        </row>
        <row r="284">
          <cell r="K284" t="str">
            <v>Generación de residuos orgánicos</v>
          </cell>
          <cell r="L284" t="str">
            <v>Aumento de carga de rellenos sanitarios (-)</v>
          </cell>
          <cell r="AB284" t="str">
            <v>Negativo MODERADO</v>
          </cell>
          <cell r="BA284" t="str">
            <v>Negativo BAJO</v>
          </cell>
        </row>
        <row r="285">
          <cell r="K285" t="str">
            <v>Generación de residuos orgánicos</v>
          </cell>
          <cell r="L285" t="str">
            <v>Contaminación del suelo (-)</v>
          </cell>
          <cell r="AB285" t="str">
            <v>Negativo MODERADO</v>
          </cell>
          <cell r="BA285" t="str">
            <v>Negativo BAJO</v>
          </cell>
        </row>
        <row r="286">
          <cell r="K286" t="str">
            <v>Vertimiento de aguas residuales domésticas a sistemas de alcantarillado</v>
          </cell>
          <cell r="L286" t="str">
            <v>Contaminación de cuerpos hídricos (-)</v>
          </cell>
          <cell r="AB286" t="str">
            <v>Negativo MODERADO</v>
          </cell>
          <cell r="BA286" t="str">
            <v>Negativo BAJO</v>
          </cell>
        </row>
        <row r="287">
          <cell r="K287" t="str">
            <v>Consumo de energía eléctrica</v>
          </cell>
          <cell r="L287" t="str">
            <v>Agotamiento de los recursos naturales (-)</v>
          </cell>
          <cell r="AB287" t="str">
            <v>Negativo MODERADO</v>
          </cell>
          <cell r="BA287" t="str">
            <v>Negativo BAJO</v>
          </cell>
        </row>
        <row r="288">
          <cell r="K288" t="str">
            <v>Consumo de papel</v>
          </cell>
          <cell r="L288" t="str">
            <v>Agotamiento de los recursos naturales (-)</v>
          </cell>
          <cell r="AB288" t="str">
            <v>Negativo MODERADO</v>
          </cell>
          <cell r="BA288" t="str">
            <v>Negativo BAJO</v>
          </cell>
        </row>
        <row r="289">
          <cell r="K289" t="str">
            <v>Consumo de tóner</v>
          </cell>
          <cell r="L289" t="str">
            <v>Agotamiento de los recursos naturales (-)</v>
          </cell>
          <cell r="AB289" t="str">
            <v>Negativo BAJO</v>
          </cell>
          <cell r="BA289" t="str">
            <v>Negativo BAJO</v>
          </cell>
        </row>
        <row r="290">
          <cell r="K290" t="str">
            <v xml:space="preserve">Generación de residuos peligrosos (TÓNERES) </v>
          </cell>
          <cell r="L290" t="str">
            <v>Contaminación del suelo (-)</v>
          </cell>
          <cell r="AB290" t="str">
            <v>Negativo MODERADO</v>
          </cell>
          <cell r="BA290" t="str">
            <v>Negativo BAJO</v>
          </cell>
        </row>
        <row r="291">
          <cell r="K291" t="str">
            <v>Generación de residuos aprovechables (PAPEL)</v>
          </cell>
          <cell r="L291" t="str">
            <v>Disminución de carga en los rellenos sanitarios (+)</v>
          </cell>
          <cell r="AB291" t="str">
            <v>POSITIVO</v>
          </cell>
          <cell r="BA291" t="str">
            <v>POSITIVO</v>
          </cell>
        </row>
        <row r="292">
          <cell r="K292" t="str">
            <v>Conversión a medios tecnológicos</v>
          </cell>
          <cell r="L292" t="str">
            <v>Disminución de consumo de papel (+)</v>
          </cell>
          <cell r="AB292" t="str">
            <v>POSITIVO</v>
          </cell>
          <cell r="BA292" t="str">
            <v>POSITIVO</v>
          </cell>
        </row>
        <row r="293">
          <cell r="K293" t="str">
            <v>Consumo de agua</v>
          </cell>
          <cell r="L293" t="str">
            <v>Agotamiento de los recursos naturales (-)</v>
          </cell>
          <cell r="AB293" t="str">
            <v>Negativo MODERADO</v>
          </cell>
          <cell r="BA293" t="str">
            <v>Negativo BAJO</v>
          </cell>
        </row>
        <row r="294">
          <cell r="K294" t="str">
            <v>Vertimiento de aguas residuales domésticas a sistemas de alcantarillado</v>
          </cell>
          <cell r="L294" t="str">
            <v>Contaminación de cuerpos hídricos (-)</v>
          </cell>
          <cell r="AB294" t="str">
            <v>Negativo MODERADO</v>
          </cell>
          <cell r="BA294" t="str">
            <v>Negativo BAJO</v>
          </cell>
        </row>
        <row r="295">
          <cell r="K295" t="str">
            <v>Generación de residuos ordinarios</v>
          </cell>
          <cell r="L295" t="str">
            <v>Aumento de carga de rellenos sanitarios (-)</v>
          </cell>
          <cell r="AB295" t="str">
            <v>Negativo MODERADO</v>
          </cell>
          <cell r="BA295" t="str">
            <v>Negativo BAJO</v>
          </cell>
        </row>
        <row r="296">
          <cell r="K296" t="str">
            <v>Generación de residuos ordinarios</v>
          </cell>
          <cell r="L296" t="str">
            <v>Contaminación del suelo (-)</v>
          </cell>
          <cell r="AB296" t="str">
            <v>Negativo MODERADO</v>
          </cell>
          <cell r="BA296" t="str">
            <v>Negativo BAJO</v>
          </cell>
        </row>
        <row r="297">
          <cell r="K297" t="str">
            <v>Consumo de energía eléctrica</v>
          </cell>
          <cell r="L297" t="str">
            <v>Agotamiento de los recursos naturales (-)</v>
          </cell>
          <cell r="AB297" t="str">
            <v>Negativo MODERADO</v>
          </cell>
          <cell r="BA297" t="str">
            <v>Negativo BAJO</v>
          </cell>
        </row>
        <row r="298">
          <cell r="K298" t="str">
            <v>Consumo de papel</v>
          </cell>
          <cell r="L298" t="str">
            <v>Agotamiento de los recursos naturales (-)</v>
          </cell>
          <cell r="AB298" t="str">
            <v>Negativo MODERADO</v>
          </cell>
          <cell r="BA298" t="str">
            <v>Negativo BAJO</v>
          </cell>
        </row>
        <row r="299">
          <cell r="K299" t="str">
            <v>Consumo de tóner</v>
          </cell>
          <cell r="L299" t="str">
            <v>Agotamiento de los recursos naturales (-)</v>
          </cell>
          <cell r="AB299" t="str">
            <v>Negativo BAJO</v>
          </cell>
          <cell r="BA299" t="str">
            <v>Negativo BAJO</v>
          </cell>
        </row>
        <row r="300">
          <cell r="K300" t="str">
            <v>Generación de residuos de manejo especial (RAEE´S)</v>
          </cell>
          <cell r="L300" t="str">
            <v>Contaminación del suelo (-)</v>
          </cell>
          <cell r="AB300" t="str">
            <v>Negativo MODERADO</v>
          </cell>
          <cell r="BA300" t="str">
            <v>Negativo BAJO</v>
          </cell>
        </row>
        <row r="301">
          <cell r="K301" t="str">
            <v>Generación de residuos de manejo especial (PILAS O BATERÍAS)</v>
          </cell>
          <cell r="L301" t="str">
            <v>Contaminación del suelo (-)</v>
          </cell>
          <cell r="AB301" t="str">
            <v>Negativo MODERADO</v>
          </cell>
          <cell r="BA301" t="str">
            <v>Negativo BAJO</v>
          </cell>
        </row>
        <row r="302">
          <cell r="K302" t="str">
            <v xml:space="preserve">Generación de residuos peligrosos (TÓNERES) </v>
          </cell>
          <cell r="L302" t="str">
            <v>Contaminación del suelo (-)</v>
          </cell>
          <cell r="AB302" t="str">
            <v>Negativo MODERADO</v>
          </cell>
          <cell r="BA302" t="str">
            <v>Negativo BAJO</v>
          </cell>
        </row>
        <row r="303">
          <cell r="K303" t="str">
            <v>Generación de residuos aprovechables (PAPEL)</v>
          </cell>
          <cell r="L303" t="str">
            <v>Disminución de carga en los rellenos sanitarios (+)</v>
          </cell>
          <cell r="AB303" t="str">
            <v>POSITIVO</v>
          </cell>
          <cell r="BA303" t="str">
            <v>POSITIVO</v>
          </cell>
        </row>
        <row r="304">
          <cell r="K304" t="str">
            <v>Generación de residuos ordinarios</v>
          </cell>
          <cell r="L304" t="str">
            <v>Aumento de carga de rellenos sanitarios (-)</v>
          </cell>
          <cell r="AB304" t="str">
            <v>Negativo MODERADO</v>
          </cell>
          <cell r="BA304" t="str">
            <v>Negativo BAJO</v>
          </cell>
        </row>
        <row r="305">
          <cell r="K305" t="str">
            <v>Generación de residuos ordinarios</v>
          </cell>
          <cell r="L305" t="str">
            <v>Contaminación del suelo (-)</v>
          </cell>
          <cell r="AB305" t="str">
            <v>Negativo MODERADO</v>
          </cell>
          <cell r="BA305" t="str">
            <v>Negativo BAJO</v>
          </cell>
        </row>
        <row r="306">
          <cell r="K306" t="str">
            <v>Consumo de energía eléctrica</v>
          </cell>
          <cell r="L306" t="str">
            <v>Agotamiento de los recursos naturales (-)</v>
          </cell>
          <cell r="AB306" t="str">
            <v>Negativo MODERADO</v>
          </cell>
          <cell r="BA306" t="str">
            <v>Negativo BAJO</v>
          </cell>
        </row>
        <row r="307">
          <cell r="K307" t="str">
            <v>Consumo de papel</v>
          </cell>
          <cell r="L307" t="str">
            <v>Agotamiento de los recursos naturales (-)</v>
          </cell>
          <cell r="AB307" t="str">
            <v>Negativo MODERADO</v>
          </cell>
          <cell r="BA307" t="str">
            <v>Negativo BAJO</v>
          </cell>
        </row>
        <row r="308">
          <cell r="K308" t="str">
            <v>Consumo de tóner</v>
          </cell>
          <cell r="L308" t="str">
            <v>Agotamiento de los recursos naturales (-)</v>
          </cell>
          <cell r="AB308" t="str">
            <v>Negativo BAJO</v>
          </cell>
          <cell r="BA308" t="str">
            <v>Negativo BAJO</v>
          </cell>
        </row>
        <row r="309">
          <cell r="K309" t="str">
            <v xml:space="preserve">Generación de residuos peligrosos (TÓNERES) </v>
          </cell>
          <cell r="L309" t="str">
            <v>Contaminación del suelo (-)</v>
          </cell>
          <cell r="AB309" t="str">
            <v>Negativo MODERADO</v>
          </cell>
          <cell r="BA309" t="str">
            <v>Negativo BAJO</v>
          </cell>
        </row>
        <row r="310">
          <cell r="K310" t="str">
            <v>Generación de residuos aprovechables (PAPEL)</v>
          </cell>
          <cell r="L310" t="str">
            <v>Disminución de carga en los rellenos sanitarios (+)</v>
          </cell>
          <cell r="AB310" t="str">
            <v>POSITIVO</v>
          </cell>
          <cell r="BA310" t="str">
            <v>POSITIVO</v>
          </cell>
        </row>
        <row r="311">
          <cell r="K311" t="str">
            <v>Conversión a medios tecnológicos</v>
          </cell>
          <cell r="L311" t="str">
            <v>Disminución de consumo de papel (+)</v>
          </cell>
          <cell r="AB311" t="str">
            <v>POSITIVO</v>
          </cell>
          <cell r="BA311" t="str">
            <v>POSITIVO</v>
          </cell>
        </row>
        <row r="312">
          <cell r="K312" t="str">
            <v>Definición de criterios ambientales para adquisición de productos y/o servicios</v>
          </cell>
          <cell r="L312" t="str">
            <v>Generación / Fomento de educación  y conciencia ambiental (+)</v>
          </cell>
          <cell r="AB312" t="str">
            <v>POSITIVO</v>
          </cell>
          <cell r="BA312" t="str">
            <v>POSITIVO</v>
          </cell>
        </row>
        <row r="313">
          <cell r="K313" t="str">
            <v>Definición de criterios ambientales para adquisición de productos y/o servicios</v>
          </cell>
          <cell r="L313" t="str">
            <v>Reducción de afectación al medio ambiente (+)</v>
          </cell>
          <cell r="AB313" t="str">
            <v>POSITIVO</v>
          </cell>
          <cell r="BA313" t="str">
            <v>POSITIVO</v>
          </cell>
        </row>
        <row r="314">
          <cell r="K314" t="str">
            <v>Identificación de requisitos legales ambientales y otros requisitos</v>
          </cell>
          <cell r="L314" t="str">
            <v>Reducción de afectación al medio ambiente (+)</v>
          </cell>
          <cell r="AB314" t="str">
            <v>POSITIVO</v>
          </cell>
          <cell r="BA314" t="str">
            <v>POSITIVO</v>
          </cell>
        </row>
        <row r="315">
          <cell r="K315" t="str">
            <v>Consumo de energía eléctrica</v>
          </cell>
          <cell r="L315" t="str">
            <v>Agotamiento de los recursos naturales (-)</v>
          </cell>
          <cell r="AB315" t="str">
            <v>Negativo MODERADO</v>
          </cell>
          <cell r="BA315" t="str">
            <v>Negativo BAJO</v>
          </cell>
        </row>
        <row r="316">
          <cell r="K316" t="str">
            <v>Consumo de papel</v>
          </cell>
          <cell r="L316" t="str">
            <v>Agotamiento de los recursos naturales (-)</v>
          </cell>
          <cell r="AB316" t="str">
            <v>Negativo MODERADO</v>
          </cell>
          <cell r="BA316" t="str">
            <v>Negativo BAJO</v>
          </cell>
        </row>
        <row r="317">
          <cell r="K317" t="str">
            <v>Consumo de tóner</v>
          </cell>
          <cell r="L317" t="str">
            <v>Agotamiento de los recursos naturales (-)</v>
          </cell>
          <cell r="AB317" t="str">
            <v>Negativo BAJO</v>
          </cell>
          <cell r="BA317" t="str">
            <v>Negativo BAJO</v>
          </cell>
        </row>
        <row r="318">
          <cell r="K318" t="str">
            <v>Generación de residuos aprovechables (PAPEL)</v>
          </cell>
          <cell r="L318" t="str">
            <v>Disminución de carga en los rellenos sanitarios (+)</v>
          </cell>
          <cell r="AB318" t="str">
            <v>POSITIVO</v>
          </cell>
          <cell r="BA318" t="str">
            <v>POSITIVO</v>
          </cell>
        </row>
        <row r="319">
          <cell r="K319" t="str">
            <v>Generación de residuos ordinarios</v>
          </cell>
          <cell r="L319" t="str">
            <v>Aumento de carga de rellenos sanitarios (-)</v>
          </cell>
          <cell r="AB319" t="str">
            <v>Negativo MODERADO</v>
          </cell>
          <cell r="BA319" t="str">
            <v>Negativo BAJO</v>
          </cell>
        </row>
        <row r="320">
          <cell r="K320" t="str">
            <v>Generación de residuos ordinarios</v>
          </cell>
          <cell r="L320" t="str">
            <v>Aumento de carga de rellenos sanitarios (-)</v>
          </cell>
          <cell r="AB320" t="str">
            <v>Negativo MODERADO</v>
          </cell>
          <cell r="BA320" t="str">
            <v>Negativo BAJO</v>
          </cell>
        </row>
        <row r="321">
          <cell r="K321" t="str">
            <v xml:space="preserve">Generación de residuos peligrosos (TÓNERES) </v>
          </cell>
          <cell r="L321" t="str">
            <v>Contaminación del suelo (-)</v>
          </cell>
          <cell r="AB321" t="str">
            <v>Negativo MODERADO</v>
          </cell>
          <cell r="BA321" t="str">
            <v>Negativo BAJO</v>
          </cell>
        </row>
        <row r="322">
          <cell r="K322" t="str">
            <v>Consumo de bolsas plásticas para almacenamiento de residuos</v>
          </cell>
          <cell r="L322" t="str">
            <v>Agotamiento de los recursos naturales (-)</v>
          </cell>
          <cell r="AB322" t="str">
            <v>Negativo MODERADO</v>
          </cell>
          <cell r="BA322" t="str">
            <v>Negativo BAJO</v>
          </cell>
        </row>
        <row r="323">
          <cell r="K323" t="str">
            <v>Consumo de papel</v>
          </cell>
          <cell r="L323" t="str">
            <v>Agotamiento de los recursos naturales (-)</v>
          </cell>
          <cell r="AB323" t="str">
            <v>Negativo MODERADO</v>
          </cell>
          <cell r="BA323" t="str">
            <v>Negativo BAJO</v>
          </cell>
        </row>
        <row r="324">
          <cell r="K324" t="str">
            <v>Consumo de tóner</v>
          </cell>
          <cell r="L324" t="str">
            <v>Agotamiento de los recursos naturales (-)</v>
          </cell>
          <cell r="AB324" t="str">
            <v>Negativo BAJO</v>
          </cell>
          <cell r="BA324" t="str">
            <v>Negativo BAJO</v>
          </cell>
        </row>
        <row r="325">
          <cell r="K325" t="str">
            <v>Consumo de energía eléctrica</v>
          </cell>
          <cell r="L325" t="str">
            <v>Agotamiento de los recursos naturales (-)</v>
          </cell>
          <cell r="AB325" t="str">
            <v>Negativo MODERADO</v>
          </cell>
          <cell r="BA325" t="str">
            <v>Negativo BAJO</v>
          </cell>
        </row>
        <row r="326">
          <cell r="K326" t="str">
            <v>Definición de criterios ambientales para adquisición de productos y/o servicios</v>
          </cell>
          <cell r="L326" t="str">
            <v>Reducción de afectación al medio ambiente (+)</v>
          </cell>
          <cell r="AB326" t="str">
            <v>POSITIVO</v>
          </cell>
          <cell r="BA326" t="str">
            <v>POSITIVO</v>
          </cell>
        </row>
        <row r="327">
          <cell r="K327" t="str">
            <v>Definición de criterios ambientales para adquisición de productos y/o servicios</v>
          </cell>
          <cell r="L327" t="str">
            <v>Generación / Fomento de educación  y conciencia ambiental (+)</v>
          </cell>
          <cell r="AB327" t="str">
            <v>POSITIVO</v>
          </cell>
          <cell r="BA327" t="str">
            <v>POSITIVO</v>
          </cell>
        </row>
        <row r="328">
          <cell r="K328" t="str">
            <v>Generación de residuos aprovechables (CARTÓN)</v>
          </cell>
          <cell r="L328" t="str">
            <v>Disminución de carga en los rellenos sanitarios (+)</v>
          </cell>
          <cell r="AB328" t="str">
            <v>POSITIVO</v>
          </cell>
          <cell r="BA328" t="str">
            <v>POSITIVO</v>
          </cell>
        </row>
        <row r="329">
          <cell r="K329" t="str">
            <v>Generación de residuos aprovechables (PAPEL)</v>
          </cell>
          <cell r="L329" t="str">
            <v>Disminución de carga en los rellenos sanitarios (+)</v>
          </cell>
          <cell r="AB329" t="str">
            <v>POSITIVO</v>
          </cell>
          <cell r="BA329" t="str">
            <v>POSITIVO</v>
          </cell>
        </row>
        <row r="330">
          <cell r="K330" t="str">
            <v>Generación de residuos aprovechables (PLÁSTICO)</v>
          </cell>
          <cell r="L330" t="str">
            <v>Disminución de carga en los rellenos sanitarios (+)</v>
          </cell>
          <cell r="AB330" t="str">
            <v>POSITIVO</v>
          </cell>
          <cell r="BA330" t="str">
            <v>POSITIVO</v>
          </cell>
        </row>
        <row r="331">
          <cell r="K331" t="str">
            <v>Generación de residuos ordinarios</v>
          </cell>
          <cell r="L331" t="str">
            <v>Aumento de carga de rellenos sanitarios (-)</v>
          </cell>
          <cell r="AB331" t="str">
            <v>Negativo MODERADO</v>
          </cell>
          <cell r="BA331" t="str">
            <v>Negativo BAJO</v>
          </cell>
        </row>
        <row r="332">
          <cell r="K332" t="str">
            <v>Generación de residuos ordinarios</v>
          </cell>
          <cell r="L332" t="str">
            <v>Contaminación del suelo (-)</v>
          </cell>
          <cell r="AB332" t="str">
            <v>Negativo MODERADO</v>
          </cell>
          <cell r="BA332" t="str">
            <v>Negativo BAJO</v>
          </cell>
        </row>
        <row r="333">
          <cell r="K333" t="str">
            <v>Generación de residuos orgánicos</v>
          </cell>
          <cell r="L333" t="str">
            <v>Aumento de carga de rellenos sanitarios (-)</v>
          </cell>
          <cell r="AB333" t="str">
            <v>Negativo MODERADO</v>
          </cell>
          <cell r="BA333" t="str">
            <v>Negativo BAJO</v>
          </cell>
        </row>
        <row r="334">
          <cell r="K334" t="str">
            <v>Generación de residuos orgánicos</v>
          </cell>
          <cell r="L334" t="str">
            <v>Contaminación del suelo (-)</v>
          </cell>
          <cell r="AB334" t="str">
            <v>Negativo MODERADO</v>
          </cell>
          <cell r="BA334" t="str">
            <v>Negativo BAJO</v>
          </cell>
        </row>
        <row r="335">
          <cell r="K335" t="str">
            <v xml:space="preserve">Generación de residuos peligrosos (TÓNERES) </v>
          </cell>
          <cell r="L335" t="str">
            <v>Contaminación del suelo (-)</v>
          </cell>
          <cell r="AB335" t="str">
            <v>Negativo MODERADO</v>
          </cell>
          <cell r="BA335" t="str">
            <v>Negativo BAJO</v>
          </cell>
        </row>
        <row r="336">
          <cell r="K336" t="str">
            <v>Consumo de bolsas plásticas para almacenamiento de residuos</v>
          </cell>
          <cell r="L336" t="str">
            <v>Agotamiento de los recursos naturales (-)</v>
          </cell>
          <cell r="AB336" t="str">
            <v>Negativo MODERADO</v>
          </cell>
          <cell r="BA336" t="str">
            <v>Negativo BAJO</v>
          </cell>
        </row>
        <row r="337">
          <cell r="K337" t="str">
            <v>Educación ambiental</v>
          </cell>
          <cell r="L337" t="str">
            <v>Disminución de carga en los rellenos sanitarios (+)</v>
          </cell>
          <cell r="AB337" t="str">
            <v>POSITIVO</v>
          </cell>
          <cell r="BA337" t="str">
            <v>POSITIVO</v>
          </cell>
        </row>
        <row r="338">
          <cell r="K338" t="str">
            <v>Educación ambiental</v>
          </cell>
          <cell r="L338" t="str">
            <v>Disminución de contaminación al suelo (+)</v>
          </cell>
          <cell r="AB338" t="str">
            <v>POSITIVO</v>
          </cell>
          <cell r="BA338" t="str">
            <v>POSITIVO</v>
          </cell>
        </row>
        <row r="339">
          <cell r="K339" t="str">
            <v>Educación ambiental</v>
          </cell>
          <cell r="L339" t="str">
            <v>Fomento de buenas prácticas ambientales (+)</v>
          </cell>
          <cell r="AB339" t="str">
            <v>POSITIVO</v>
          </cell>
          <cell r="BA339" t="str">
            <v>POSITIVO</v>
          </cell>
        </row>
        <row r="340">
          <cell r="K340" t="str">
            <v>Educación ambiental</v>
          </cell>
          <cell r="L340" t="str">
            <v>Generación / Fomento de educación  y conciencia ambiental (+)</v>
          </cell>
          <cell r="AB340" t="str">
            <v>POSITIVO</v>
          </cell>
          <cell r="BA340" t="str">
            <v>POSITIVO</v>
          </cell>
        </row>
        <row r="341">
          <cell r="K341" t="str">
            <v>Educación ambiental</v>
          </cell>
          <cell r="L341" t="str">
            <v>Generación de empleo (+)</v>
          </cell>
          <cell r="AB341" t="str">
            <v>POSITIVO</v>
          </cell>
          <cell r="BA341" t="str">
            <v>POSITIVO</v>
          </cell>
        </row>
        <row r="342">
          <cell r="K342" t="str">
            <v>Educación ambiental</v>
          </cell>
          <cell r="L342" t="str">
            <v>Manejo integral de residuos sólidos (+)</v>
          </cell>
          <cell r="AB342" t="str">
            <v>POSITIVO</v>
          </cell>
          <cell r="BA342" t="str">
            <v>POSITIVO</v>
          </cell>
        </row>
        <row r="343">
          <cell r="K343" t="str">
            <v>Educación ambiental</v>
          </cell>
          <cell r="L343" t="str">
            <v>Reducción de afectación al medio ambiente (+)</v>
          </cell>
          <cell r="AB343" t="str">
            <v>POSITIVO</v>
          </cell>
          <cell r="BA343" t="str">
            <v>POSITIVO</v>
          </cell>
        </row>
        <row r="344">
          <cell r="K344" t="str">
            <v>Uso de publicidad exterior visual</v>
          </cell>
          <cell r="L344" t="str">
            <v>Alteración al medio ambiente laboral (-)</v>
          </cell>
          <cell r="AB344" t="str">
            <v>Negativo MODERADO</v>
          </cell>
          <cell r="BA344" t="str">
            <v>Negativo BAJO</v>
          </cell>
        </row>
        <row r="345">
          <cell r="K345" t="str">
            <v>Consumo de combustibles</v>
          </cell>
          <cell r="L345" t="str">
            <v>Agotamiento de los recursos naturales (-)</v>
          </cell>
          <cell r="AB345" t="str">
            <v>Negativo MODERADO</v>
          </cell>
          <cell r="BA345" t="str">
            <v>Negativo BAJO</v>
          </cell>
        </row>
        <row r="346">
          <cell r="K346" t="str">
            <v>Consumo de combustibles</v>
          </cell>
          <cell r="L346" t="str">
            <v>Emisión de gases efecto invernadero (-)</v>
          </cell>
          <cell r="AB346" t="str">
            <v>Negativo MODERADO</v>
          </cell>
          <cell r="BA346" t="str">
            <v>Negativo BAJO</v>
          </cell>
        </row>
        <row r="347">
          <cell r="K347" t="str">
            <v>Generación de emisiones atmosféricas fuentes móviles</v>
          </cell>
          <cell r="L347" t="str">
            <v>Contaminación del aire (-)</v>
          </cell>
          <cell r="AB347" t="str">
            <v>Negativo MODERADO</v>
          </cell>
          <cell r="BA347" t="str">
            <v>Negativo MODERADO</v>
          </cell>
        </row>
        <row r="348">
          <cell r="K348" t="str">
            <v>Generación de residuos de manejo especial (LLANTAS USADAS)</v>
          </cell>
          <cell r="L348" t="str">
            <v>Contaminación del suelo (-)</v>
          </cell>
          <cell r="AB348" t="str">
            <v>Negativo MODERADO</v>
          </cell>
          <cell r="BA348" t="str">
            <v>Negativo BAJO</v>
          </cell>
        </row>
        <row r="349">
          <cell r="K349" t="str">
            <v>Generación de residuos peligrosos (ACEITES USADOS)</v>
          </cell>
          <cell r="L349" t="str">
            <v>Contaminación del suelo (-)</v>
          </cell>
          <cell r="AB349" t="str">
            <v>Negativo MODERADO</v>
          </cell>
          <cell r="BA349" t="str">
            <v>Negativo BAJO</v>
          </cell>
        </row>
        <row r="350">
          <cell r="K350" t="str">
            <v>Generación de ruido</v>
          </cell>
          <cell r="L350" t="str">
            <v>Contaminación del aire (-)</v>
          </cell>
          <cell r="AB350" t="str">
            <v>Negativo MODERADO</v>
          </cell>
          <cell r="BA350" t="str">
            <v>Negativo MODERADO</v>
          </cell>
        </row>
        <row r="351">
          <cell r="K351" t="str">
            <v>Identificación de requisitos legales ambientales y otros requisitos</v>
          </cell>
          <cell r="L351" t="str">
            <v>Reducción de afectación al medio ambiente (+)</v>
          </cell>
          <cell r="AB351" t="str">
            <v>POSITIVO</v>
          </cell>
          <cell r="BA351" t="str">
            <v>POSITIVO</v>
          </cell>
        </row>
        <row r="352">
          <cell r="K352" t="str">
            <v>Definición de criterios ambientales para adquisición de productos y/o servicios</v>
          </cell>
          <cell r="L352" t="str">
            <v>Preservación de la calidad del aire (+)</v>
          </cell>
          <cell r="AB352" t="str">
            <v>POSITIVO</v>
          </cell>
          <cell r="BA352" t="str">
            <v>POSITIVO</v>
          </cell>
        </row>
        <row r="353">
          <cell r="K353" t="str">
            <v>Definición de criterios ambientales para adquisición de productos y/o servicios</v>
          </cell>
          <cell r="L353" t="str">
            <v>Reducción de afectación al medio ambiente (+)</v>
          </cell>
          <cell r="AB353" t="str">
            <v>POSITIVO</v>
          </cell>
          <cell r="BA353" t="str">
            <v>POSITIVO</v>
          </cell>
        </row>
        <row r="354">
          <cell r="K354" t="str">
            <v>Consumo de agua</v>
          </cell>
          <cell r="L354" t="str">
            <v>Agotamiento de los recursos naturales (-)</v>
          </cell>
          <cell r="AB354" t="str">
            <v>Negativo MODERADO</v>
          </cell>
          <cell r="BA354" t="str">
            <v>Negativo BAJO</v>
          </cell>
        </row>
        <row r="355">
          <cell r="K355" t="str">
            <v>N/A</v>
          </cell>
          <cell r="L355" t="str">
            <v>N/A</v>
          </cell>
          <cell r="AB355" t="str">
            <v>SIN IMPACTO</v>
          </cell>
          <cell r="BA355" t="str">
            <v>SIN IMPACTO</v>
          </cell>
        </row>
        <row r="356">
          <cell r="K356" t="str">
            <v>N/A</v>
          </cell>
          <cell r="L356" t="str">
            <v>N/A</v>
          </cell>
          <cell r="AB356" t="str">
            <v>SIN IMPACTO</v>
          </cell>
          <cell r="BA356" t="str">
            <v>SIN IMPACTO</v>
          </cell>
        </row>
        <row r="357">
          <cell r="K357" t="str">
            <v>N/A</v>
          </cell>
          <cell r="L357" t="str">
            <v>N/A</v>
          </cell>
          <cell r="AB357" t="str">
            <v>SIN IMPACTO</v>
          </cell>
          <cell r="BA357" t="str">
            <v>SIN IMPACTO</v>
          </cell>
        </row>
        <row r="358">
          <cell r="K358" t="str">
            <v>Consumo de energía eléctrica</v>
          </cell>
          <cell r="L358" t="str">
            <v>Agotamiento de los recursos naturales (-)</v>
          </cell>
          <cell r="AB358" t="str">
            <v>Negativo MODERADO</v>
          </cell>
          <cell r="BA358" t="str">
            <v>Negativo BAJO</v>
          </cell>
        </row>
        <row r="359">
          <cell r="K359" t="str">
            <v>Consumo de energía eléctrica</v>
          </cell>
          <cell r="L359" t="str">
            <v>Agotamiento de los recursos naturales (-)</v>
          </cell>
          <cell r="AB359" t="str">
            <v>Negativo MODERADO</v>
          </cell>
          <cell r="BA359" t="str">
            <v>Negativo BAJO</v>
          </cell>
        </row>
        <row r="360">
          <cell r="K360" t="str">
            <v>Uso de refrigerantes</v>
          </cell>
          <cell r="L360" t="str">
            <v>Agotamiento de los recursos naturales (-)</v>
          </cell>
          <cell r="AB360" t="str">
            <v>Negativo BAJO</v>
          </cell>
          <cell r="BA360" t="str">
            <v>Negativo BAJO</v>
          </cell>
        </row>
        <row r="361">
          <cell r="K361" t="str">
            <v>Consumo de combustibles</v>
          </cell>
          <cell r="L361" t="str">
            <v>Agotamiento de los recursos naturales (-)</v>
          </cell>
          <cell r="AB361" t="str">
            <v>Negativo BAJO</v>
          </cell>
          <cell r="BA361" t="str">
            <v>Negativo BAJO</v>
          </cell>
        </row>
        <row r="362">
          <cell r="K362" t="str">
            <v>N/A</v>
          </cell>
          <cell r="L362" t="str">
            <v>N/A</v>
          </cell>
          <cell r="AB362" t="str">
            <v>SIN IMPACTO</v>
          </cell>
          <cell r="BA362" t="str">
            <v>SIN IMPACTO</v>
          </cell>
        </row>
        <row r="363">
          <cell r="K363" t="str">
            <v>Otro</v>
          </cell>
          <cell r="L363" t="str">
            <v>Disminución de contaminación al suelo (+)</v>
          </cell>
          <cell r="AB363" t="str">
            <v>POSITIVO</v>
          </cell>
          <cell r="BA363" t="str">
            <v>POSITIVO</v>
          </cell>
        </row>
        <row r="364">
          <cell r="K364" t="str">
            <v>Consumo de energía eléctrica</v>
          </cell>
          <cell r="L364" t="str">
            <v>Agotamiento de los recursos naturales (-)</v>
          </cell>
          <cell r="AB364" t="str">
            <v>Negativo MODERADO</v>
          </cell>
          <cell r="BA364" t="str">
            <v>Negativo BAJO</v>
          </cell>
        </row>
        <row r="365">
          <cell r="K365" t="str">
            <v>N/A</v>
          </cell>
          <cell r="L365" t="str">
            <v>N/A</v>
          </cell>
          <cell r="AB365" t="str">
            <v>SIN IMPACTO</v>
          </cell>
          <cell r="BA365" t="str">
            <v>SIN IMPACTO</v>
          </cell>
        </row>
        <row r="366">
          <cell r="K366" t="str">
            <v>Generación de residuos peligrosos (PLAGUICIDAS)</v>
          </cell>
          <cell r="L366" t="str">
            <v>Contaminación del suelo (-)</v>
          </cell>
          <cell r="AB366" t="str">
            <v>Negativo MODERADO</v>
          </cell>
          <cell r="BA366" t="str">
            <v>Negativo BAJO</v>
          </cell>
        </row>
        <row r="367">
          <cell r="K367" t="str">
            <v xml:space="preserve">Generación de residuos peligrosos (RESIDUOS QUÍMICOS) </v>
          </cell>
          <cell r="L367" t="str">
            <v>Contaminación del suelo (-)</v>
          </cell>
          <cell r="AB367" t="str">
            <v>Negativo MODERADO</v>
          </cell>
          <cell r="BA367" t="str">
            <v>Negativo BAJO</v>
          </cell>
        </row>
        <row r="368">
          <cell r="K368" t="str">
            <v>Consumo de agua</v>
          </cell>
          <cell r="L368" t="str">
            <v>Agotamiento de los recursos naturales (-)</v>
          </cell>
          <cell r="AB368" t="str">
            <v>Negativo BAJO</v>
          </cell>
          <cell r="BA368" t="str">
            <v>Negativo BAJO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N/A</v>
          </cell>
          <cell r="L371" t="str">
            <v>N/A</v>
          </cell>
          <cell r="AB371" t="str">
            <v>SIN IMPACTO</v>
          </cell>
          <cell r="BA371" t="str">
            <v>SIN IMPACTO</v>
          </cell>
        </row>
        <row r="372">
          <cell r="K372" t="str">
            <v>Consumo de agua</v>
          </cell>
          <cell r="L372" t="str">
            <v>Agotamiento de los recursos naturales (-)</v>
          </cell>
          <cell r="AB372" t="str">
            <v>Negativo MODERADO</v>
          </cell>
          <cell r="BA372" t="str">
            <v>Negativo BAJO</v>
          </cell>
        </row>
        <row r="373">
          <cell r="K373" t="str">
            <v>N/A</v>
          </cell>
          <cell r="L373" t="str">
            <v>N/A</v>
          </cell>
          <cell r="AB373" t="str">
            <v>SIN IMPACTO</v>
          </cell>
          <cell r="BA373" t="str">
            <v>SIN IMPACTO</v>
          </cell>
        </row>
        <row r="374">
          <cell r="K374" t="str">
            <v>N/A</v>
          </cell>
          <cell r="L374" t="str">
            <v>N/A</v>
          </cell>
          <cell r="AB374" t="str">
            <v>SIN IMPACTO</v>
          </cell>
          <cell r="BA374" t="str">
            <v>SIN IMPACTO</v>
          </cell>
        </row>
        <row r="375">
          <cell r="K375"/>
          <cell r="L375"/>
          <cell r="AB375" t="str">
            <v>SIN IMPACTO</v>
          </cell>
          <cell r="BA375" t="str">
            <v>SIN IMPACTO</v>
          </cell>
        </row>
      </sheetData>
      <sheetData sheetId="65"/>
      <sheetData sheetId="66"/>
      <sheetData sheetId="67"/>
      <sheetData sheetId="68"/>
      <sheetData sheetId="6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Consumo de papel</v>
          </cell>
          <cell r="L19" t="str">
            <v>Disminución de consumo de papel (+)</v>
          </cell>
          <cell r="AB19" t="str">
            <v>POSITIVO</v>
          </cell>
          <cell r="BA19" t="str">
            <v>POSITIVO</v>
          </cell>
        </row>
        <row r="20">
          <cell r="K20" t="str">
            <v>Generación de residuos de manejo especial (RAEE´S)</v>
          </cell>
          <cell r="L20" t="str">
            <v>Contaminación del suelo (-)</v>
          </cell>
          <cell r="AB20" t="str">
            <v>Negativo MODERADO</v>
          </cell>
          <cell r="BA20" t="str">
            <v>Negativo BAJO</v>
          </cell>
        </row>
        <row r="21">
          <cell r="K21" t="str">
            <v>Educación ambiental</v>
          </cell>
          <cell r="L21" t="str">
            <v>Fomento de buenas prácticas ambientales (+)</v>
          </cell>
          <cell r="AB21" t="str">
            <v>POSITIVO</v>
          </cell>
          <cell r="BA21" t="str">
            <v>POSITIVO</v>
          </cell>
        </row>
        <row r="22">
          <cell r="K22" t="str">
            <v>Consumo de energía eléctrica</v>
          </cell>
          <cell r="L22" t="str">
            <v>Agotamiento de los recursos naturales (-)</v>
          </cell>
          <cell r="AB22" t="str">
            <v>Negativo MODERADO</v>
          </cell>
          <cell r="BA22" t="str">
            <v>Negativo BAJO</v>
          </cell>
        </row>
        <row r="23">
          <cell r="K23" t="str">
            <v>Generación de residuos de manejo especial (RAEE´S)</v>
          </cell>
          <cell r="L23" t="str">
            <v>Contaminación del suelo (-)</v>
          </cell>
          <cell r="AB23" t="str">
            <v>Negativo MODERADO</v>
          </cell>
          <cell r="BA23" t="str">
            <v>Negativo BAJO</v>
          </cell>
        </row>
        <row r="24">
          <cell r="K24" t="str">
            <v>Educación ambiental</v>
          </cell>
          <cell r="L24" t="str">
            <v>Fomento de buenas prácticas ambientales (+)</v>
          </cell>
          <cell r="AB24" t="str">
            <v>POSITIVO</v>
          </cell>
          <cell r="BA24" t="str">
            <v>POSITIVO</v>
          </cell>
        </row>
        <row r="25">
          <cell r="K25" t="str">
            <v>Educación ambiental</v>
          </cell>
          <cell r="L25" t="str">
            <v>Fomento de buenas prácticas ambientales (+)</v>
          </cell>
          <cell r="AB25" t="str">
            <v>POSITIVO</v>
          </cell>
          <cell r="BA25" t="str">
            <v>POSITIVO</v>
          </cell>
        </row>
        <row r="26">
          <cell r="K26" t="str">
            <v>Educación ambiental</v>
          </cell>
          <cell r="L26" t="str">
            <v>Reducción de afectación al medio ambiente (+)</v>
          </cell>
          <cell r="AB26" t="str">
            <v>POSITIVO</v>
          </cell>
          <cell r="BA26" t="str">
            <v>POSITIVO</v>
          </cell>
        </row>
        <row r="27">
          <cell r="K27" t="str">
            <v>Educación ambiental</v>
          </cell>
          <cell r="L27" t="str">
            <v>Generación / Fomento de educación  y conciencia ambiental (+)</v>
          </cell>
          <cell r="AB27" t="str">
            <v>POSITIVO</v>
          </cell>
          <cell r="BA27" t="str">
            <v>POSITIVO</v>
          </cell>
        </row>
        <row r="28">
          <cell r="K28" t="str">
            <v>Educación ambiental</v>
          </cell>
          <cell r="L28" t="str">
            <v>Disminución de consumo de papel (+)</v>
          </cell>
          <cell r="AB28" t="str">
            <v>POSITIVO</v>
          </cell>
          <cell r="BA28" t="str">
            <v>POSITIVO</v>
          </cell>
        </row>
        <row r="29">
          <cell r="K29" t="str">
            <v>Educación ambiental</v>
          </cell>
          <cell r="L29" t="str">
            <v>Disminución de consumo de energía (+)</v>
          </cell>
          <cell r="AB29" t="str">
            <v>POSITIVO</v>
          </cell>
          <cell r="BA29" t="str">
            <v>POSITIVO</v>
          </cell>
        </row>
        <row r="30">
          <cell r="K30" t="str">
            <v>Educación ambiental</v>
          </cell>
          <cell r="L30" t="str">
            <v>Disminución de consumo de agua (+)</v>
          </cell>
          <cell r="AB30" t="str">
            <v>POSITIVO</v>
          </cell>
          <cell r="BA30" t="str">
            <v>POSITIVO</v>
          </cell>
        </row>
        <row r="31">
          <cell r="K31" t="str">
            <v>Educación ambiental</v>
          </cell>
          <cell r="L31" t="str">
            <v>Manejo integral de residuos sólidos (+)</v>
          </cell>
          <cell r="AB31" t="str">
            <v>POSITIVO</v>
          </cell>
          <cell r="BA31" t="str">
            <v>POSITIVO</v>
          </cell>
        </row>
        <row r="32">
          <cell r="K32" t="str">
            <v>Educación ambiental</v>
          </cell>
          <cell r="L32" t="str">
            <v>Conservación de fauna (+)</v>
          </cell>
          <cell r="AB32" t="str">
            <v>POSITIVO</v>
          </cell>
          <cell r="BA32" t="str">
            <v>POSITIVO</v>
          </cell>
        </row>
        <row r="33">
          <cell r="K33" t="str">
            <v>Educación ambiental</v>
          </cell>
          <cell r="L33" t="str">
            <v>Conservación de flora (+)</v>
          </cell>
          <cell r="AB33" t="str">
            <v>POSITIVO</v>
          </cell>
          <cell r="BA33" t="str">
            <v>POSITIVO</v>
          </cell>
        </row>
        <row r="34">
          <cell r="K34" t="str">
            <v>Conversión a medios tecnológicos</v>
          </cell>
          <cell r="L34" t="str">
            <v>Disminución de consumo de papel (+)</v>
          </cell>
          <cell r="AB34" t="str">
            <v>POSITIVO</v>
          </cell>
          <cell r="BA34" t="str">
            <v>POSITIVO</v>
          </cell>
        </row>
        <row r="35">
          <cell r="K35" t="str">
            <v>Realización de actividades de compensación ambiental</v>
          </cell>
          <cell r="L35" t="str">
            <v>Reducción de afectación al medio ambiente (+)</v>
          </cell>
          <cell r="AB35" t="str">
            <v>POSITIVO</v>
          </cell>
          <cell r="BA35" t="str">
            <v>POSITIVO</v>
          </cell>
        </row>
        <row r="36">
          <cell r="K36" t="str">
            <v>Realización de actividades de compensación ambiental</v>
          </cell>
          <cell r="L36" t="str">
            <v>Generación / Fomento de educación  y conciencia ambiental (+)</v>
          </cell>
          <cell r="AB36" t="str">
            <v>POSITIVO</v>
          </cell>
          <cell r="BA36" t="str">
            <v>POSITIVO</v>
          </cell>
        </row>
        <row r="37">
          <cell r="K37" t="str">
            <v>Consumo de energía eléctrica</v>
          </cell>
          <cell r="L37" t="str">
            <v>Agotamiento de los recursos naturales (-)</v>
          </cell>
          <cell r="AB37" t="str">
            <v>Negativo MODERADO</v>
          </cell>
          <cell r="BA37" t="str">
            <v>Negativo BAJO</v>
          </cell>
        </row>
        <row r="38">
          <cell r="K38" t="str">
            <v>Consumo de papel</v>
          </cell>
          <cell r="L38" t="str">
            <v>Agotamiento de los recursos naturales (-)</v>
          </cell>
          <cell r="AB38" t="str">
            <v>Negativo MODERADO</v>
          </cell>
          <cell r="BA38" t="str">
            <v>Negativo BAJO</v>
          </cell>
        </row>
        <row r="39">
          <cell r="K39" t="str">
            <v>Consumo de tóner</v>
          </cell>
          <cell r="L39" t="str">
            <v>Agotamiento de los recursos naturales (-)</v>
          </cell>
          <cell r="AB39" t="str">
            <v>Negativo BAJO</v>
          </cell>
          <cell r="BA39" t="str">
            <v>Negativo BAJO</v>
          </cell>
        </row>
        <row r="40">
          <cell r="K40" t="str">
            <v>Conversión a medios tecnológicos</v>
          </cell>
          <cell r="L40" t="str">
            <v>Disminución de consumo de papel (+)</v>
          </cell>
          <cell r="AB40" t="str">
            <v>POSITIVO</v>
          </cell>
          <cell r="BA40" t="str">
            <v>POSITIVO</v>
          </cell>
        </row>
        <row r="41">
          <cell r="K41" t="str">
            <v>Generación de residuos aprovechables (PAPEL)</v>
          </cell>
          <cell r="L41" t="str">
            <v>Disminución de carga en los rellenos sanitarios (+)</v>
          </cell>
          <cell r="AB41" t="str">
            <v>POSITIVO</v>
          </cell>
          <cell r="BA41" t="str">
            <v>POSITIVO</v>
          </cell>
        </row>
        <row r="42">
          <cell r="K42" t="str">
            <v xml:space="preserve">Generación de residuos peligrosos (TÓNERES) </v>
          </cell>
          <cell r="L42" t="str">
            <v>Contaminación del suelo (-)</v>
          </cell>
          <cell r="AB42" t="str">
            <v>Negativo MODERADO</v>
          </cell>
          <cell r="BA42" t="str">
            <v>Negativo BAJO</v>
          </cell>
        </row>
        <row r="43">
          <cell r="K43" t="str">
            <v>Generación de residuos de manejo especial (RAEE´S)</v>
          </cell>
          <cell r="L43" t="str">
            <v>Contaminación del suelo (-)</v>
          </cell>
          <cell r="AB43" t="str">
            <v>Negativo MODERADO</v>
          </cell>
          <cell r="BA43" t="str">
            <v>Negativo BAJO</v>
          </cell>
        </row>
        <row r="44">
          <cell r="K44" t="str">
            <v>Generación de residuos de manejo especial (PILAS O BATERÍAS)</v>
          </cell>
          <cell r="L44" t="str">
            <v>Contaminación del suelo (-)</v>
          </cell>
          <cell r="AB44" t="str">
            <v>Negativo MODERADO</v>
          </cell>
          <cell r="BA44" t="str">
            <v>Negativo BAJO</v>
          </cell>
        </row>
        <row r="45">
          <cell r="K45" t="str">
            <v xml:space="preserve">Generación de residuos peligrosos (TÓNERES) </v>
          </cell>
          <cell r="L45" t="str">
            <v>Contaminación del suelo (-)</v>
          </cell>
          <cell r="AB45" t="str">
            <v>Negativo MODERADO</v>
          </cell>
          <cell r="BA45" t="str">
            <v>Negativo BAJO</v>
          </cell>
        </row>
        <row r="46">
          <cell r="K46" t="str">
            <v>Consumo de sustancias químicas</v>
          </cell>
          <cell r="L46" t="str">
            <v>Agotamiento de los recursos naturales (-)</v>
          </cell>
          <cell r="AB46" t="str">
            <v>Negativo MODERADO</v>
          </cell>
          <cell r="BA46" t="str">
            <v>Negativo BAJO</v>
          </cell>
        </row>
        <row r="47">
          <cell r="K47" t="str">
            <v>Mantenimiento de aparatos eléctricos y/o electrónicos</v>
          </cell>
          <cell r="L47" t="str">
            <v>Alteración al medio ambiente laboral (-)</v>
          </cell>
          <cell r="AB47" t="str">
            <v>Negativo MODERADO</v>
          </cell>
          <cell r="BA47" t="str">
            <v>Negativo BAJO</v>
          </cell>
        </row>
        <row r="48">
          <cell r="K48" t="str">
            <v>Consumo de energía eléctrica</v>
          </cell>
          <cell r="L48" t="str">
            <v>Disminución de consumo de energía (+)</v>
          </cell>
          <cell r="AB48" t="str">
            <v>POSITIVO</v>
          </cell>
          <cell r="BA48" t="str">
            <v>POSITIVO</v>
          </cell>
        </row>
        <row r="49">
          <cell r="K49" t="str">
            <v>Consumo de energía eléctrica</v>
          </cell>
          <cell r="L49" t="str">
            <v>Agotamiento de los recursos naturales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papel</v>
          </cell>
          <cell r="L51" t="str">
            <v>Agotamiento de los recursos naturales (-)</v>
          </cell>
          <cell r="AB51" t="str">
            <v>Negativo MODERADO</v>
          </cell>
          <cell r="BA51" t="str">
            <v>Negativo BAJO</v>
          </cell>
        </row>
        <row r="52">
          <cell r="K52" t="str">
            <v>Consumo de tóner</v>
          </cell>
          <cell r="L52" t="str">
            <v>Agotamiento de los recursos naturales (-)</v>
          </cell>
          <cell r="AB52" t="str">
            <v>Negativo BAJO</v>
          </cell>
          <cell r="BA52" t="str">
            <v>Negativo BAJO</v>
          </cell>
        </row>
        <row r="53">
          <cell r="K53" t="str">
            <v>Conversión a medios tecnológicos</v>
          </cell>
          <cell r="L53" t="str">
            <v>Disminución de consumo de papel (+)</v>
          </cell>
          <cell r="AB53" t="str">
            <v>POSITIVO</v>
          </cell>
          <cell r="BA53" t="str">
            <v>POSITIVO</v>
          </cell>
        </row>
        <row r="54">
          <cell r="K54" t="str">
            <v>Generación de residuos aprovechables (PAPEL)</v>
          </cell>
          <cell r="L54" t="str">
            <v>Disminución de carga en los rellenos sanitarios (+)</v>
          </cell>
          <cell r="AB54" t="str">
            <v>POSITIVO</v>
          </cell>
          <cell r="BA54" t="str">
            <v>POSITIVO</v>
          </cell>
        </row>
        <row r="55">
          <cell r="K55" t="str">
            <v xml:space="preserve">Generación de residuos peligrosos (TÓNERES) </v>
          </cell>
          <cell r="L55" t="str">
            <v>Contaminación del suelo (-)</v>
          </cell>
          <cell r="AB55" t="str">
            <v>Negativo MODERADO</v>
          </cell>
          <cell r="BA55" t="str">
            <v>Negativo BAJO</v>
          </cell>
        </row>
        <row r="56">
          <cell r="K56" t="str">
            <v>Consumo de energía eléctrica</v>
          </cell>
          <cell r="L56" t="str">
            <v>Agotamiento de los recursos naturales (-)</v>
          </cell>
          <cell r="AB56" t="str">
            <v>Negativo MODERADO</v>
          </cell>
          <cell r="BA56" t="str">
            <v>Negativo BAJO</v>
          </cell>
        </row>
        <row r="57">
          <cell r="K57" t="str">
            <v>Consumo de materiales de construcción</v>
          </cell>
          <cell r="L57" t="str">
            <v>Agotamiento de los recursos naturales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Consumo de agua</v>
          </cell>
          <cell r="L65" t="str">
            <v>Contaminación de cuerpos hídricos (-)</v>
          </cell>
          <cell r="AB65" t="str">
            <v>Negativo MODERADO</v>
          </cell>
          <cell r="BA65" t="str">
            <v>Negativo BAJO</v>
          </cell>
        </row>
        <row r="66">
          <cell r="K66" t="str">
            <v>Generación de residuos ordinarios</v>
          </cell>
          <cell r="L66" t="str">
            <v>Aumento de carga de rellenos sanitarios (-)</v>
          </cell>
          <cell r="AB66" t="str">
            <v>Negativo MODERADO</v>
          </cell>
          <cell r="BA66" t="str">
            <v>Negativo BAJO</v>
          </cell>
        </row>
        <row r="67">
          <cell r="K67" t="str">
            <v xml:space="preserve">Consumo de insumos no comestibles de cafetería </v>
          </cell>
          <cell r="L67" t="str">
            <v>Aumento de carga de rellenos sanitarios (-)</v>
          </cell>
          <cell r="AB67" t="str">
            <v>Negativo MODERADO</v>
          </cell>
          <cell r="BA67" t="str">
            <v>Negativo BAJO</v>
          </cell>
        </row>
        <row r="68">
          <cell r="K68" t="str">
            <v>Vertimiento de aguas residuales domésticas a sistemas de alcantarillado</v>
          </cell>
          <cell r="L68" t="str">
            <v>Contaminación de cuerpos hídricos (-)</v>
          </cell>
          <cell r="AB68" t="str">
            <v>Negativo MODERADO</v>
          </cell>
          <cell r="BA68" t="str">
            <v>Negativo BAJO</v>
          </cell>
        </row>
        <row r="69">
          <cell r="K69" t="str">
            <v>Consumo de energía eléctrica</v>
          </cell>
          <cell r="L69" t="str">
            <v>Agotamiento de los recursos naturales (-)</v>
          </cell>
          <cell r="AB69" t="str">
            <v>Negativo MODERADO</v>
          </cell>
          <cell r="BA69" t="str">
            <v>Negativo BAJO</v>
          </cell>
        </row>
        <row r="70">
          <cell r="K70" t="str">
            <v>Consumo de agua</v>
          </cell>
          <cell r="L70" t="str">
            <v>Agotamiento de los recursos naturales (-)</v>
          </cell>
          <cell r="AB70" t="str">
            <v>Negativo MODERADO</v>
          </cell>
          <cell r="BA70" t="str">
            <v>Negativo BAJO</v>
          </cell>
        </row>
        <row r="71">
          <cell r="K71" t="str">
            <v>Consumo de fertilizantes</v>
          </cell>
          <cell r="L71" t="str">
            <v>Agotamiento de los recursos naturales (-)</v>
          </cell>
          <cell r="AB71" t="str">
            <v>Negativo MODERADO</v>
          </cell>
          <cell r="BA71" t="str">
            <v>Negativo BAJO</v>
          </cell>
        </row>
        <row r="72">
          <cell r="K72" t="str">
            <v>Generación de residuos aprovechables (CARTÓN)</v>
          </cell>
          <cell r="L72" t="str">
            <v>Disminución de carga en los rellenos sanitarios (+)</v>
          </cell>
          <cell r="AB72" t="str">
            <v>POSITIVO</v>
          </cell>
          <cell r="BA72" t="str">
            <v>POSITIVO</v>
          </cell>
        </row>
        <row r="73">
          <cell r="K73" t="str">
            <v>Generación de residuos aprovechables (PAPEL)</v>
          </cell>
          <cell r="L73" t="str">
            <v>Disminución de carga en los rellenos sanitarios (+)</v>
          </cell>
          <cell r="AB73" t="str">
            <v>POSITIVO</v>
          </cell>
          <cell r="BA73" t="str">
            <v>POSITIVO</v>
          </cell>
        </row>
        <row r="74">
          <cell r="K74" t="str">
            <v>Generación de residuos aprovechables (PLÁSTICO)</v>
          </cell>
          <cell r="L74" t="str">
            <v>Disminución de carga en los rellenos sanitarios (+)</v>
          </cell>
          <cell r="AB74" t="str">
            <v>POSITIVO</v>
          </cell>
          <cell r="BA74" t="str">
            <v>POSITIVO</v>
          </cell>
        </row>
        <row r="75">
          <cell r="K75" t="str">
            <v>Generación de residuos ordinarios</v>
          </cell>
          <cell r="L75" t="str">
            <v>Aumento de carga de rellenos sanitarios (-)</v>
          </cell>
          <cell r="AB75" t="str">
            <v>Negativo MODERADO</v>
          </cell>
          <cell r="BA75" t="str">
            <v>Negativo BAJO</v>
          </cell>
        </row>
        <row r="76">
          <cell r="K76" t="str">
            <v>Generación de residuos orgánicos</v>
          </cell>
          <cell r="L76" t="str">
            <v>Aumento de carga de rellenos sanitarios (-)</v>
          </cell>
          <cell r="AB76" t="str">
            <v>Negativo MODERADO</v>
          </cell>
          <cell r="BA76" t="str">
            <v>Negativo BAJO</v>
          </cell>
        </row>
        <row r="77">
          <cell r="K77" t="str">
            <v>Consumo de sustancias químicas</v>
          </cell>
          <cell r="L77" t="str">
            <v>Agotamiento de los recursos naturales (-)</v>
          </cell>
          <cell r="AB77" t="str">
            <v>Negativo MODERADO</v>
          </cell>
          <cell r="BA77" t="str">
            <v>Negativo BAJO</v>
          </cell>
        </row>
        <row r="78">
          <cell r="K78" t="str">
            <v xml:space="preserve">Generación de residuos peligrosos (RESIDUOS QUÍMICOS) </v>
          </cell>
          <cell r="L78" t="str">
            <v>Contaminación del suelo (-)</v>
          </cell>
          <cell r="AB78" t="str">
            <v>Negativo MODERADO</v>
          </cell>
          <cell r="BA78" t="str">
            <v>Negativo BAJO</v>
          </cell>
        </row>
        <row r="79">
          <cell r="K79" t="str">
            <v>Consumo de plaguicidas</v>
          </cell>
          <cell r="L79" t="str">
            <v>Agotamiento de los recursos naturales (-)</v>
          </cell>
          <cell r="AB79" t="str">
            <v>Negativo MODERADO</v>
          </cell>
          <cell r="BA79" t="str">
            <v>Negativo BAJO</v>
          </cell>
        </row>
        <row r="80">
          <cell r="K80" t="str">
            <v>Generación de residuos peligrosos (PLAGUICIDAS)</v>
          </cell>
          <cell r="L80" t="str">
            <v>Afectación a la salud humana (-)</v>
          </cell>
          <cell r="AB80" t="str">
            <v>Negativo MODERADO</v>
          </cell>
          <cell r="BA80" t="str">
            <v>Negativo BAJO</v>
          </cell>
        </row>
        <row r="81">
          <cell r="K81" t="str">
            <v>Generación de residuos peligrosos (PLAGUICIDAS)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Conversión a medios tecnológicos</v>
          </cell>
          <cell r="L85" t="str">
            <v>Disminución de consumo de papel (+)</v>
          </cell>
          <cell r="AB85" t="str">
            <v>POSITIVO</v>
          </cell>
          <cell r="BA85" t="str">
            <v>POSITIVO</v>
          </cell>
        </row>
        <row r="86">
          <cell r="K86" t="str">
            <v>Generación de residuos aprovechables (PAPEL)</v>
          </cell>
          <cell r="L86" t="str">
            <v>Disminución de carga en los rellenos sanitarios (+)</v>
          </cell>
          <cell r="AB86" t="str">
            <v>POSITIVO</v>
          </cell>
          <cell r="BA86" t="str">
            <v>POSITIVO</v>
          </cell>
        </row>
        <row r="87">
          <cell r="K87" t="str">
            <v xml:space="preserve">Generación de residuos peligrosos (TÓNERES) </v>
          </cell>
          <cell r="L87" t="str">
            <v>Contaminación del suelo (-)</v>
          </cell>
          <cell r="AB87" t="str">
            <v>Negativo MODERADO</v>
          </cell>
          <cell r="BA87" t="str">
            <v>Negativo BAJO</v>
          </cell>
        </row>
        <row r="88">
          <cell r="K88" t="str">
            <v>Educación ambiental</v>
          </cell>
          <cell r="L88" t="str">
            <v>Fomento de buenas prácticas ambientales (+)</v>
          </cell>
          <cell r="AB88" t="str">
            <v>POSITIVO</v>
          </cell>
          <cell r="BA88" t="str">
            <v>POSITIVO</v>
          </cell>
        </row>
        <row r="89">
          <cell r="K89" t="str">
            <v>Educación ambiental</v>
          </cell>
          <cell r="L89" t="str">
            <v>Generación / Fomento de educación  y conciencia ambiental (+)</v>
          </cell>
          <cell r="AB89" t="str">
            <v>POSITIVO</v>
          </cell>
          <cell r="BA89" t="str">
            <v>POSITIVO</v>
          </cell>
        </row>
        <row r="90">
          <cell r="K90" t="str">
            <v>Generación de residuos peligrosos (EXTINTORES)</v>
          </cell>
          <cell r="L90" t="str">
            <v>Contaminación del suelo (-)</v>
          </cell>
          <cell r="AB90" t="str">
            <v>Negativo MODERADO</v>
          </cell>
          <cell r="BA90" t="str">
            <v>Negativo BAJO</v>
          </cell>
        </row>
        <row r="91">
          <cell r="K91" t="str">
            <v>Generación de residuos peligrosos (EXTINTORES)</v>
          </cell>
          <cell r="L91" t="str">
            <v>Afectación a la salud humana (-)</v>
          </cell>
          <cell r="AB91" t="str">
            <v>Negativo MODERADO</v>
          </cell>
          <cell r="BA91" t="str">
            <v>Negativo BAJO</v>
          </cell>
        </row>
        <row r="92">
          <cell r="K92" t="str">
            <v>Generación de residuos peligrosos (EXTINTORES)</v>
          </cell>
          <cell r="L92" t="str">
            <v>Contaminación del aire (-)</v>
          </cell>
          <cell r="AB92" t="str">
            <v>Negativo MODERADO</v>
          </cell>
          <cell r="BA92" t="str">
            <v>Negativo BAJO</v>
          </cell>
        </row>
        <row r="93">
          <cell r="K93" t="str">
            <v>Consumo de sustancias químicas</v>
          </cell>
          <cell r="L93" t="str">
            <v>Contaminación del suelo (-)</v>
          </cell>
          <cell r="AB93" t="str">
            <v>Negativo MODERADO</v>
          </cell>
          <cell r="BA93" t="str">
            <v>Negativo BAJO</v>
          </cell>
        </row>
        <row r="94">
          <cell r="K94" t="str">
            <v>Consumo de sustancias químicas</v>
          </cell>
          <cell r="L94" t="str">
            <v>Contaminación del aire (-)</v>
          </cell>
          <cell r="AB94" t="str">
            <v>Negativo MODERADO</v>
          </cell>
          <cell r="BA94" t="str">
            <v>Negativo BAJO</v>
          </cell>
        </row>
        <row r="95">
          <cell r="K95" t="str">
            <v>Consumo de energía eléctrica</v>
          </cell>
          <cell r="L95" t="str">
            <v>Agotamiento de los recursos naturales (-)</v>
          </cell>
          <cell r="AB95" t="str">
            <v>POSITIVO</v>
          </cell>
          <cell r="BA95" t="str">
            <v>POSITIVO</v>
          </cell>
        </row>
        <row r="96">
          <cell r="K96" t="str">
            <v>Consumo de papel</v>
          </cell>
          <cell r="L96" t="str">
            <v>Agotamiento de los recursos naturales (-)</v>
          </cell>
          <cell r="AB96" t="str">
            <v>Negativo MODERADO</v>
          </cell>
          <cell r="BA96" t="str">
            <v>Negativo BAJO</v>
          </cell>
        </row>
        <row r="97">
          <cell r="K97" t="str">
            <v>Generación de residuos ordinarios</v>
          </cell>
          <cell r="L97" t="str">
            <v>Contaminación del suelo (-)</v>
          </cell>
          <cell r="AB97" t="str">
            <v>Negativo MODERADO</v>
          </cell>
          <cell r="BA97" t="str">
            <v>Negativo BAJO</v>
          </cell>
        </row>
        <row r="98">
          <cell r="K98" t="str">
            <v xml:space="preserve">Consumo de insumos comestibles de cafetería </v>
          </cell>
          <cell r="L98" t="str">
            <v>Agotamiento de los recursos naturales (-)</v>
          </cell>
          <cell r="AB98" t="str">
            <v>Negativo BAJO</v>
          </cell>
          <cell r="BA98" t="str">
            <v>Negativo BAJO</v>
          </cell>
        </row>
        <row r="99">
          <cell r="K99" t="str">
            <v>Generación de residuos orgánicos</v>
          </cell>
          <cell r="L99" t="str">
            <v>Contaminación del suelo (-)</v>
          </cell>
          <cell r="AB99" t="str">
            <v>Negativo MODERADO</v>
          </cell>
          <cell r="BA99" t="str">
            <v>Negativo BAJO</v>
          </cell>
        </row>
        <row r="100">
          <cell r="K100" t="str">
            <v>Generación de residuos aprovechables (PAPEL)</v>
          </cell>
          <cell r="L100" t="str">
            <v>Disminución de carga en los rellenos sanitarios (+)</v>
          </cell>
          <cell r="AB100" t="str">
            <v>POSITIVO</v>
          </cell>
          <cell r="BA100" t="str">
            <v>POSITIVO</v>
          </cell>
        </row>
        <row r="101">
          <cell r="K101" t="str">
            <v>Consumo de energía eléctrica</v>
          </cell>
          <cell r="L101" t="str">
            <v>Agotamiento de los recursos naturales (-)</v>
          </cell>
          <cell r="AB101" t="str">
            <v>Negativo MODERADO</v>
          </cell>
          <cell r="BA101" t="str">
            <v>Negativo BAJO</v>
          </cell>
        </row>
        <row r="102">
          <cell r="K102" t="str">
            <v>Consumo de papel</v>
          </cell>
          <cell r="L102" t="str">
            <v>Agotamiento de los recursos naturales (-)</v>
          </cell>
          <cell r="AB102" t="str">
            <v>Negativo MODERADO</v>
          </cell>
          <cell r="BA102" t="str">
            <v>Negativo BAJO</v>
          </cell>
        </row>
        <row r="103">
          <cell r="K103" t="str">
            <v>Consumo de tóner</v>
          </cell>
          <cell r="L103" t="str">
            <v>Agotamiento de los recursos naturales (-)</v>
          </cell>
          <cell r="AB103" t="str">
            <v>Negativo BAJO</v>
          </cell>
          <cell r="BA103" t="str">
            <v>Negativo BAJO</v>
          </cell>
        </row>
        <row r="104">
          <cell r="K104" t="str">
            <v>Conversión a medios tecnológicos</v>
          </cell>
          <cell r="L104" t="str">
            <v>Disminución de consumo de papel (+)</v>
          </cell>
          <cell r="AB104" t="str">
            <v>POSITIVO</v>
          </cell>
          <cell r="BA104" t="str">
            <v>POSITIVO</v>
          </cell>
        </row>
        <row r="105">
          <cell r="K105" t="str">
            <v>Generación de residuos aprovechables (PAPEL)</v>
          </cell>
          <cell r="L105" t="str">
            <v>Disminución de carga en los rellenos sanitarios (+)</v>
          </cell>
          <cell r="AB105" t="str">
            <v>POSITIVO</v>
          </cell>
          <cell r="BA105" t="str">
            <v>POSITIVO</v>
          </cell>
        </row>
        <row r="106">
          <cell r="K106" t="str">
            <v>Generación de residuos aprovechables (CARTÓN)</v>
          </cell>
          <cell r="L106" t="str">
            <v>Disminución de carga en los rellenos sanitarios (+)</v>
          </cell>
          <cell r="AB106" t="str">
            <v>POSITIVO</v>
          </cell>
          <cell r="BA106" t="str">
            <v>POSITIVO</v>
          </cell>
        </row>
        <row r="107">
          <cell r="K107" t="str">
            <v xml:space="preserve">Generación de residuos peligrosos (TÓNERES) </v>
          </cell>
          <cell r="L107" t="str">
            <v>Contaminación del suelo (-)</v>
          </cell>
          <cell r="AB107" t="str">
            <v>Negativo MODERADO</v>
          </cell>
          <cell r="BA107" t="str">
            <v>Negativo BAJO</v>
          </cell>
        </row>
        <row r="108">
          <cell r="K108" t="str">
            <v>Consumo de energía eléctrica</v>
          </cell>
          <cell r="L108" t="str">
            <v>Agotamiento de los recursos naturales (-)</v>
          </cell>
          <cell r="AB108" t="str">
            <v>Negativo MODERADO</v>
          </cell>
          <cell r="BA108" t="str">
            <v>Negativo BAJO</v>
          </cell>
        </row>
        <row r="109">
          <cell r="K109" t="str">
            <v>Consumo de papel</v>
          </cell>
          <cell r="L109" t="str">
            <v>Agotamiento de los recursos naturales (-)</v>
          </cell>
          <cell r="AB109" t="str">
            <v>Negativo MODERADO</v>
          </cell>
          <cell r="BA109" t="str">
            <v>Negativo BAJO</v>
          </cell>
        </row>
        <row r="110">
          <cell r="K110" t="str">
            <v>Consumo de tóner</v>
          </cell>
          <cell r="L110" t="str">
            <v>Agotamiento de los recursos naturales (-)</v>
          </cell>
          <cell r="AB110" t="str">
            <v>Negativo BAJO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 xml:space="preserve">Generación de residuos peligrosos (TÓNERES) </v>
          </cell>
          <cell r="L113" t="str">
            <v>Contaminación del suelo (-)</v>
          </cell>
          <cell r="AB113" t="str">
            <v>Negativo MODERADO</v>
          </cell>
          <cell r="BA113" t="str">
            <v>Negativo BAJO</v>
          </cell>
        </row>
        <row r="114">
          <cell r="K114" t="str">
            <v>Consumo de energía eléctrica</v>
          </cell>
          <cell r="L114" t="str">
            <v>Agotamiento de los recursos naturales (-)</v>
          </cell>
          <cell r="AB114" t="str">
            <v>Negativo MODERADO</v>
          </cell>
          <cell r="BA114" t="str">
            <v>Negativo BAJO</v>
          </cell>
        </row>
        <row r="115">
          <cell r="K115" t="str">
            <v>Consumo de papel</v>
          </cell>
          <cell r="L115" t="str">
            <v>Agotamiento de los recursos naturales (-)</v>
          </cell>
          <cell r="AB115" t="str">
            <v>Negativo MODERADO</v>
          </cell>
          <cell r="BA115" t="str">
            <v>Negativo BAJO</v>
          </cell>
        </row>
        <row r="116">
          <cell r="K116" t="str">
            <v>Consumo de tóner</v>
          </cell>
          <cell r="L116" t="str">
            <v>Agotamiento de los recursos naturales (-)</v>
          </cell>
          <cell r="AB116" t="str">
            <v>Negativo BAJO</v>
          </cell>
          <cell r="BA116" t="str">
            <v>Negativo BAJO</v>
          </cell>
        </row>
        <row r="117">
          <cell r="K117" t="str">
            <v>Conversión a medios tecnológicos</v>
          </cell>
          <cell r="L117" t="str">
            <v>Disminución de consumo de papel (+)</v>
          </cell>
          <cell r="AB117" t="str">
            <v>POSITIVO</v>
          </cell>
          <cell r="BA117" t="str">
            <v>POSITIVO</v>
          </cell>
        </row>
        <row r="118">
          <cell r="K118" t="str">
            <v>Generación de residuos aprovechables (PAPEL)</v>
          </cell>
          <cell r="L118" t="str">
            <v>Disminución de carga en los rellenos sanitarios (+)</v>
          </cell>
          <cell r="AB118" t="str">
            <v>POSITIVO</v>
          </cell>
          <cell r="BA118" t="str">
            <v>POSITIVO</v>
          </cell>
        </row>
        <row r="119">
          <cell r="K119" t="str">
            <v xml:space="preserve">Generación de residuos peligrosos (TÓNERES) </v>
          </cell>
          <cell r="L119" t="str">
            <v>Contaminación del suelo (-)</v>
          </cell>
          <cell r="AB119" t="str">
            <v>Negativo MODERADO</v>
          </cell>
          <cell r="BA119" t="str">
            <v>Negativo BAJO</v>
          </cell>
        </row>
        <row r="120">
          <cell r="K120" t="str">
            <v>Consumo de energía eléctrica</v>
          </cell>
          <cell r="L120" t="str">
            <v>Agotamiento de los recursos naturales (-)</v>
          </cell>
          <cell r="AB120" t="str">
            <v>Negativo MODERADO</v>
          </cell>
          <cell r="BA120" t="str">
            <v>Negativo BAJO</v>
          </cell>
        </row>
        <row r="121">
          <cell r="K121" t="str">
            <v>Consumo de papel</v>
          </cell>
          <cell r="L121" t="str">
            <v>Agotamiento de los recursos naturales (-)</v>
          </cell>
          <cell r="AB121" t="str">
            <v>Negativo MODERADO</v>
          </cell>
          <cell r="BA121" t="str">
            <v>Negativo BAJO</v>
          </cell>
        </row>
        <row r="122">
          <cell r="K122" t="str">
            <v>Conversión a medios tecnológicos</v>
          </cell>
          <cell r="L122" t="str">
            <v>Disminución de consumo de papel (+)</v>
          </cell>
          <cell r="AB122" t="str">
            <v>POSITIVO</v>
          </cell>
          <cell r="BA122" t="str">
            <v>POSITIVO</v>
          </cell>
        </row>
        <row r="123">
          <cell r="K123" t="str">
            <v>Conversión a medios tecnológicos</v>
          </cell>
          <cell r="L123" t="str">
            <v>Disminución de huella de carbono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Consumo de tóner</v>
          </cell>
          <cell r="L127" t="str">
            <v>Agotamiento de los recursos naturales (-)</v>
          </cell>
          <cell r="AB127" t="str">
            <v>Negativo BAJO</v>
          </cell>
          <cell r="BA127" t="str">
            <v>Negativo BAJO</v>
          </cell>
        </row>
        <row r="128">
          <cell r="K128" t="str">
            <v>Conversión a medios tecnológicos</v>
          </cell>
          <cell r="L128" t="str">
            <v>Disminución de consumo de papel (+)</v>
          </cell>
          <cell r="AB128" t="str">
            <v>POSITIVO</v>
          </cell>
          <cell r="BA128" t="str">
            <v>POSITIVO</v>
          </cell>
        </row>
        <row r="129">
          <cell r="K129" t="str">
            <v>Generación de residuos aprovechables (PAPEL)</v>
          </cell>
          <cell r="L129" t="str">
            <v>Disminución de carga en los rellenos sanitarios (+)</v>
          </cell>
          <cell r="AB129" t="str">
            <v>POSITIVO</v>
          </cell>
          <cell r="BA129" t="str">
            <v>POSITIVO</v>
          </cell>
        </row>
        <row r="130">
          <cell r="K130" t="str">
            <v xml:space="preserve">Generación de residuos peligrosos (TÓNERES) </v>
          </cell>
          <cell r="L130" t="str">
            <v>Contaminación del suelo (-)</v>
          </cell>
          <cell r="AB130" t="str">
            <v>Negativo MODERADO</v>
          </cell>
          <cell r="BA130" t="str">
            <v>Negativo BAJO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Consumo de tóner</v>
          </cell>
          <cell r="L133" t="str">
            <v>Agotamiento de los recursos naturales (-)</v>
          </cell>
          <cell r="AB133" t="str">
            <v>Negativo BAJO</v>
          </cell>
          <cell r="BA133" t="str">
            <v>Negativo BAJO</v>
          </cell>
        </row>
        <row r="134">
          <cell r="K134" t="str">
            <v>Conversión a medios tecnológicos</v>
          </cell>
          <cell r="L134" t="str">
            <v>Disminución de consumo de papel (+)</v>
          </cell>
          <cell r="AB134" t="str">
            <v>POSITIVO</v>
          </cell>
          <cell r="BA134" t="str">
            <v>POSITIVO</v>
          </cell>
        </row>
        <row r="135">
          <cell r="K135" t="str">
            <v>Generación de residuos aprovechables (PAPEL)</v>
          </cell>
          <cell r="L135" t="str">
            <v>Disminución de carga en los rellenos sanitarios (+)</v>
          </cell>
          <cell r="AB135" t="str">
            <v>POSITIVO</v>
          </cell>
          <cell r="BA135" t="str">
            <v>POSITIVO</v>
          </cell>
        </row>
        <row r="136">
          <cell r="K136" t="str">
            <v xml:space="preserve">Generación de residuos peligrosos (TÓNERES) </v>
          </cell>
          <cell r="L136" t="str">
            <v>Contaminación del suelo (-)</v>
          </cell>
          <cell r="AB136" t="str">
            <v>Negativo MODERADO</v>
          </cell>
          <cell r="BA136" t="str">
            <v>Negativo BAJO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Aprovechamiento del suelo</v>
          </cell>
          <cell r="L141" t="str">
            <v>Conservación de flora (+)</v>
          </cell>
          <cell r="AB141" t="str">
            <v>POSITIVO</v>
          </cell>
          <cell r="BA141" t="str">
            <v>POSITIVO</v>
          </cell>
        </row>
        <row r="142">
          <cell r="K142" t="str">
            <v>Consumo de energía eléctrica</v>
          </cell>
          <cell r="L142" t="str">
            <v>Agotamiento de los recursos naturales (-)</v>
          </cell>
          <cell r="AB142" t="str">
            <v>Negativo MODERADO</v>
          </cell>
          <cell r="BA142" t="str">
            <v>Negativo BAJO</v>
          </cell>
        </row>
        <row r="143">
          <cell r="K143" t="str">
            <v>Consumo de papel</v>
          </cell>
          <cell r="L143" t="str">
            <v>Agotamiento de los recursos naturales (-)</v>
          </cell>
          <cell r="AB143" t="str">
            <v>Negativo MODERADO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Consumo de combustibles</v>
          </cell>
          <cell r="L146" t="str">
            <v>Emisión de gases efecto invernadero (-)</v>
          </cell>
          <cell r="AB146" t="str">
            <v>Negativo BAJO</v>
          </cell>
          <cell r="BA146" t="str">
            <v>Negativo BAJO</v>
          </cell>
        </row>
        <row r="147">
          <cell r="K147" t="str">
            <v>Generación de emisiones atmosféricas fuentes móviles</v>
          </cell>
          <cell r="L147" t="str">
            <v>Contaminación del aire (-)</v>
          </cell>
          <cell r="AB147" t="str">
            <v>Negativo MODERADO</v>
          </cell>
          <cell r="BA147" t="str">
            <v>Negativo MODERADO</v>
          </cell>
        </row>
        <row r="148">
          <cell r="K148" t="str">
            <v>Consumo de energía eléctrica</v>
          </cell>
          <cell r="L148" t="str">
            <v>Agotamiento de los recursos naturales (-)</v>
          </cell>
          <cell r="AB148" t="str">
            <v>Negativo MODERADO</v>
          </cell>
          <cell r="BA148" t="str">
            <v>Negativo BAJO</v>
          </cell>
        </row>
        <row r="149">
          <cell r="K149" t="str">
            <v>Consumo de papel</v>
          </cell>
          <cell r="L149" t="str">
            <v>Agotamiento de los recursos naturales (-)</v>
          </cell>
          <cell r="AB149" t="str">
            <v>Negativo MODERADO</v>
          </cell>
          <cell r="BA149" t="str">
            <v>Negativo BAJO</v>
          </cell>
        </row>
        <row r="150">
          <cell r="K150" t="str">
            <v>Conversión a medios tecnológicos</v>
          </cell>
          <cell r="L150" t="str">
            <v>Disminución de consumo de papel (+)</v>
          </cell>
          <cell r="AB150" t="str">
            <v>POSITIVO</v>
          </cell>
          <cell r="BA150" t="str">
            <v>POSITIVO</v>
          </cell>
        </row>
        <row r="151">
          <cell r="K151" t="str">
            <v>Generación de residuos aprovechables (PAPEL)</v>
          </cell>
          <cell r="L151" t="str">
            <v>Disminución de carga en los rellenos sanitarios (+)</v>
          </cell>
          <cell r="AB151" t="str">
            <v>POSITIVO</v>
          </cell>
          <cell r="BA151" t="str">
            <v>POSITIVO</v>
          </cell>
        </row>
        <row r="152">
          <cell r="K152" t="str">
            <v>Aprovechamiento del suelo</v>
          </cell>
          <cell r="L152" t="str">
            <v>Aporte a la economía del país (+)</v>
          </cell>
          <cell r="AB152" t="str">
            <v>POSITIVO</v>
          </cell>
          <cell r="BA152" t="str">
            <v>POSITIVO</v>
          </cell>
        </row>
        <row r="153">
          <cell r="K153" t="str">
            <v>Consumo de combustibles</v>
          </cell>
          <cell r="L153" t="str">
            <v>Emisión de gases efecto invernadero (-)</v>
          </cell>
          <cell r="AB153" t="str">
            <v>Negativo BAJO</v>
          </cell>
          <cell r="BA153" t="str">
            <v>Negativo BAJO</v>
          </cell>
        </row>
        <row r="154">
          <cell r="K154" t="str">
            <v>Generación de emisiones atmosféricas fuentes móviles</v>
          </cell>
          <cell r="L154" t="str">
            <v>Contaminación del aire (-)</v>
          </cell>
          <cell r="AB154" t="str">
            <v>Negativo MODERADO</v>
          </cell>
          <cell r="BA154" t="str">
            <v>Negativo MODERADO</v>
          </cell>
        </row>
        <row r="155">
          <cell r="K155" t="str">
            <v>Consumo de agua</v>
          </cell>
          <cell r="L155" t="str">
            <v>Afectación a la salud humana (-)</v>
          </cell>
          <cell r="AB155" t="str">
            <v>Negativo MODERADO</v>
          </cell>
          <cell r="BA155" t="str">
            <v>Negativo BAJO</v>
          </cell>
        </row>
        <row r="156">
          <cell r="K156" t="str">
            <v>Consumo de energía eléctrica</v>
          </cell>
          <cell r="L156" t="str">
            <v>Agotamiento de los recursos naturales (-)</v>
          </cell>
          <cell r="AB156" t="str">
            <v>Negativo MODERADO</v>
          </cell>
          <cell r="BA156" t="str">
            <v>Negativo BAJO</v>
          </cell>
        </row>
        <row r="157">
          <cell r="K157" t="str">
            <v>Consumo de papel</v>
          </cell>
          <cell r="L157" t="str">
            <v>Agotamiento de los recursos naturales (-)</v>
          </cell>
          <cell r="AB157" t="str">
            <v>Negativo MODERADO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Consumo de combustibles</v>
          </cell>
          <cell r="L160" t="str">
            <v>Emisión de gases efecto invernadero (-)</v>
          </cell>
          <cell r="AB160" t="str">
            <v>Negativo BAJO</v>
          </cell>
          <cell r="BA160" t="str">
            <v>Negativo BAJO</v>
          </cell>
        </row>
        <row r="161">
          <cell r="K161" t="str">
            <v>Generación de emisiones atmosféricas fuentes móviles</v>
          </cell>
          <cell r="L161" t="str">
            <v>Contaminación del aire (-)</v>
          </cell>
          <cell r="AB161" t="str">
            <v>Negativo MODERADO</v>
          </cell>
          <cell r="BA161" t="str">
            <v>Negativo MODERADO</v>
          </cell>
        </row>
        <row r="162">
          <cell r="K162" t="str">
            <v>Consumo de energía eléctrica</v>
          </cell>
          <cell r="L162" t="str">
            <v>Agotamiento de los recursos naturales (-)</v>
          </cell>
          <cell r="AB162" t="str">
            <v>Negativo MODERADO</v>
          </cell>
          <cell r="BA162" t="str">
            <v>Negativo BAJO</v>
          </cell>
        </row>
        <row r="163">
          <cell r="K163" t="str">
            <v>Consumo de papel</v>
          </cell>
          <cell r="L163" t="str">
            <v>Agotamiento de los recursos naturales (-)</v>
          </cell>
          <cell r="AB163" t="str">
            <v>Negativo MODERADO</v>
          </cell>
          <cell r="BA163" t="str">
            <v>Negativo BAJO</v>
          </cell>
        </row>
        <row r="164">
          <cell r="K164" t="str">
            <v>Conversión a medios tecnológicos</v>
          </cell>
          <cell r="L164" t="str">
            <v>Disminución de consumo de papel (+)</v>
          </cell>
          <cell r="AB164" t="str">
            <v>POSITIVO</v>
          </cell>
          <cell r="BA164" t="str">
            <v>POSITIVO</v>
          </cell>
        </row>
        <row r="165">
          <cell r="K165" t="str">
            <v>Generación de residuos aprovechables (PAPEL)</v>
          </cell>
          <cell r="L165" t="str">
            <v>Disminución de carga en los rellenos sanitarios (+)</v>
          </cell>
          <cell r="AB165" t="str">
            <v>POSITIVO</v>
          </cell>
          <cell r="BA165" t="str">
            <v>POSITIVO</v>
          </cell>
        </row>
        <row r="166">
          <cell r="K166" t="str">
            <v>Consumo de energía eléctrica</v>
          </cell>
          <cell r="L166" t="str">
            <v>Agotamiento de los recursos naturales (-)</v>
          </cell>
          <cell r="AB166" t="str">
            <v>Negativo MODERADO</v>
          </cell>
          <cell r="BA166" t="str">
            <v>Negativo BAJO</v>
          </cell>
        </row>
        <row r="167">
          <cell r="K167" t="str">
            <v>Consumo de papel</v>
          </cell>
          <cell r="L167" t="str">
            <v>Agotamiento de los recursos naturales (-)</v>
          </cell>
          <cell r="AB167" t="str">
            <v>Negativo MODERADO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Consumo de energía eléctrica</v>
          </cell>
          <cell r="L170" t="str">
            <v>Agotamiento de los recursos naturales (-)</v>
          </cell>
          <cell r="AB170" t="str">
            <v>Negativo MODERADO</v>
          </cell>
          <cell r="BA170" t="str">
            <v>Negativo BAJO</v>
          </cell>
        </row>
        <row r="171">
          <cell r="K171" t="str">
            <v>Consumo de papel</v>
          </cell>
          <cell r="L171" t="str">
            <v>Agotamiento de los recursos naturales (-)</v>
          </cell>
          <cell r="AB171" t="str">
            <v>Negativo MODERADO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Consumo de energía eléctrica</v>
          </cell>
          <cell r="L174" t="str">
            <v>Agotamiento de los recursos naturales (-)</v>
          </cell>
          <cell r="AB174" t="str">
            <v>Negativo MODERADO</v>
          </cell>
          <cell r="BA174" t="str">
            <v>Negativo BAJO</v>
          </cell>
        </row>
        <row r="175">
          <cell r="K175" t="str">
            <v>Consumo de papel</v>
          </cell>
          <cell r="L175" t="str">
            <v>Agotamiento de los recursos naturales (-)</v>
          </cell>
          <cell r="AB175" t="str">
            <v>Negativo MODERADO</v>
          </cell>
          <cell r="BA175" t="str">
            <v>Negativo BAJO</v>
          </cell>
        </row>
        <row r="176">
          <cell r="K176" t="str">
            <v>Conversión a medios tecnológicos</v>
          </cell>
          <cell r="L176" t="str">
            <v>Disminución de consumo de papel (+)</v>
          </cell>
          <cell r="AB176" t="str">
            <v>POSITIVO</v>
          </cell>
          <cell r="BA176" t="str">
            <v>POSITIVO</v>
          </cell>
        </row>
        <row r="177">
          <cell r="K177" t="str">
            <v>Generación de residuos aprovechables (PAPEL)</v>
          </cell>
          <cell r="L177" t="str">
            <v>Disminución de carga en los rellenos sanitarios (+)</v>
          </cell>
          <cell r="AB177" t="str">
            <v>POSITIVO</v>
          </cell>
          <cell r="BA177" t="str">
            <v>POSITIVO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Conversión a medios tecnológicos</v>
          </cell>
          <cell r="L180" t="str">
            <v>Disminución de consumo de papel (+)</v>
          </cell>
          <cell r="AB180" t="str">
            <v>POSITIVO</v>
          </cell>
          <cell r="BA180" t="str">
            <v>POSITIVO</v>
          </cell>
        </row>
        <row r="181">
          <cell r="K181" t="str">
            <v>Generación de residuos aprovechables (PAPEL)</v>
          </cell>
          <cell r="L181" t="str">
            <v>Disminución de carga en los rellenos sanitarios (+)</v>
          </cell>
          <cell r="AB181" t="str">
            <v>POSITIVO</v>
          </cell>
          <cell r="BA181" t="str">
            <v>POSITIVO</v>
          </cell>
        </row>
        <row r="182">
          <cell r="K182" t="str">
            <v>Consumo de energía eléctrica</v>
          </cell>
          <cell r="L182" t="str">
            <v>Agotamiento de los recursos naturales (-)</v>
          </cell>
          <cell r="AB182" t="str">
            <v>Negativo MODERADO</v>
          </cell>
          <cell r="BA182" t="str">
            <v>Negativo BAJO</v>
          </cell>
        </row>
        <row r="183">
          <cell r="K183" t="str">
            <v>Consumo de energía eléctrica</v>
          </cell>
          <cell r="L183" t="str">
            <v>Agotamiento de los recursos naturales (-)</v>
          </cell>
          <cell r="AB183" t="str">
            <v>Negativo MODERADO</v>
          </cell>
          <cell r="BA183" t="str">
            <v>Negativo BAJO</v>
          </cell>
        </row>
        <row r="184">
          <cell r="K184" t="str">
            <v>Consumo de energía eléctrica</v>
          </cell>
          <cell r="L184" t="str">
            <v>Emisión de gases efecto invernadero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Consumo de papel</v>
          </cell>
          <cell r="L191" t="str">
            <v>Agotamiento de los recursos naturales (-)</v>
          </cell>
          <cell r="AB191" t="str">
            <v>Negativo MODERADO</v>
          </cell>
          <cell r="BA191" t="str">
            <v>Negativo BAJO</v>
          </cell>
        </row>
        <row r="192">
          <cell r="K192" t="str">
            <v>Consumo de tóner</v>
          </cell>
          <cell r="L192" t="str">
            <v>Agotamiento de los recursos naturales (-)</v>
          </cell>
          <cell r="AB192" t="str">
            <v>Negativo BAJO</v>
          </cell>
          <cell r="BA192" t="str">
            <v>Negativo BAJO</v>
          </cell>
        </row>
        <row r="193">
          <cell r="K193" t="str">
            <v>Conversión a medios tecnológicos</v>
          </cell>
          <cell r="L193" t="str">
            <v>Disminución de consumo de papel (+)</v>
          </cell>
          <cell r="AB193" t="str">
            <v>POSITIVO</v>
          </cell>
          <cell r="BA193" t="str">
            <v>POSITIVO</v>
          </cell>
        </row>
        <row r="194">
          <cell r="K194" t="str">
            <v>Generación de residuos aprovechables (PAPEL)</v>
          </cell>
          <cell r="L194" t="str">
            <v>Disminución de carga en los rellenos sanitarios (+)</v>
          </cell>
          <cell r="AB194" t="str">
            <v>POSITIVO</v>
          </cell>
          <cell r="BA194" t="str">
            <v>POSITIVO</v>
          </cell>
        </row>
        <row r="195">
          <cell r="K195" t="str">
            <v xml:space="preserve">Generación de residuos peligrosos (TÓNERES) </v>
          </cell>
          <cell r="L195" t="str">
            <v>Contaminación del suelo (-)</v>
          </cell>
          <cell r="AB195" t="str">
            <v>Negativo MODERADO</v>
          </cell>
          <cell r="BA195" t="str">
            <v>Negativo BAJO</v>
          </cell>
        </row>
        <row r="196">
          <cell r="K196" t="str">
            <v>Consumo de energía eléctrica</v>
          </cell>
          <cell r="L196" t="str">
            <v>Agotamiento de los recursos naturales (-)</v>
          </cell>
          <cell r="AB196" t="str">
            <v>Negativo MODERADO</v>
          </cell>
          <cell r="BA196" t="str">
            <v>Negativo BAJO</v>
          </cell>
        </row>
        <row r="197">
          <cell r="K197" t="str">
            <v>Consumo de papel</v>
          </cell>
          <cell r="L197" t="str">
            <v>Agotamiento de los recursos naturales (-)</v>
          </cell>
          <cell r="AB197" t="str">
            <v>Negativo MODERADO</v>
          </cell>
          <cell r="BA197" t="str">
            <v>Negativo BAJO</v>
          </cell>
        </row>
        <row r="198">
          <cell r="K198" t="str">
            <v>Consumo de tóner</v>
          </cell>
          <cell r="L198" t="str">
            <v>Agotamiento de los recursos naturales (-)</v>
          </cell>
          <cell r="AB198" t="str">
            <v>Negativo BAJO</v>
          </cell>
          <cell r="BA198" t="str">
            <v>Negativo BAJO</v>
          </cell>
        </row>
        <row r="199">
          <cell r="K199" t="str">
            <v>Conversión a medios tecnológicos</v>
          </cell>
          <cell r="L199" t="str">
            <v>Disminución de consumo de papel (+)</v>
          </cell>
          <cell r="AB199" t="str">
            <v>POSITIVO</v>
          </cell>
          <cell r="BA199" t="str">
            <v>POSITIVO</v>
          </cell>
        </row>
        <row r="200">
          <cell r="K200" t="str">
            <v>Generación de residuos aprovechables (PAPEL)</v>
          </cell>
          <cell r="L200" t="str">
            <v>Disminución de carga en los rellenos sanitarios (+)</v>
          </cell>
          <cell r="AB200" t="str">
            <v>POSITIVO</v>
          </cell>
          <cell r="BA200" t="str">
            <v>POSITIVO</v>
          </cell>
        </row>
        <row r="201">
          <cell r="K201" t="str">
            <v xml:space="preserve">Generación de residuos peligrosos (TÓNERES) </v>
          </cell>
          <cell r="L201" t="str">
            <v>Contaminación del suelo (-)</v>
          </cell>
          <cell r="AB201" t="str">
            <v>Negativo MODERADO</v>
          </cell>
          <cell r="BA201" t="str">
            <v>Negativo BAJO</v>
          </cell>
        </row>
        <row r="202">
          <cell r="K202" t="str">
            <v>Consumo de combustibles</v>
          </cell>
          <cell r="L202" t="str">
            <v>Agotamiento de los recursos naturales (-)</v>
          </cell>
          <cell r="AB202" t="str">
            <v>Negativo BAJO</v>
          </cell>
          <cell r="BA202" t="str">
            <v>Negativo BAJO</v>
          </cell>
        </row>
        <row r="203">
          <cell r="K203" t="str">
            <v>Consumo de combustibles</v>
          </cell>
          <cell r="L203" t="str">
            <v>Disminución de huella de carbono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Conversión a medios tecnológicos</v>
          </cell>
          <cell r="L207" t="str">
            <v>Disminución de consumo de papel (+)</v>
          </cell>
          <cell r="AB207" t="str">
            <v>POSITIVO</v>
          </cell>
          <cell r="BA207" t="str">
            <v>POSITIVO</v>
          </cell>
        </row>
        <row r="208">
          <cell r="K208" t="str">
            <v>Generación de residuos aprovechables (PAPEL)</v>
          </cell>
          <cell r="L208" t="str">
            <v>Disminución de carga en los rellenos sanitarios (+)</v>
          </cell>
          <cell r="AB208" t="str">
            <v>POSITIVO</v>
          </cell>
          <cell r="BA208" t="str">
            <v>POSITIVO</v>
          </cell>
        </row>
        <row r="209">
          <cell r="K209" t="str">
            <v xml:space="preserve">Generación de residuos peligrosos (TÓNERES) </v>
          </cell>
          <cell r="L209" t="str">
            <v>Contaminación del suelo (-)</v>
          </cell>
          <cell r="AB209" t="str">
            <v>Negativo MODERADO</v>
          </cell>
          <cell r="BA209" t="str">
            <v>Negativo BAJO</v>
          </cell>
        </row>
        <row r="210">
          <cell r="K210" t="str">
            <v>Consumo de energía eléctrica</v>
          </cell>
          <cell r="L210" t="str">
            <v>Agotamiento de los recursos naturales (-)</v>
          </cell>
          <cell r="AB210" t="str">
            <v>Negativo MODERADO</v>
          </cell>
          <cell r="BA210" t="str">
            <v>Negativo BAJO</v>
          </cell>
        </row>
        <row r="211">
          <cell r="K211" t="str">
            <v>Conversión a medios tecnológicos</v>
          </cell>
          <cell r="L211" t="str">
            <v>Disminución de consumo de papel (+)</v>
          </cell>
          <cell r="AB211" t="str">
            <v>POSITIVO</v>
          </cell>
          <cell r="BA211" t="str">
            <v>POSITIVO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Conversión a medios tecnológicos</v>
          </cell>
          <cell r="L214" t="str">
            <v>Disminución de consumo de papel (+)</v>
          </cell>
          <cell r="AB214" t="str">
            <v>POSITIVO</v>
          </cell>
          <cell r="BA214" t="str">
            <v>POSITIVO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Conversión a medios tecnológicos</v>
          </cell>
          <cell r="L218" t="str">
            <v>Disminución de consumo de papel (+)</v>
          </cell>
          <cell r="AB218" t="str">
            <v>POSITIVO</v>
          </cell>
          <cell r="BA218" t="str">
            <v>POSITIVO</v>
          </cell>
        </row>
        <row r="219">
          <cell r="K219" t="str">
            <v>Generación de residuos aprovechables (PAPEL)</v>
          </cell>
          <cell r="L219" t="str">
            <v>Disminución de carga en los rellenos sanitarios (+)</v>
          </cell>
          <cell r="AB219" t="str">
            <v>POSITIVO</v>
          </cell>
          <cell r="BA219" t="str">
            <v>POSITIVO</v>
          </cell>
        </row>
        <row r="220">
          <cell r="K220" t="str">
            <v xml:space="preserve">Generación de residuos peligrosos (TÓNERES) </v>
          </cell>
          <cell r="L220" t="str">
            <v>Contaminación del suelo (-)</v>
          </cell>
          <cell r="AB220" t="str">
            <v>Negativo MODERADO</v>
          </cell>
          <cell r="BA220" t="str">
            <v>Negativo BAJO</v>
          </cell>
        </row>
        <row r="221">
          <cell r="K221" t="str">
            <v>Consumo de energía eléctrica</v>
          </cell>
          <cell r="L221" t="str">
            <v>Agotamiento de los recursos naturales (-)</v>
          </cell>
          <cell r="AB221" t="str">
            <v>Negativo MODERADO</v>
          </cell>
          <cell r="BA221" t="str">
            <v>Negativo BAJO</v>
          </cell>
        </row>
        <row r="222">
          <cell r="K222" t="str">
            <v>Consumo de combustibles</v>
          </cell>
          <cell r="L222" t="str">
            <v>Contaminación del aire (-)</v>
          </cell>
          <cell r="AB222" t="str">
            <v>Negativo MODERADO</v>
          </cell>
          <cell r="BA222" t="str">
            <v>Negativo BAJO</v>
          </cell>
        </row>
        <row r="223">
          <cell r="K223" t="str">
            <v>Consumo de papel</v>
          </cell>
          <cell r="L223" t="str">
            <v>Agotamiento de los recursos naturales (-)</v>
          </cell>
          <cell r="AB223" t="str">
            <v>Negativo MODERADO</v>
          </cell>
          <cell r="BA223" t="str">
            <v>Negativo BAJO</v>
          </cell>
        </row>
        <row r="224">
          <cell r="K224" t="str">
            <v>Consumo de tóner</v>
          </cell>
          <cell r="L224" t="str">
            <v>Agotamiento de los recursos naturales (-)</v>
          </cell>
          <cell r="AB224" t="str">
            <v>Negativo BAJO</v>
          </cell>
          <cell r="BA224" t="str">
            <v>Negativo BAJO</v>
          </cell>
        </row>
        <row r="225">
          <cell r="K225" t="str">
            <v>Conversión a medios tecnológicos</v>
          </cell>
          <cell r="L225" t="str">
            <v>Disminución de consumo de papel (+)</v>
          </cell>
          <cell r="AB225" t="str">
            <v>POSITIVO</v>
          </cell>
          <cell r="BA225" t="str">
            <v>POSITIVO</v>
          </cell>
        </row>
        <row r="226">
          <cell r="K226" t="str">
            <v>Generación de residuos aprovechables (PAPEL)</v>
          </cell>
          <cell r="L226" t="str">
            <v>Disminución de carga en los rellenos sanitarios (+)</v>
          </cell>
          <cell r="AB226" t="str">
            <v>POSITIVO</v>
          </cell>
          <cell r="BA226" t="str">
            <v>POSITIVO</v>
          </cell>
        </row>
        <row r="227">
          <cell r="K227" t="str">
            <v xml:space="preserve">Generación de residuos peligrosos (TÓNERES) </v>
          </cell>
          <cell r="L227" t="str">
            <v>Contaminación del suelo (-)</v>
          </cell>
          <cell r="AB227" t="str">
            <v>Negativo MODERADO</v>
          </cell>
          <cell r="BA227" t="str">
            <v>Negativo BAJO</v>
          </cell>
        </row>
        <row r="228">
          <cell r="K228" t="str">
            <v>Intervención a comunidades Étnicas</v>
          </cell>
          <cell r="L228" t="str">
            <v>Conservación de las costumbres étnicas (+)</v>
          </cell>
          <cell r="AB228" t="str">
            <v>POSITIVO</v>
          </cell>
          <cell r="BA228" t="str">
            <v>POSITIVO</v>
          </cell>
        </row>
        <row r="229">
          <cell r="K229" t="str">
            <v>Consumo de energía eléctrica</v>
          </cell>
          <cell r="L229" t="str">
            <v>Agotamiento de los recursos naturales (-)</v>
          </cell>
          <cell r="AB229" t="str">
            <v>Negativo MODERADO</v>
          </cell>
          <cell r="BA229" t="str">
            <v>Negativo BAJO</v>
          </cell>
        </row>
        <row r="230">
          <cell r="K230" t="str">
            <v>Consumo de papel</v>
          </cell>
          <cell r="L230" t="str">
            <v>Agotamiento de los recursos naturales (-)</v>
          </cell>
          <cell r="AB230" t="str">
            <v>Negativo MODERADO</v>
          </cell>
          <cell r="BA230" t="str">
            <v>Negativo BAJO</v>
          </cell>
        </row>
        <row r="231">
          <cell r="K231" t="str">
            <v>Consumo de tóner</v>
          </cell>
          <cell r="L231" t="str">
            <v>Agotamiento de los recursos naturales (-)</v>
          </cell>
          <cell r="AB231" t="str">
            <v>Negativo BAJO</v>
          </cell>
          <cell r="BA231" t="str">
            <v>Negativo BAJO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Consumo de energía eléctrica</v>
          </cell>
          <cell r="L234" t="str">
            <v>Agotamiento de los recursos naturales (-)</v>
          </cell>
          <cell r="AB234" t="str">
            <v>Negativo MODERADO</v>
          </cell>
          <cell r="BA234" t="str">
            <v>Negativo BAJO</v>
          </cell>
        </row>
        <row r="235">
          <cell r="K235" t="str">
            <v>Consumo de energía eléctrica</v>
          </cell>
          <cell r="L235" t="str">
            <v>Disminución de huella de carbono (+)</v>
          </cell>
          <cell r="AB235" t="str">
            <v>Negativo MODERADO</v>
          </cell>
          <cell r="BA235" t="str">
            <v>Negativo BAJO</v>
          </cell>
        </row>
        <row r="236">
          <cell r="K236" t="str">
            <v>Conversión a medios tecnológicos</v>
          </cell>
          <cell r="L236" t="str">
            <v>Disminución de consumo de papel (+)</v>
          </cell>
          <cell r="AB236" t="str">
            <v>POSITIVO</v>
          </cell>
          <cell r="BA236" t="str">
            <v>POSITIVO</v>
          </cell>
        </row>
        <row r="237">
          <cell r="K237" t="str">
            <v>Intervención a comunidades Étnicas</v>
          </cell>
          <cell r="L237" t="str">
            <v>Conservación de las costumbres étnicas (+)</v>
          </cell>
          <cell r="AB237" t="str">
            <v>POSITIVO</v>
          </cell>
          <cell r="BA237" t="str">
            <v>POSITIVO</v>
          </cell>
        </row>
        <row r="238">
          <cell r="K238" t="str">
            <v>Consumo de energía eléctrica</v>
          </cell>
          <cell r="L238" t="str">
            <v>Agotamiento de los recursos naturales (-)</v>
          </cell>
          <cell r="AB238" t="str">
            <v>Negativo MODERADO</v>
          </cell>
          <cell r="BA238" t="str">
            <v>Negativo BAJO</v>
          </cell>
        </row>
        <row r="239">
          <cell r="K239" t="str">
            <v>Conversión a medios tecnológicos</v>
          </cell>
          <cell r="L239" t="str">
            <v>Disminución de consumo de papel (+)</v>
          </cell>
          <cell r="AB239" t="str">
            <v>POSITIVO</v>
          </cell>
          <cell r="BA239" t="str">
            <v>POSITIVO</v>
          </cell>
        </row>
        <row r="240">
          <cell r="K240" t="str">
            <v>Intervención a comunidades Étnicas</v>
          </cell>
          <cell r="L240" t="str">
            <v>Conservación de las costumbres étnicas (+)</v>
          </cell>
          <cell r="AB240" t="str">
            <v>POSITIVO</v>
          </cell>
          <cell r="BA240" t="str">
            <v>POSITIVO</v>
          </cell>
        </row>
        <row r="241">
          <cell r="K241" t="str">
            <v>Consumo de papel</v>
          </cell>
          <cell r="L241" t="str">
            <v>Conservación de flora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papel</v>
          </cell>
          <cell r="L244" t="str">
            <v>Conservación de flora (+)</v>
          </cell>
          <cell r="AB244" t="str">
            <v>POSITIVO</v>
          </cell>
          <cell r="BA244" t="str">
            <v>POSITIVO</v>
          </cell>
        </row>
        <row r="245">
          <cell r="K245" t="str">
            <v>Consumo de tóner</v>
          </cell>
          <cell r="L245" t="str">
            <v>Agotamiento de los recursos naturales (-)</v>
          </cell>
          <cell r="AB245" t="str">
            <v>Negativo BAJO</v>
          </cell>
          <cell r="BA245" t="str">
            <v>Negativo BAJO</v>
          </cell>
        </row>
        <row r="246">
          <cell r="K246" t="str">
            <v>Conversión a medios tecnológicos</v>
          </cell>
          <cell r="L246" t="str">
            <v>Disminución de consumo de papel (+)</v>
          </cell>
          <cell r="AB246" t="str">
            <v>POSITIVO</v>
          </cell>
          <cell r="BA246" t="str">
            <v>POSITIVO</v>
          </cell>
        </row>
        <row r="247">
          <cell r="K247" t="str">
            <v>Generación de residuos aprovechables (PAPEL)</v>
          </cell>
          <cell r="L247" t="str">
            <v>Disminución de carga en los rellenos sanitarios (+)</v>
          </cell>
          <cell r="AB247" t="str">
            <v>POSITIVO</v>
          </cell>
          <cell r="BA247" t="str">
            <v>POSITIVO</v>
          </cell>
        </row>
        <row r="248">
          <cell r="K248" t="str">
            <v xml:space="preserve">Generación de residuos peligrosos (TÓNERES) </v>
          </cell>
          <cell r="L248" t="str">
            <v>Contaminación del suelo (-)</v>
          </cell>
          <cell r="AB248" t="str">
            <v>Negativo MODERADO</v>
          </cell>
          <cell r="BA248" t="str">
            <v>Negativo BAJO</v>
          </cell>
        </row>
        <row r="249">
          <cell r="K249" t="str">
            <v>Intervención a comunidades Étnicas</v>
          </cell>
          <cell r="L249" t="str">
            <v>Conservación de las costumbres étnicas (+)</v>
          </cell>
          <cell r="AB249" t="str">
            <v>POSITIVO</v>
          </cell>
          <cell r="BA249" t="str">
            <v>POSITIVO</v>
          </cell>
        </row>
        <row r="250">
          <cell r="K250" t="str">
            <v>Consumo de energía eléctrica</v>
          </cell>
          <cell r="L250" t="str">
            <v>Agotamiento de los recursos naturales (-)</v>
          </cell>
          <cell r="AB250" t="str">
            <v>Negativo MODERADO</v>
          </cell>
          <cell r="BA250" t="str">
            <v>Negativo BAJO</v>
          </cell>
        </row>
        <row r="251">
          <cell r="K251" t="str">
            <v>Consumo de papel</v>
          </cell>
          <cell r="L251" t="str">
            <v>Agotamiento de los recursos naturales (-)</v>
          </cell>
          <cell r="AB251" t="str">
            <v>Negativo MODERADO</v>
          </cell>
          <cell r="BA251" t="str">
            <v>Negativo BAJO</v>
          </cell>
        </row>
        <row r="252">
          <cell r="K252" t="str">
            <v>Consumo de tóner</v>
          </cell>
          <cell r="L252" t="str">
            <v>Agotamiento de los recursos naturales (-)</v>
          </cell>
          <cell r="AB252" t="str">
            <v>Negativo BAJO</v>
          </cell>
          <cell r="BA252" t="str">
            <v>Negativo BAJO</v>
          </cell>
        </row>
        <row r="253">
          <cell r="K253" t="str">
            <v>Conversión a medios tecnológicos</v>
          </cell>
          <cell r="L253" t="str">
            <v>Disminución de consumo de papel (+)</v>
          </cell>
          <cell r="AB253" t="str">
            <v>POSITIVO</v>
          </cell>
          <cell r="BA253" t="str">
            <v>POSITIVO</v>
          </cell>
        </row>
        <row r="254">
          <cell r="K254" t="str">
            <v>Generación de residuos aprovechables (PAPEL)</v>
          </cell>
          <cell r="L254" t="str">
            <v>Disminución de carga en los rellenos sanitarios (+)</v>
          </cell>
          <cell r="AB254" t="str">
            <v>POSITIVO</v>
          </cell>
          <cell r="BA254" t="str">
            <v>POSITIVO</v>
          </cell>
        </row>
        <row r="255">
          <cell r="K255" t="str">
            <v xml:space="preserve">Generación de residuos peligrosos (TÓNERES) </v>
          </cell>
          <cell r="L255" t="str">
            <v>Contaminación del suelo (-)</v>
          </cell>
          <cell r="AB255" t="str">
            <v>Negativo MODERADO</v>
          </cell>
          <cell r="BA255" t="str">
            <v>Negativo BAJO</v>
          </cell>
        </row>
        <row r="256">
          <cell r="K256" t="str">
            <v>Intervención a comunidades Étnicas</v>
          </cell>
          <cell r="L256" t="str">
            <v>Conservación de las costumbres étnicas (+)</v>
          </cell>
          <cell r="AB256" t="str">
            <v>POSITIVO</v>
          </cell>
          <cell r="BA256" t="str">
            <v>POSITIVO</v>
          </cell>
        </row>
        <row r="257">
          <cell r="K257" t="str">
            <v>Consumo de energía eléctrica</v>
          </cell>
          <cell r="L257" t="str">
            <v>Agotamiento de los recursos naturales (-)</v>
          </cell>
          <cell r="AB257" t="str">
            <v>Negativo MODERADO</v>
          </cell>
          <cell r="BA257" t="str">
            <v>Negativo BAJO</v>
          </cell>
        </row>
        <row r="258">
          <cell r="K258" t="str">
            <v>Consumo de papel</v>
          </cell>
          <cell r="L258" t="str">
            <v>Agotamiento de los recursos naturales (-)</v>
          </cell>
          <cell r="AB258" t="str">
            <v>Negativo MODERADO</v>
          </cell>
          <cell r="BA258" t="str">
            <v>Negativo BAJO</v>
          </cell>
        </row>
        <row r="259">
          <cell r="K259" t="str">
            <v>Consumo de papel</v>
          </cell>
          <cell r="L259" t="str">
            <v>Disminución de consumo de papel (+)</v>
          </cell>
          <cell r="AB259" t="str">
            <v>POSITIVO</v>
          </cell>
          <cell r="BA259" t="str">
            <v>POSITIVO</v>
          </cell>
        </row>
        <row r="260">
          <cell r="K260" t="str">
            <v>Consumo de tóner</v>
          </cell>
          <cell r="L260" t="str">
            <v>Agotamiento de los recursos naturales (-)</v>
          </cell>
          <cell r="AB260" t="str">
            <v>Negativo BAJO</v>
          </cell>
          <cell r="BA260" t="str">
            <v>Negativo BAJO</v>
          </cell>
        </row>
        <row r="261">
          <cell r="K261" t="str">
            <v>Conversión a medios tecnológicos</v>
          </cell>
          <cell r="L261" t="str">
            <v>Disminución de consumo de papel (+)</v>
          </cell>
          <cell r="AB261" t="str">
            <v>POSITIVO</v>
          </cell>
          <cell r="BA261" t="str">
            <v>POSITIVO</v>
          </cell>
        </row>
        <row r="262">
          <cell r="K262" t="str">
            <v>Generación de residuos aprovechables (PAPEL)</v>
          </cell>
          <cell r="L262" t="str">
            <v>Disminución de carga en los rellenos sanitarios (+)</v>
          </cell>
          <cell r="AB262" t="str">
            <v>POSITIVO</v>
          </cell>
          <cell r="BA262" t="str">
            <v>POSITIVO</v>
          </cell>
        </row>
        <row r="263">
          <cell r="K263" t="str">
            <v xml:space="preserve">Generación de residuos peligrosos (TÓNERES) </v>
          </cell>
          <cell r="L263" t="str">
            <v>Contaminación del suelo (-)</v>
          </cell>
          <cell r="AB263" t="str">
            <v>Negativo MODERADO</v>
          </cell>
          <cell r="BA263" t="str">
            <v>Negativo BAJO</v>
          </cell>
        </row>
        <row r="264">
          <cell r="K264" t="str">
            <v>Intervención a comunidades Étnicas</v>
          </cell>
          <cell r="L264" t="str">
            <v>Conservación de las costumbres étnicas (+)</v>
          </cell>
          <cell r="AB264" t="str">
            <v>POSITIVO</v>
          </cell>
          <cell r="BA264" t="str">
            <v>POSITIVO</v>
          </cell>
        </row>
        <row r="265">
          <cell r="K265" t="str">
            <v>Consumo de energía eléctrica</v>
          </cell>
          <cell r="L265" t="str">
            <v>Agotamiento de los recursos naturales (-)</v>
          </cell>
          <cell r="AB265" t="str">
            <v>Negativo MODERADO</v>
          </cell>
          <cell r="BA265" t="str">
            <v>Negativo BAJO</v>
          </cell>
        </row>
        <row r="266">
          <cell r="K266" t="str">
            <v>Consumo de papel</v>
          </cell>
          <cell r="L266" t="str">
            <v>Agotamiento de los recursos naturales (-)</v>
          </cell>
          <cell r="AB266" t="str">
            <v>Negativo MODERADO</v>
          </cell>
          <cell r="BA266" t="str">
            <v>Negativo BAJO</v>
          </cell>
        </row>
        <row r="267">
          <cell r="K267" t="str">
            <v>Consumo de papel</v>
          </cell>
          <cell r="L267" t="str">
            <v>Disminución de consumo de papel (+)</v>
          </cell>
          <cell r="AB267" t="str">
            <v>POSITIVO</v>
          </cell>
          <cell r="BA267" t="str">
            <v>POSITIVO</v>
          </cell>
        </row>
        <row r="268">
          <cell r="K268" t="str">
            <v>Consumo de tóner</v>
          </cell>
          <cell r="L268" t="str">
            <v>Agotamiento de los recursos naturales (-)</v>
          </cell>
          <cell r="AB268" t="str">
            <v>Negativo BAJO</v>
          </cell>
          <cell r="BA268" t="str">
            <v>Negativo BAJO</v>
          </cell>
        </row>
        <row r="269">
          <cell r="K269" t="str">
            <v>Conversión a medios tecnológicos</v>
          </cell>
          <cell r="L269" t="str">
            <v>Disminución de consumo de papel (+)</v>
          </cell>
          <cell r="AB269" t="str">
            <v>POSITIVO</v>
          </cell>
          <cell r="BA269" t="str">
            <v>POSITIVO</v>
          </cell>
        </row>
        <row r="270">
          <cell r="K270" t="str">
            <v>Generación de residuos aprovechables (PAPEL)</v>
          </cell>
          <cell r="L270" t="str">
            <v>Disminución de carga en los rellenos sanitarios (+)</v>
          </cell>
          <cell r="AB270" t="str">
            <v>POSITIVO</v>
          </cell>
          <cell r="BA270" t="str">
            <v>POSITIVO</v>
          </cell>
        </row>
        <row r="271">
          <cell r="K271" t="str">
            <v xml:space="preserve">Generación de residuos peligrosos (TÓNERES) </v>
          </cell>
          <cell r="L271" t="str">
            <v>Contaminación del suelo (-)</v>
          </cell>
          <cell r="AB271" t="str">
            <v>Negativo MODERADO</v>
          </cell>
          <cell r="BA271" t="str">
            <v>Negativo BAJO</v>
          </cell>
        </row>
        <row r="272">
          <cell r="K272" t="str">
            <v>Intervención a comunidades Étnicas</v>
          </cell>
          <cell r="L272" t="str">
            <v>Conservación de las costumbres étnicas (+)</v>
          </cell>
          <cell r="AB272" t="str">
            <v>POSITIVO</v>
          </cell>
          <cell r="BA272" t="str">
            <v>POSITIVO</v>
          </cell>
        </row>
        <row r="273">
          <cell r="K273" t="str">
            <v>Consumo de agua</v>
          </cell>
          <cell r="L273" t="str">
            <v>Agotamiento de los recursos naturales (-)</v>
          </cell>
          <cell r="AB273" t="str">
            <v>Negativo MODERADO</v>
          </cell>
          <cell r="BA273" t="str">
            <v>Negativo BAJO</v>
          </cell>
        </row>
        <row r="274">
          <cell r="K274" t="str">
            <v>Vertimiento de aguas residuales domésticas a sistemas de alcantarillado</v>
          </cell>
          <cell r="L274" t="str">
            <v>Contaminación de cuerpos hídricos (-)</v>
          </cell>
          <cell r="AB274" t="str">
            <v>Negativo MODERADO</v>
          </cell>
          <cell r="BA274" t="str">
            <v>Negativo BAJO</v>
          </cell>
        </row>
        <row r="275">
          <cell r="K275" t="str">
            <v>Consumo de bolsas plásticas para almacenamiento de residuos</v>
          </cell>
          <cell r="L275" t="str">
            <v>Agotamiento de los recursos naturales (-)</v>
          </cell>
          <cell r="AB275" t="str">
            <v>Negativo MODERADO</v>
          </cell>
          <cell r="BA275" t="str">
            <v>Negativo BAJO</v>
          </cell>
        </row>
        <row r="276">
          <cell r="K276" t="str">
            <v>Generación de residuos ordinarios</v>
          </cell>
          <cell r="L276" t="str">
            <v>Aumento de carga de rellenos sanitarios (-)</v>
          </cell>
          <cell r="AB276" t="str">
            <v>Negativo MODERADO</v>
          </cell>
          <cell r="BA276" t="str">
            <v>Negativo BAJO</v>
          </cell>
        </row>
        <row r="277">
          <cell r="K277" t="str">
            <v>Generación de residuos ordinarios</v>
          </cell>
          <cell r="L277" t="str">
            <v>Contaminación del suelo (-)</v>
          </cell>
          <cell r="AB277" t="str">
            <v>Negativo MODERADO</v>
          </cell>
          <cell r="BA277" t="str">
            <v>Negativo BAJO</v>
          </cell>
        </row>
        <row r="278">
          <cell r="K278" t="str">
            <v>Consumo de sustancias químicas</v>
          </cell>
          <cell r="L278" t="str">
            <v>Contaminación del suelo (-)</v>
          </cell>
          <cell r="AB278" t="str">
            <v>Negativo MODERADO</v>
          </cell>
          <cell r="BA278" t="str">
            <v>Negativo BAJO</v>
          </cell>
        </row>
        <row r="279">
          <cell r="K279" t="str">
            <v>Consumo de sustancias químicas</v>
          </cell>
          <cell r="L279" t="str">
            <v>Contaminación del suelo (-)</v>
          </cell>
          <cell r="AB279" t="str">
            <v>Negativo MODERADO</v>
          </cell>
          <cell r="BA279" t="str">
            <v>Negativo BAJO</v>
          </cell>
        </row>
        <row r="280">
          <cell r="K280" t="str">
            <v>Generación de residuos orgánicos</v>
          </cell>
          <cell r="L280" t="str">
            <v>Aumento de carga de rellenos sanitarios (-)</v>
          </cell>
          <cell r="AB280" t="str">
            <v>Negativo MODERADO</v>
          </cell>
          <cell r="BA280" t="str">
            <v>Negativo BAJO</v>
          </cell>
        </row>
        <row r="281">
          <cell r="K281" t="str">
            <v>Generación de residuos orgánicos</v>
          </cell>
          <cell r="L281" t="str">
            <v>Contaminación del suelo (-)</v>
          </cell>
          <cell r="AB281" t="str">
            <v>Negativo MODERADO</v>
          </cell>
          <cell r="BA281" t="str">
            <v>Negativo BAJO</v>
          </cell>
        </row>
        <row r="282">
          <cell r="K282" t="str">
            <v>Generación de residuos aprovechables (PLÁSTICO)</v>
          </cell>
          <cell r="L282" t="str">
            <v>Disminución de carga en los rellenos sanitarios (+)</v>
          </cell>
          <cell r="AB282" t="str">
            <v>POSITIVO</v>
          </cell>
          <cell r="BA282" t="str">
            <v>POSITIVO</v>
          </cell>
        </row>
        <row r="283">
          <cell r="K283" t="str">
            <v>Consumo de energía eléctrica</v>
          </cell>
          <cell r="L283" t="str">
            <v>Agotamiento de los recursos naturales (-)</v>
          </cell>
          <cell r="AB283" t="str">
            <v>Negativo MODERADO</v>
          </cell>
          <cell r="BA283" t="str">
            <v>Negativo BAJO</v>
          </cell>
        </row>
        <row r="284">
          <cell r="K284" t="str">
            <v>Consumo de agua</v>
          </cell>
          <cell r="L284" t="str">
            <v>Agotamiento de los recursos naturales (-)</v>
          </cell>
          <cell r="AB284" t="str">
            <v>Negativo MODERADO</v>
          </cell>
          <cell r="BA284" t="str">
            <v>Negativo BAJO</v>
          </cell>
        </row>
        <row r="285">
          <cell r="K285" t="str">
            <v>Consumo de papel</v>
          </cell>
          <cell r="L285" t="str">
            <v>Agotamiento de los recursos naturales (-)</v>
          </cell>
          <cell r="AB285" t="str">
            <v>Negativo MODERADO</v>
          </cell>
          <cell r="BA285" t="str">
            <v>Negativo BAJO</v>
          </cell>
        </row>
        <row r="286">
          <cell r="K286" t="str">
            <v>Consumo de bolsas plásticas para almacenamiento de residuos</v>
          </cell>
          <cell r="L286" t="str">
            <v>Agotamiento de los recursos naturales (-)</v>
          </cell>
          <cell r="AB286" t="str">
            <v>Negativo MODERADO</v>
          </cell>
          <cell r="BA286" t="str">
            <v>Negativo BAJO</v>
          </cell>
        </row>
        <row r="287">
          <cell r="K287" t="str">
            <v>Consumo de tóner</v>
          </cell>
          <cell r="L287" t="str">
            <v>Agotamiento de los recursos naturales (-)</v>
          </cell>
          <cell r="AB287" t="str">
            <v>Negativo BAJO</v>
          </cell>
          <cell r="BA287" t="str">
            <v>Negativo BAJO</v>
          </cell>
        </row>
        <row r="288">
          <cell r="K288" t="str">
            <v>Generación de residuos ordinarios</v>
          </cell>
          <cell r="L288" t="str">
            <v>Aumento de carga de rellenos sanitarios (-)</v>
          </cell>
          <cell r="AB288" t="str">
            <v>Negativo MODERADO</v>
          </cell>
          <cell r="BA288" t="str">
            <v>Negativo BAJO</v>
          </cell>
        </row>
        <row r="289">
          <cell r="K289" t="str">
            <v>Generación de residuos ordinarios</v>
          </cell>
          <cell r="L289" t="str">
            <v>Contaminación del suelo (-)</v>
          </cell>
          <cell r="AB289" t="str">
            <v>Negativo MODERADO</v>
          </cell>
          <cell r="BA289" t="str">
            <v>Negativo BAJO</v>
          </cell>
        </row>
        <row r="290">
          <cell r="K290" t="str">
            <v>Generación de residuos de manejo especial (RAEE´S)</v>
          </cell>
          <cell r="L290" t="str">
            <v>Contaminación del suelo (-)</v>
          </cell>
          <cell r="AB290" t="str">
            <v>Negativo MODERADO</v>
          </cell>
          <cell r="BA290" t="str">
            <v>Negativo BAJO</v>
          </cell>
        </row>
        <row r="291">
          <cell r="K291" t="str">
            <v>Generación de residuos de manejo especial (PILAS O BATERÍAS)</v>
          </cell>
          <cell r="L291" t="str">
            <v>Contaminación del suelo (-)</v>
          </cell>
          <cell r="AB291" t="str">
            <v>Negativo MODERADO</v>
          </cell>
          <cell r="BA291" t="str">
            <v>Negativo BAJO</v>
          </cell>
        </row>
        <row r="292">
          <cell r="K292" t="str">
            <v xml:space="preserve">Generación de residuos peligrosos (TÓNERES) </v>
          </cell>
          <cell r="L292" t="str">
            <v>Contaminación del suelo (-)</v>
          </cell>
          <cell r="AB292" t="str">
            <v>Negativo MODERADO</v>
          </cell>
          <cell r="BA292" t="str">
            <v>Negativo BAJO</v>
          </cell>
        </row>
        <row r="293">
          <cell r="K293" t="str">
            <v>Generación de ruido</v>
          </cell>
          <cell r="L293" t="str">
            <v>Contaminación del aire (-)</v>
          </cell>
          <cell r="AB293" t="str">
            <v>Negativo MODERADO</v>
          </cell>
          <cell r="BA293" t="str">
            <v>Negativo BAJO</v>
          </cell>
        </row>
        <row r="294">
          <cell r="K294" t="str">
            <v>Generación de residuos aprovechables (PAPEL)</v>
          </cell>
          <cell r="L294" t="str">
            <v>Disminución de carga en los rellenos sanitarios (+)</v>
          </cell>
          <cell r="AB294" t="str">
            <v>POSITIVO</v>
          </cell>
          <cell r="BA294" t="str">
            <v>POSITIVO</v>
          </cell>
        </row>
        <row r="295">
          <cell r="K295" t="str">
            <v>Generación de residuos aprovechables (PLÁSTICO)</v>
          </cell>
          <cell r="L295" t="str">
            <v>Disminución de carga en los rellenos sanitarios (+)</v>
          </cell>
          <cell r="AB295" t="str">
            <v>POSITIVO</v>
          </cell>
          <cell r="BA295" t="str">
            <v>POSITIVO</v>
          </cell>
        </row>
        <row r="296">
          <cell r="K296" t="str">
            <v>Generación de residuos aprovechables (VIDRIO)</v>
          </cell>
          <cell r="L296" t="str">
            <v>Disminución de carga en los rellenos sanitarios (+)</v>
          </cell>
          <cell r="AB296" t="str">
            <v>POSITIVO</v>
          </cell>
          <cell r="BA296" t="str">
            <v>POSITIVO</v>
          </cell>
        </row>
        <row r="297">
          <cell r="K297" t="str">
            <v>Generación de residuos aprovechables (CARTÓN)</v>
          </cell>
          <cell r="L297" t="str">
            <v>Disminución de carga en los rellenos sanitarios (+)</v>
          </cell>
          <cell r="AB297" t="str">
            <v>POSITIVO</v>
          </cell>
          <cell r="BA297" t="str">
            <v>POSITIVO</v>
          </cell>
        </row>
        <row r="298">
          <cell r="K298" t="str">
            <v>Generación de residuos aprovechables (METAL)</v>
          </cell>
          <cell r="L298" t="str">
            <v>Disminución de carga en los rellenos sanitarios (+)</v>
          </cell>
          <cell r="AB298" t="str">
            <v>POSITIVO</v>
          </cell>
          <cell r="BA298" t="str">
            <v>POSITIVO</v>
          </cell>
        </row>
        <row r="299">
          <cell r="K299" t="str">
            <v>Generación de residuos orgánicos</v>
          </cell>
          <cell r="L299" t="str">
            <v>Aumento de carga de rellenos sanitarios (-)</v>
          </cell>
          <cell r="AB299" t="str">
            <v>Negativo MODERADO</v>
          </cell>
          <cell r="BA299" t="str">
            <v>Negativo BAJO</v>
          </cell>
        </row>
        <row r="300">
          <cell r="K300" t="str">
            <v>Generación de residuos orgánicos</v>
          </cell>
          <cell r="L300" t="str">
            <v>Contaminación del suelo (-)</v>
          </cell>
          <cell r="AB300" t="str">
            <v>Negativo MODERADO</v>
          </cell>
          <cell r="BA300" t="str">
            <v>Negativo BAJO</v>
          </cell>
        </row>
        <row r="301">
          <cell r="K301" t="str">
            <v>Vertimiento de aguas residuales domésticas a sistemas de alcantarillado</v>
          </cell>
          <cell r="L301" t="str">
            <v>Contaminación de cuerpos hídricos (-)</v>
          </cell>
          <cell r="AB301" t="str">
            <v>Negativo MODERADO</v>
          </cell>
          <cell r="BA301" t="str">
            <v>Negativo BAJO</v>
          </cell>
        </row>
        <row r="302">
          <cell r="K302" t="str">
            <v>Conversión a medios tecnológicos</v>
          </cell>
          <cell r="L302" t="str">
            <v>Disminución de consumo de papel (+)</v>
          </cell>
          <cell r="AB302" t="str">
            <v>POSITIVO</v>
          </cell>
          <cell r="BA302" t="str">
            <v>POSITIVO</v>
          </cell>
        </row>
        <row r="303">
          <cell r="K303" t="str">
            <v>Consumo de energía eléctrica</v>
          </cell>
          <cell r="L303" t="str">
            <v>Agotamiento de los recursos naturales (-)</v>
          </cell>
          <cell r="AB303" t="str">
            <v>Negativo MODERADO</v>
          </cell>
          <cell r="BA303" t="str">
            <v>Negativo BAJO</v>
          </cell>
        </row>
        <row r="304">
          <cell r="K304" t="str">
            <v>Consumo de agua</v>
          </cell>
          <cell r="L304" t="str">
            <v>Agotamiento de los recursos naturales (-)</v>
          </cell>
          <cell r="AB304" t="str">
            <v>Negativo MODERADO</v>
          </cell>
          <cell r="BA304" t="str">
            <v>Negativo BAJO</v>
          </cell>
        </row>
        <row r="305">
          <cell r="K305" t="str">
            <v>Consumo de bolsas plásticas para almacenamiento de residuos</v>
          </cell>
          <cell r="L305" t="str">
            <v>Agotamiento de los recursos naturales (-)</v>
          </cell>
          <cell r="AB305" t="str">
            <v>Negativo MODERADO</v>
          </cell>
          <cell r="BA305" t="str">
            <v>Negativo BAJO</v>
          </cell>
        </row>
        <row r="306">
          <cell r="K306" t="str">
            <v xml:space="preserve">Consumo de insumos no comestibles de cafetería </v>
          </cell>
          <cell r="L306" t="str">
            <v>Agotamiento de los recursos naturales (-)</v>
          </cell>
          <cell r="AB306" t="str">
            <v>Negativo MODERADO</v>
          </cell>
          <cell r="BA306" t="str">
            <v>Negativo BAJO</v>
          </cell>
        </row>
        <row r="307">
          <cell r="K307" t="str">
            <v xml:space="preserve">Consumo de insumos comestibles de cafetería </v>
          </cell>
          <cell r="L307" t="str">
            <v>Agotamiento de los recursos naturales (-)</v>
          </cell>
          <cell r="AB307" t="str">
            <v>Negativo BAJO</v>
          </cell>
          <cell r="BA307" t="str">
            <v>Negativo BAJO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Generación de residuos aprovechables (PLÁSTICO)</v>
          </cell>
          <cell r="L310" t="str">
            <v>Disminución de carga en los rellenos sanitarios (+)</v>
          </cell>
          <cell r="AB310" t="str">
            <v>POSITIVO</v>
          </cell>
          <cell r="BA310" t="str">
            <v>POSITIVO</v>
          </cell>
        </row>
        <row r="311">
          <cell r="K311" t="str">
            <v>Generación de residuos aprovechables (CARTÓN)</v>
          </cell>
          <cell r="L311" t="str">
            <v>Disminución de carga en los rellenos sanitarios (+)</v>
          </cell>
          <cell r="AB311" t="str">
            <v>POSITIVO</v>
          </cell>
          <cell r="BA311" t="str">
            <v>POSITIVO</v>
          </cell>
        </row>
        <row r="312">
          <cell r="K312" t="str">
            <v>Generación de residuos orgánicos</v>
          </cell>
          <cell r="L312" t="str">
            <v>Aumento de carga de rellenos sanitarios (-)</v>
          </cell>
          <cell r="AB312" t="str">
            <v>Negativo MODERADO</v>
          </cell>
          <cell r="BA312" t="str">
            <v>Negativo BAJO</v>
          </cell>
        </row>
        <row r="313">
          <cell r="K313" t="str">
            <v>Generación de residuos orgánicos</v>
          </cell>
          <cell r="L313" t="str">
            <v>Contaminación del suelo (-)</v>
          </cell>
          <cell r="AB313" t="str">
            <v>Negativo MODERADO</v>
          </cell>
          <cell r="BA313" t="str">
            <v>Negativo BAJO</v>
          </cell>
        </row>
        <row r="314">
          <cell r="K314" t="str">
            <v>Vertimiento de aguas residuales domésticas a sistemas de alcantarillado</v>
          </cell>
          <cell r="L314" t="str">
            <v>Contaminación de cuerpos hídricos (-)</v>
          </cell>
          <cell r="AB314" t="str">
            <v>Negativo MODERADO</v>
          </cell>
          <cell r="BA314" t="str">
            <v>Negativo BAJO</v>
          </cell>
        </row>
        <row r="315">
          <cell r="K315" t="str">
            <v>Consumo de energía eléctrica</v>
          </cell>
          <cell r="L315" t="str">
            <v>Agotamiento de los recursos naturales (-)</v>
          </cell>
          <cell r="AB315" t="str">
            <v>Negativo MODERADO</v>
          </cell>
          <cell r="BA315" t="str">
            <v>Negativo BAJO</v>
          </cell>
        </row>
        <row r="316">
          <cell r="K316" t="str">
            <v>Consumo de papel</v>
          </cell>
          <cell r="L316" t="str">
            <v>Agotamiento de los recursos naturales (-)</v>
          </cell>
          <cell r="AB316" t="str">
            <v>Negativo MODERADO</v>
          </cell>
          <cell r="BA316" t="str">
            <v>Negativo BAJO</v>
          </cell>
        </row>
        <row r="317">
          <cell r="K317" t="str">
            <v>Consumo de tóner</v>
          </cell>
          <cell r="L317" t="str">
            <v>Agotamiento de los recursos naturales (-)</v>
          </cell>
          <cell r="AB317" t="str">
            <v>Negativo BAJO</v>
          </cell>
          <cell r="BA317" t="str">
            <v>Negativo BAJO</v>
          </cell>
        </row>
        <row r="318">
          <cell r="K318" t="str">
            <v xml:space="preserve">Generación de residuos peligrosos (TÓNERES) </v>
          </cell>
          <cell r="L318" t="str">
            <v>Contaminación del suelo (-)</v>
          </cell>
          <cell r="AB318" t="str">
            <v>Negativo MODERADO</v>
          </cell>
          <cell r="BA318" t="str">
            <v>Negativo BAJO</v>
          </cell>
        </row>
        <row r="319">
          <cell r="K319" t="str">
            <v>Generación de residuos aprovechables (PAPEL)</v>
          </cell>
          <cell r="L319" t="str">
            <v>Disminución de carga en los rellenos sanitarios (+)</v>
          </cell>
          <cell r="AB319" t="str">
            <v>POSITIVO</v>
          </cell>
          <cell r="BA319" t="str">
            <v>POSITIVO</v>
          </cell>
        </row>
        <row r="320">
          <cell r="K320" t="str">
            <v>Conversión a medios tecnológicos</v>
          </cell>
          <cell r="L320" t="str">
            <v>Disminución de consumo de papel (+)</v>
          </cell>
          <cell r="AB320" t="str">
            <v>POSITIVO</v>
          </cell>
          <cell r="BA320" t="str">
            <v>POSITIVO</v>
          </cell>
        </row>
        <row r="321">
          <cell r="K321" t="str">
            <v>Consumo de agua</v>
          </cell>
          <cell r="L321" t="str">
            <v>Agotamiento de los recursos naturales (-)</v>
          </cell>
          <cell r="AB321" t="str">
            <v>Negativo MODERADO</v>
          </cell>
          <cell r="BA321" t="str">
            <v>Negativo BAJO</v>
          </cell>
        </row>
        <row r="322">
          <cell r="K322" t="str">
            <v>Vertimiento de aguas residuales domésticas a sistemas de alcantarillado</v>
          </cell>
          <cell r="L322" t="str">
            <v>Contaminación de cuerpos hídricos (-)</v>
          </cell>
          <cell r="AB322" t="str">
            <v>Negativo MODERADO</v>
          </cell>
          <cell r="BA322" t="str">
            <v>Negativo BAJO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Contaminación del suelo (-)</v>
          </cell>
          <cell r="AB324" t="str">
            <v>Negativo MODERADO</v>
          </cell>
          <cell r="BA324" t="str">
            <v>Negativo BAJO</v>
          </cell>
        </row>
        <row r="325">
          <cell r="K325" t="str">
            <v>Consumo de energía eléctrica</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Generación de residuos de manejo especial (RAEE´S)</v>
          </cell>
          <cell r="L328" t="str">
            <v>Contaminación del suelo (-)</v>
          </cell>
          <cell r="AB328" t="str">
            <v>Negativo MODERADO</v>
          </cell>
          <cell r="BA328" t="str">
            <v>Negativo BAJO</v>
          </cell>
        </row>
        <row r="329">
          <cell r="K329" t="str">
            <v>Generación de residuos de manejo especial (PILAS O BATERÍAS)</v>
          </cell>
          <cell r="L329" t="str">
            <v>Contaminación del suelo (-)</v>
          </cell>
          <cell r="AB329" t="str">
            <v>Negativo MODERADO</v>
          </cell>
          <cell r="BA329" t="str">
            <v>Negativo BAJO</v>
          </cell>
        </row>
        <row r="330">
          <cell r="K330" t="str">
            <v xml:space="preserve">Generación de residuos peligrosos (TÓNERES) </v>
          </cell>
          <cell r="L330" t="str">
            <v>Contaminación del suelo (-)</v>
          </cell>
          <cell r="AB330" t="str">
            <v>Negativo MODERADO</v>
          </cell>
          <cell r="BA330" t="str">
            <v>Negativo BAJO</v>
          </cell>
        </row>
        <row r="331">
          <cell r="K331" t="str">
            <v>Generación de residuos aprovechables (PAPEL)</v>
          </cell>
          <cell r="L331" t="str">
            <v>Disminución de carga en los rellenos sanitarios (+)</v>
          </cell>
          <cell r="AB331" t="str">
            <v>POSITIVO</v>
          </cell>
          <cell r="BA331" t="str">
            <v>POSITIVO</v>
          </cell>
        </row>
        <row r="332">
          <cell r="K332" t="str">
            <v>Generación de residuos aprovechables (PAPEL)</v>
          </cell>
          <cell r="L332" t="str">
            <v>Disminución de consumo de papel (+)</v>
          </cell>
          <cell r="AB332" t="str">
            <v>POSITIVO</v>
          </cell>
          <cell r="BA332" t="str">
            <v>POSITIVO</v>
          </cell>
        </row>
        <row r="333">
          <cell r="K333" t="str">
            <v>Generación de residuos ordinarios</v>
          </cell>
          <cell r="L333" t="str">
            <v>Aumento de carga de rellenos sanitarios (-)</v>
          </cell>
          <cell r="AB333" t="str">
            <v>Negativo MODERADO</v>
          </cell>
          <cell r="BA333" t="str">
            <v>Negativo BAJO</v>
          </cell>
        </row>
        <row r="334">
          <cell r="K334" t="str">
            <v>Generación de residuos ordinarios</v>
          </cell>
          <cell r="L334" t="str">
            <v>Contaminación del suelo (-)</v>
          </cell>
          <cell r="AB334" t="str">
            <v>Negativo MODERADO</v>
          </cell>
          <cell r="BA334" t="str">
            <v>Negativo BAJO</v>
          </cell>
        </row>
        <row r="335">
          <cell r="K335" t="str">
            <v>Consumo de energía eléctrica</v>
          </cell>
          <cell r="L335" t="str">
            <v>Agotamiento de los recursos naturales (-)</v>
          </cell>
          <cell r="AB335" t="str">
            <v>Negativo MODERADO</v>
          </cell>
          <cell r="BA335" t="str">
            <v>Negativo BAJO</v>
          </cell>
        </row>
        <row r="336">
          <cell r="K336" t="str">
            <v>Consumo de papel</v>
          </cell>
          <cell r="L336" t="str">
            <v>Agotamiento de los recursos naturales (-)</v>
          </cell>
          <cell r="AB336" t="str">
            <v>Negativo MODERADO</v>
          </cell>
          <cell r="BA336" t="str">
            <v>Negativo BAJO</v>
          </cell>
        </row>
        <row r="337">
          <cell r="K337" t="str">
            <v>Consumo de tóner</v>
          </cell>
          <cell r="L337" t="str">
            <v>Agotamiento de los recursos naturales (-)</v>
          </cell>
          <cell r="AB337" t="str">
            <v>Negativo BAJO</v>
          </cell>
          <cell r="BA337" t="str">
            <v>Negativo BAJO</v>
          </cell>
        </row>
        <row r="338">
          <cell r="K338" t="str">
            <v xml:space="preserve">Generación de residuos peligrosos (TÓNERES) </v>
          </cell>
          <cell r="L338" t="str">
            <v>Contaminación del suelo (-)</v>
          </cell>
          <cell r="AB338" t="str">
            <v>Negativo MODERADO</v>
          </cell>
          <cell r="BA338" t="str">
            <v>Negativo BAJO</v>
          </cell>
        </row>
        <row r="339">
          <cell r="K339" t="str">
            <v>Generación de residuos aprovechables (PAPEL)</v>
          </cell>
          <cell r="L339" t="str">
            <v>Disminución de carga en los rellenos sanitarios (+)</v>
          </cell>
          <cell r="AB339" t="str">
            <v>POSITIVO</v>
          </cell>
          <cell r="BA339" t="str">
            <v>POSITIVO</v>
          </cell>
        </row>
        <row r="340">
          <cell r="K340" t="str">
            <v>Conversión a medios tecnológicos</v>
          </cell>
          <cell r="L340" t="str">
            <v>Disminución de consumo de papel (+)</v>
          </cell>
          <cell r="AB340" t="str">
            <v>POSITIVO</v>
          </cell>
          <cell r="BA340" t="str">
            <v>POSITIVO</v>
          </cell>
        </row>
        <row r="341">
          <cell r="K341" t="str">
            <v>Definición de criterios ambientales para adquisición de productos y/o servicios</v>
          </cell>
          <cell r="L341" t="str">
            <v>Generación / Fomento de educación  y conciencia ambiental (+)</v>
          </cell>
          <cell r="AB341" t="str">
            <v>POSITIVO</v>
          </cell>
          <cell r="BA341" t="str">
            <v>POSITIVO</v>
          </cell>
        </row>
        <row r="342">
          <cell r="K342" t="str">
            <v>Definición de criterios ambientales para adquisición de productos y/o servicios</v>
          </cell>
          <cell r="L342" t="str">
            <v>Reducción de afectación al medio ambiente (+)</v>
          </cell>
          <cell r="AB342" t="str">
            <v>POSITIVO</v>
          </cell>
          <cell r="BA342" t="str">
            <v>POSITIVO</v>
          </cell>
        </row>
        <row r="343">
          <cell r="K343" t="str">
            <v>Identificación de requisitos legales ambientales y otros requisitos</v>
          </cell>
          <cell r="L343" t="str">
            <v>Reducción de afectación al medio ambiente (+)</v>
          </cell>
          <cell r="AB343" t="str">
            <v>POSITIVO</v>
          </cell>
          <cell r="BA343" t="str">
            <v>POSITIVO</v>
          </cell>
        </row>
        <row r="344">
          <cell r="K344" t="str">
            <v>Consumo de energía eléctrica</v>
          </cell>
          <cell r="L344" t="str">
            <v>Agotamiento de los recursos naturales (-)</v>
          </cell>
          <cell r="AB344" t="str">
            <v>Negativo MODERADO</v>
          </cell>
          <cell r="BA344" t="str">
            <v>Negativo BAJO</v>
          </cell>
        </row>
        <row r="345">
          <cell r="K345" t="str">
            <v>Consumo de papel</v>
          </cell>
          <cell r="L345" t="str">
            <v>Agotamiento de los recursos naturales (-)</v>
          </cell>
          <cell r="AB345" t="str">
            <v>Negativo MODERADO</v>
          </cell>
          <cell r="BA345" t="str">
            <v>Negativo BAJO</v>
          </cell>
        </row>
        <row r="346">
          <cell r="K346" t="str">
            <v>Consumo de tóner</v>
          </cell>
          <cell r="L346" t="str">
            <v>Agotamiento de los recursos naturales (-)</v>
          </cell>
          <cell r="AB346" t="str">
            <v>Negativo BAJO</v>
          </cell>
          <cell r="BA346" t="str">
            <v>Negativo BAJO</v>
          </cell>
        </row>
        <row r="347">
          <cell r="K347" t="str">
            <v>Generación de residuos aprovechables (PAPEL)</v>
          </cell>
          <cell r="L347" t="str">
            <v>Disminución de carga en los rellenos sanitarios (+)</v>
          </cell>
          <cell r="AB347" t="str">
            <v>POSITIVO</v>
          </cell>
          <cell r="BA347" t="str">
            <v>POSITIVO</v>
          </cell>
        </row>
        <row r="348">
          <cell r="K348" t="str">
            <v>Generación de residuos ordinarios</v>
          </cell>
          <cell r="L348" t="str">
            <v>Aumento de carga de rellenos sanitarios (-)</v>
          </cell>
          <cell r="AB348" t="str">
            <v>Negativo MODERADO</v>
          </cell>
          <cell r="BA348" t="str">
            <v>Negativo BAJO</v>
          </cell>
        </row>
        <row r="349">
          <cell r="K349" t="str">
            <v>Generación de residuos ordinarios</v>
          </cell>
          <cell r="L349" t="str">
            <v>Aumento de carga de rellenos sanitarios (-)</v>
          </cell>
          <cell r="AB349" t="str">
            <v>Negativo MODERADO</v>
          </cell>
          <cell r="BA349" t="str">
            <v>Negativo BAJO</v>
          </cell>
        </row>
        <row r="350">
          <cell r="K350" t="str">
            <v xml:space="preserve">Generación de residuos peligrosos (TÓNERES) </v>
          </cell>
          <cell r="L350" t="str">
            <v>Contaminación del suelo (-)</v>
          </cell>
          <cell r="AB350" t="str">
            <v>Negativo MODERADO</v>
          </cell>
          <cell r="BA350" t="str">
            <v>Negativo BAJO</v>
          </cell>
        </row>
        <row r="351">
          <cell r="K351" t="str">
            <v>Consumo de bolsas plásticas para almacenamiento de residuos</v>
          </cell>
          <cell r="L351" t="str">
            <v>Agotamiento de los recursos naturales (-)</v>
          </cell>
          <cell r="AB351" t="str">
            <v>Negativo MODERADO</v>
          </cell>
          <cell r="BA351" t="str">
            <v>Negativo BAJO</v>
          </cell>
        </row>
        <row r="352">
          <cell r="K352" t="str">
            <v>Consumo de papel</v>
          </cell>
          <cell r="L352" t="str">
            <v>Agotamiento de los recursos naturales (-)</v>
          </cell>
          <cell r="AB352" t="str">
            <v>Negativo MODERADO</v>
          </cell>
          <cell r="BA352" t="str">
            <v>Negativo BAJO</v>
          </cell>
        </row>
        <row r="353">
          <cell r="K353" t="str">
            <v>Consumo de tóner</v>
          </cell>
          <cell r="L353" t="str">
            <v>Agotamiento de los recursos naturales (-)</v>
          </cell>
          <cell r="AB353" t="str">
            <v>Negativo BAJO</v>
          </cell>
          <cell r="BA353" t="str">
            <v>Negativo BAJO</v>
          </cell>
        </row>
        <row r="354">
          <cell r="K354" t="str">
            <v>Consumo de energía eléctrica</v>
          </cell>
          <cell r="L354" t="str">
            <v>Agotamiento de los recursos naturales (-)</v>
          </cell>
          <cell r="AB354" t="str">
            <v>Negativo MODERADO</v>
          </cell>
          <cell r="BA354" t="str">
            <v>Negativo BAJO</v>
          </cell>
        </row>
        <row r="355">
          <cell r="K355" t="str">
            <v>Definición de criterios ambientales para adquisición de productos y/o servicios</v>
          </cell>
          <cell r="L355" t="str">
            <v>Reducción de afectación al medio ambiente (+)</v>
          </cell>
          <cell r="AB355" t="str">
            <v>POSITIVO</v>
          </cell>
          <cell r="BA355" t="str">
            <v>POSITIVO</v>
          </cell>
        </row>
        <row r="356">
          <cell r="K356" t="str">
            <v>Definición de criterios ambientales para adquisición de productos y/o servicios</v>
          </cell>
          <cell r="L356" t="str">
            <v>Generación / Fomento de educación  y conciencia ambiental (+)</v>
          </cell>
          <cell r="AB356" t="str">
            <v>POSITIVO</v>
          </cell>
          <cell r="BA356" t="str">
            <v>POSITIVO</v>
          </cell>
        </row>
        <row r="357">
          <cell r="K357" t="str">
            <v>Generación de residuos aprovechables (CARTÓN)</v>
          </cell>
          <cell r="L357" t="str">
            <v>Disminución de carga en los rellenos sanitarios (+)</v>
          </cell>
          <cell r="AB357" t="str">
            <v>POSITIVO</v>
          </cell>
          <cell r="BA357" t="str">
            <v>POSITIVO</v>
          </cell>
        </row>
        <row r="358">
          <cell r="K358" t="str">
            <v>Generación de residuos aprovechables (PAPEL)</v>
          </cell>
          <cell r="L358" t="str">
            <v>Disminución de carga en los rellenos sanitarios (+)</v>
          </cell>
          <cell r="AB358" t="str">
            <v>POSITIVO</v>
          </cell>
          <cell r="BA358" t="str">
            <v>POSITIVO</v>
          </cell>
        </row>
        <row r="359">
          <cell r="K359" t="str">
            <v>Generación de residuos aprovechables (PLÁSTICO)</v>
          </cell>
          <cell r="L359" t="str">
            <v>Disminución de carga en los rellenos sanitarios (+)</v>
          </cell>
          <cell r="AB359" t="str">
            <v>POSITIVO</v>
          </cell>
          <cell r="BA359" t="str">
            <v>POSITIVO</v>
          </cell>
        </row>
        <row r="360">
          <cell r="K360" t="str">
            <v>Generación de residuos ordinarios</v>
          </cell>
          <cell r="L360" t="str">
            <v>Aumento de carga de rellenos sanitarios (-)</v>
          </cell>
          <cell r="AB360" t="str">
            <v>Negativo MODERADO</v>
          </cell>
          <cell r="BA360" t="str">
            <v>Negativo BAJO</v>
          </cell>
        </row>
        <row r="361">
          <cell r="K361" t="str">
            <v>Generación de residuos ordinarios</v>
          </cell>
          <cell r="L361" t="str">
            <v>Contaminación del suelo (-)</v>
          </cell>
          <cell r="AB361" t="str">
            <v>Negativo MODERADO</v>
          </cell>
          <cell r="BA361" t="str">
            <v>Negativo BAJO</v>
          </cell>
        </row>
        <row r="362">
          <cell r="K362" t="str">
            <v>Generación de residuos orgánicos</v>
          </cell>
          <cell r="L362" t="str">
            <v>Aumento de carga de rellenos sanitarios (-)</v>
          </cell>
          <cell r="AB362" t="str">
            <v>Negativo MODERADO</v>
          </cell>
          <cell r="BA362" t="str">
            <v>Negativo BAJO</v>
          </cell>
        </row>
        <row r="363">
          <cell r="K363" t="str">
            <v>Generación de residuos orgánicos</v>
          </cell>
          <cell r="L363" t="str">
            <v>Contaminación del suelo (-)</v>
          </cell>
          <cell r="AB363" t="str">
            <v>Negativo MODERADO</v>
          </cell>
          <cell r="BA363" t="str">
            <v>Negativo BAJO</v>
          </cell>
        </row>
        <row r="364">
          <cell r="K364" t="str">
            <v xml:space="preserve">Generación de residuos peligrosos (TÓNERES) </v>
          </cell>
          <cell r="L364" t="str">
            <v>Contaminación del suelo (-)</v>
          </cell>
          <cell r="AB364" t="str">
            <v>Negativo MODERADO</v>
          </cell>
          <cell r="BA364" t="str">
            <v>Negativo BAJO</v>
          </cell>
        </row>
        <row r="365">
          <cell r="K365" t="str">
            <v>Consumo de bolsas plásticas para almacenamiento de residuos</v>
          </cell>
          <cell r="L365" t="str">
            <v>Agotamiento de los recursos naturales (-)</v>
          </cell>
          <cell r="AB365" t="str">
            <v>Negativo MODERADO</v>
          </cell>
          <cell r="BA365" t="str">
            <v>Negativo BAJO</v>
          </cell>
        </row>
        <row r="366">
          <cell r="K366" t="str">
            <v>Educación ambiental</v>
          </cell>
          <cell r="L366" t="str">
            <v>Disminución de carga en los rellenos sanitarios (+)</v>
          </cell>
          <cell r="AB366" t="str">
            <v>POSITIVO</v>
          </cell>
          <cell r="BA366" t="str">
            <v>POSITIVO</v>
          </cell>
        </row>
        <row r="367">
          <cell r="K367" t="str">
            <v>Educación ambiental</v>
          </cell>
          <cell r="L367" t="str">
            <v>Disminución de contaminación al suelo (+)</v>
          </cell>
          <cell r="AB367" t="str">
            <v>POSITIVO</v>
          </cell>
          <cell r="BA367" t="str">
            <v>POSITIVO</v>
          </cell>
        </row>
        <row r="368">
          <cell r="K368" t="str">
            <v>Educación ambiental</v>
          </cell>
          <cell r="L368" t="str">
            <v>Fomento de buenas prácticas ambientales (+)</v>
          </cell>
          <cell r="AB368" t="str">
            <v>POSITIVO</v>
          </cell>
          <cell r="BA368" t="str">
            <v>POSITIVO</v>
          </cell>
        </row>
        <row r="369">
          <cell r="K369" t="str">
            <v>Educación ambiental</v>
          </cell>
          <cell r="L369" t="str">
            <v>Generación / Fomento de educación  y conciencia ambiental (+)</v>
          </cell>
          <cell r="AB369" t="str">
            <v>POSITIVO</v>
          </cell>
          <cell r="BA369" t="str">
            <v>POSITIVO</v>
          </cell>
        </row>
        <row r="370">
          <cell r="K370" t="str">
            <v>Educación ambiental</v>
          </cell>
          <cell r="L370" t="str">
            <v>Generación de empleo (+)</v>
          </cell>
          <cell r="AB370" t="str">
            <v>POSITIVO</v>
          </cell>
          <cell r="BA370" t="str">
            <v>POSITIVO</v>
          </cell>
        </row>
        <row r="371">
          <cell r="K371" t="str">
            <v>Educación ambiental</v>
          </cell>
          <cell r="L371" t="str">
            <v>Manejo integral de residuos sólidos (+)</v>
          </cell>
          <cell r="AB371" t="str">
            <v>POSITIVO</v>
          </cell>
          <cell r="BA371" t="str">
            <v>POSITIVO</v>
          </cell>
        </row>
        <row r="372">
          <cell r="K372" t="str">
            <v>Educación ambiental</v>
          </cell>
          <cell r="L372" t="str">
            <v>Reducción de afectación al medio ambiente (+)</v>
          </cell>
          <cell r="AB372" t="str">
            <v>POSITIVO</v>
          </cell>
          <cell r="BA372" t="str">
            <v>POSITIVO</v>
          </cell>
        </row>
        <row r="373">
          <cell r="K373" t="str">
            <v>Uso de publicidad exterior visual</v>
          </cell>
          <cell r="L373" t="str">
            <v>Alteración al medio ambiente laboral (-)</v>
          </cell>
          <cell r="AB373" t="str">
            <v>Negativo MODERADO</v>
          </cell>
          <cell r="BA373" t="str">
            <v>Negativo BAJO</v>
          </cell>
        </row>
        <row r="374">
          <cell r="K374" t="str">
            <v>Consumo de combustibles</v>
          </cell>
          <cell r="L374" t="str">
            <v>Agotamiento de los recursos naturales (-)</v>
          </cell>
          <cell r="AB374" t="str">
            <v>Negativo MODERADO</v>
          </cell>
          <cell r="BA374" t="str">
            <v>Negativo BAJO</v>
          </cell>
        </row>
        <row r="375">
          <cell r="K375" t="str">
            <v>Consumo de combustibles</v>
          </cell>
          <cell r="L375" t="str">
            <v>Contaminación del aire (-)</v>
          </cell>
          <cell r="AB375" t="str">
            <v>Negativo MODERADO</v>
          </cell>
          <cell r="BA375" t="str">
            <v>Negativo MODERADO</v>
          </cell>
        </row>
        <row r="376">
          <cell r="K376" t="str">
            <v>Consumo de combustibles</v>
          </cell>
          <cell r="L376" t="str">
            <v>Emisión de gases efecto invernadero (-)</v>
          </cell>
          <cell r="AB376" t="str">
            <v>Negativo MODERADO</v>
          </cell>
          <cell r="BA376" t="str">
            <v>Negativo BAJO</v>
          </cell>
        </row>
        <row r="377">
          <cell r="K377" t="str">
            <v>Generación de emisiones atmosféricas fuentes móviles</v>
          </cell>
          <cell r="L377" t="str">
            <v>Contaminación del aire (-)</v>
          </cell>
          <cell r="AB377" t="str">
            <v>Negativo MODERADO</v>
          </cell>
          <cell r="BA377" t="str">
            <v>Negativo MODERADO</v>
          </cell>
        </row>
        <row r="378">
          <cell r="K378" t="str">
            <v>Generación de residuos de manejo especial (LLANTAS USADAS)</v>
          </cell>
          <cell r="L378" t="str">
            <v>Contaminación del suelo (-)</v>
          </cell>
          <cell r="AB378" t="str">
            <v>Negativo MODERADO</v>
          </cell>
          <cell r="BA378" t="str">
            <v>Negativo BAJO</v>
          </cell>
        </row>
        <row r="379">
          <cell r="K379" t="str">
            <v>Generación de residuos peligrosos (ACEITES USADOS)</v>
          </cell>
          <cell r="L379" t="str">
            <v>Contaminación del suelo (-)</v>
          </cell>
          <cell r="AB379" t="str">
            <v>Negativo MODERADO</v>
          </cell>
          <cell r="BA379" t="str">
            <v>Negativo BAJO</v>
          </cell>
        </row>
        <row r="380">
          <cell r="K380" t="str">
            <v>Generación de ruido</v>
          </cell>
          <cell r="L380" t="str">
            <v>Contaminación del aire (-)</v>
          </cell>
          <cell r="AB380" t="str">
            <v>Negativo MODERADO</v>
          </cell>
          <cell r="BA380" t="str">
            <v>Negativo MODERADO</v>
          </cell>
        </row>
        <row r="381">
          <cell r="K381" t="str">
            <v>Identificación de requisitos legales ambientales y otros requisitos</v>
          </cell>
          <cell r="L381" t="str">
            <v>Reducción de afectación al medio ambiente (+)</v>
          </cell>
          <cell r="AB381" t="str">
            <v>POSITIVO</v>
          </cell>
          <cell r="BA381" t="str">
            <v>POSITIVO</v>
          </cell>
        </row>
        <row r="382">
          <cell r="K382" t="str">
            <v>Definición de criterios ambientales para adquisición de productos y/o servicios</v>
          </cell>
          <cell r="L382" t="str">
            <v>Preservación de la calidad del aire (+)</v>
          </cell>
          <cell r="AB382" t="str">
            <v>POSITIVO</v>
          </cell>
          <cell r="BA382" t="str">
            <v>POSITIVO</v>
          </cell>
        </row>
        <row r="383">
          <cell r="K383" t="str">
            <v>Definición de criterios ambientales para adquisición de productos y/o servicios</v>
          </cell>
          <cell r="L383" t="str">
            <v>Reducción de afectación al medio ambiente (+)</v>
          </cell>
          <cell r="AB383" t="str">
            <v>POSITIVO</v>
          </cell>
          <cell r="BA383" t="str">
            <v>POSITIVO</v>
          </cell>
        </row>
        <row r="384">
          <cell r="K384" t="str">
            <v xml:space="preserve">Generación de residuos peligrosos (RESIDUOS QUÍMICOS) </v>
          </cell>
          <cell r="L384" t="str">
            <v>Contaminación del suelo (-)</v>
          </cell>
          <cell r="AB384" t="str">
            <v>Negativo MODERADO</v>
          </cell>
          <cell r="BA384" t="str">
            <v>Negativo BAJO</v>
          </cell>
        </row>
        <row r="385">
          <cell r="K385" t="str">
            <v>Consumo de agua</v>
          </cell>
          <cell r="L385" t="str">
            <v>Agotamiento de los recursos naturales (-)</v>
          </cell>
          <cell r="AB385" t="str">
            <v>Negativo BAJO</v>
          </cell>
          <cell r="BA385" t="str">
            <v>Negativo BAJO</v>
          </cell>
        </row>
        <row r="386">
          <cell r="K386" t="str">
            <v>N/A</v>
          </cell>
          <cell r="L386" t="str">
            <v>N/A</v>
          </cell>
          <cell r="AB386" t="str">
            <v>SIN IMPACTO</v>
          </cell>
          <cell r="BA386" t="str">
            <v>SIN IMPACTO</v>
          </cell>
        </row>
        <row r="387">
          <cell r="K387" t="str">
            <v>N/A</v>
          </cell>
          <cell r="L387" t="str">
            <v>N/A</v>
          </cell>
          <cell r="AB387" t="str">
            <v>SIN IMPACTO</v>
          </cell>
          <cell r="BA387" t="str">
            <v>SIN IMPACTO</v>
          </cell>
        </row>
        <row r="388">
          <cell r="K388" t="str">
            <v>N/A</v>
          </cell>
          <cell r="L388" t="str">
            <v>N/A</v>
          </cell>
          <cell r="AB388" t="str">
            <v>SIN IMPACTO</v>
          </cell>
          <cell r="BA388" t="str">
            <v>SIN IMPACTO</v>
          </cell>
        </row>
        <row r="389">
          <cell r="K389" t="str">
            <v>Consumo de energía eléctrica</v>
          </cell>
          <cell r="L389" t="str">
            <v>Disminución de consumo de energía (+)</v>
          </cell>
          <cell r="AB389" t="str">
            <v>POSITIVO</v>
          </cell>
          <cell r="BA389" t="str">
            <v>POSITIVO</v>
          </cell>
        </row>
        <row r="390">
          <cell r="K390" t="str">
            <v>Consumo de agua</v>
          </cell>
          <cell r="L390" t="str">
            <v>Incremento de la oferta hídrica para consumo humano (-)</v>
          </cell>
          <cell r="AB390" t="str">
            <v>Negativo MODERADO</v>
          </cell>
          <cell r="BA390" t="str">
            <v>Negativo BAJO</v>
          </cell>
        </row>
        <row r="391">
          <cell r="K391" t="str">
            <v>Consumo de agua</v>
          </cell>
          <cell r="L391" t="str">
            <v>Incremento de la oferta hídrica para consumo humano (-)</v>
          </cell>
          <cell r="AB391" t="str">
            <v>Negativo MODERADO</v>
          </cell>
          <cell r="BA391" t="str">
            <v>Negativo BAJO</v>
          </cell>
        </row>
        <row r="392">
          <cell r="K392" t="str">
            <v>N/A</v>
          </cell>
          <cell r="L392" t="str">
            <v>N/A</v>
          </cell>
          <cell r="AB392" t="str">
            <v>SIN IMPACTO</v>
          </cell>
          <cell r="BA392" t="str">
            <v>SIN IMPACTO</v>
          </cell>
        </row>
        <row r="393">
          <cell r="K393" t="str">
            <v>N/A</v>
          </cell>
          <cell r="L393" t="str">
            <v>N/A</v>
          </cell>
          <cell r="AB393" t="str">
            <v>SIN IMPACTO</v>
          </cell>
          <cell r="BA393" t="str">
            <v>SIN IMPACTO</v>
          </cell>
        </row>
        <row r="394">
          <cell r="K394" t="str">
            <v>N/A</v>
          </cell>
          <cell r="L394" t="str">
            <v>N/A</v>
          </cell>
          <cell r="AB394" t="str">
            <v>SIN IMPACTO</v>
          </cell>
          <cell r="BA394" t="str">
            <v>SIN IMPACTO</v>
          </cell>
        </row>
        <row r="395">
          <cell r="K395" t="str">
            <v>Consumo de agua</v>
          </cell>
          <cell r="L395" t="str">
            <v>Agotamiento de los recursos naturales (-)</v>
          </cell>
          <cell r="AB395" t="str">
            <v>Negativo MODERADO</v>
          </cell>
          <cell r="BA395" t="str">
            <v>Negativo BAJO</v>
          </cell>
        </row>
        <row r="396">
          <cell r="K396" t="str">
            <v>Uso de refrigerantes</v>
          </cell>
          <cell r="L396" t="str">
            <v>Agotamiento de los recursos naturales (-)</v>
          </cell>
          <cell r="AB396" t="str">
            <v>Negativo BAJO</v>
          </cell>
          <cell r="BA396" t="str">
            <v>Negativo BAJO</v>
          </cell>
        </row>
        <row r="397">
          <cell r="K397" t="str">
            <v>Otro</v>
          </cell>
          <cell r="L397" t="str">
            <v>Disminución de contaminación al suelo (+)</v>
          </cell>
          <cell r="AB397" t="str">
            <v>POSITIVO</v>
          </cell>
          <cell r="BA397" t="str">
            <v>POSITIVO</v>
          </cell>
        </row>
        <row r="398">
          <cell r="K398" t="str">
            <v>Consumo de plaguicidas</v>
          </cell>
          <cell r="L398" t="str">
            <v>Contaminación del suelo (-)</v>
          </cell>
          <cell r="AB398" t="str">
            <v>Negativo MODERADO</v>
          </cell>
          <cell r="BA398" t="str">
            <v>Negativo BAJO</v>
          </cell>
        </row>
        <row r="399">
          <cell r="K399" t="str">
            <v>Consumo de combustibles</v>
          </cell>
          <cell r="L399" t="str">
            <v>Agotamiento de los recursos naturales (-)</v>
          </cell>
          <cell r="AB399" t="str">
            <v>Negativo BAJO</v>
          </cell>
          <cell r="BA399" t="str">
            <v>Negativo BAJO</v>
          </cell>
        </row>
        <row r="400">
          <cell r="K400" t="str">
            <v>Consumo de agua</v>
          </cell>
          <cell r="L400" t="str">
            <v>Agotamiento de los recursos naturales (-)</v>
          </cell>
          <cell r="AB400" t="str">
            <v>Negativo MODERADO</v>
          </cell>
          <cell r="BA400" t="str">
            <v>Negativo BAJO</v>
          </cell>
        </row>
        <row r="401">
          <cell r="K401" t="str">
            <v>N/A</v>
          </cell>
          <cell r="L401" t="str">
            <v>N/A</v>
          </cell>
          <cell r="AB401" t="str">
            <v>SIN IMPACTO</v>
          </cell>
          <cell r="BA401" t="str">
            <v>SIN IMPACTO</v>
          </cell>
        </row>
        <row r="402">
          <cell r="K402" t="str">
            <v>N/A</v>
          </cell>
          <cell r="L402" t="str">
            <v>N/A</v>
          </cell>
          <cell r="AB402" t="str">
            <v>SIN IMPACTO</v>
          </cell>
          <cell r="BA402" t="str">
            <v>SIN IMPACTO</v>
          </cell>
        </row>
        <row r="403">
          <cell r="K403" t="str">
            <v>Generación de carga visual</v>
          </cell>
          <cell r="L403" t="str">
            <v>Afectación a la salud humana (-)</v>
          </cell>
          <cell r="AB403" t="str">
            <v>Negativo MODERADO</v>
          </cell>
          <cell r="BA403" t="str">
            <v>Negativo BAJO</v>
          </cell>
        </row>
        <row r="404">
          <cell r="K404" t="str">
            <v xml:space="preserve">Generación de residuos peligrosos (RESIDUOS QUÍMICOS) </v>
          </cell>
          <cell r="L404" t="str">
            <v>Contaminación del suelo (-)</v>
          </cell>
          <cell r="AB404" t="str">
            <v>Negativo MODERADO</v>
          </cell>
          <cell r="BA404" t="str">
            <v>Negativo BAJO</v>
          </cell>
        </row>
        <row r="405">
          <cell r="K405" t="str">
            <v>Consumo de agua</v>
          </cell>
          <cell r="L405" t="str">
            <v>Agotamiento de los recursos naturales (-)</v>
          </cell>
          <cell r="AB405" t="str">
            <v>Negativo BAJO</v>
          </cell>
          <cell r="BA405" t="str">
            <v>Negativo BAJO</v>
          </cell>
        </row>
        <row r="406">
          <cell r="K406" t="str">
            <v>N/A</v>
          </cell>
          <cell r="L406" t="str">
            <v>N/A</v>
          </cell>
          <cell r="AB406" t="str">
            <v>SIN IMPACTO</v>
          </cell>
          <cell r="BA406" t="str">
            <v>SIN IMPACTO</v>
          </cell>
        </row>
        <row r="407">
          <cell r="K407" t="str">
            <v>N/A</v>
          </cell>
          <cell r="L407" t="str">
            <v>N/A</v>
          </cell>
          <cell r="AB407" t="str">
            <v>SIN IMPACTO</v>
          </cell>
          <cell r="BA407" t="str">
            <v>SIN IMPACTO</v>
          </cell>
        </row>
        <row r="408">
          <cell r="K408" t="str">
            <v>N/A</v>
          </cell>
          <cell r="L408" t="str">
            <v>N/A</v>
          </cell>
          <cell r="AB408" t="str">
            <v>SIN IMPACTO</v>
          </cell>
          <cell r="BA408" t="str">
            <v>SIN IMPACTO</v>
          </cell>
        </row>
        <row r="409">
          <cell r="K409" t="str">
            <v>N/A</v>
          </cell>
          <cell r="L409" t="str">
            <v>N/A</v>
          </cell>
          <cell r="AB409" t="str">
            <v>SIN IMPACTO</v>
          </cell>
          <cell r="BA409" t="str">
            <v>SIN IMPACTO</v>
          </cell>
        </row>
        <row r="410">
          <cell r="K410" t="str">
            <v>N/A</v>
          </cell>
          <cell r="L410" t="str">
            <v>N/A</v>
          </cell>
          <cell r="AB410" t="str">
            <v>SIN IMPACTO</v>
          </cell>
          <cell r="BA410" t="str">
            <v>SIN IMPACTO</v>
          </cell>
        </row>
        <row r="411">
          <cell r="K411" t="str">
            <v>Consumo de agua</v>
          </cell>
          <cell r="L411" t="str">
            <v>Agotamiento de los recursos naturales (-)</v>
          </cell>
          <cell r="AB411" t="str">
            <v>Negativo MODERADO</v>
          </cell>
          <cell r="BA411" t="str">
            <v>Negativo BAJO</v>
          </cell>
        </row>
        <row r="412">
          <cell r="K412" t="str">
            <v>Uso de refrigerantes</v>
          </cell>
          <cell r="L412" t="str">
            <v>Agotamiento de los recursos naturales (-)</v>
          </cell>
          <cell r="AB412" t="str">
            <v>Negativo BAJO</v>
          </cell>
          <cell r="BA412" t="str">
            <v>Negativo BAJO</v>
          </cell>
        </row>
        <row r="413">
          <cell r="K413" t="str">
            <v>Otro</v>
          </cell>
          <cell r="L413" t="str">
            <v>Disminución de contaminación al suelo (+)</v>
          </cell>
          <cell r="AB413" t="str">
            <v>POSITIVO</v>
          </cell>
          <cell r="BA413" t="str">
            <v>POSITIVO</v>
          </cell>
        </row>
        <row r="414">
          <cell r="K414" t="str">
            <v>Consumo de plaguicidas</v>
          </cell>
          <cell r="L414" t="str">
            <v>Contaminación del suelo (-)</v>
          </cell>
          <cell r="AB414" t="str">
            <v>Negativo MODERADO</v>
          </cell>
          <cell r="BA414" t="str">
            <v>Negativo BAJO</v>
          </cell>
        </row>
        <row r="415">
          <cell r="K415" t="str">
            <v>Consumo de combustibles</v>
          </cell>
          <cell r="L415" t="str">
            <v>Agotamiento de los recursos naturales (-)</v>
          </cell>
          <cell r="AB415" t="str">
            <v>Negativo BAJO</v>
          </cell>
          <cell r="BA415" t="str">
            <v>Negativo BAJO</v>
          </cell>
        </row>
        <row r="416">
          <cell r="K416" t="str">
            <v>N/A</v>
          </cell>
          <cell r="L416" t="str">
            <v>N/A</v>
          </cell>
          <cell r="AB416" t="str">
            <v>SIN IMPACTO</v>
          </cell>
          <cell r="BA416" t="str">
            <v>SIN IMPACTO</v>
          </cell>
        </row>
        <row r="417">
          <cell r="K417" t="str">
            <v>Generación de enfermedades de interes en salud pública</v>
          </cell>
          <cell r="L417" t="str">
            <v>Afectación a la salud humana (-)</v>
          </cell>
          <cell r="AB417" t="str">
            <v>Negativo MODERADO</v>
          </cell>
          <cell r="BA417" t="str">
            <v>Negativo BAJO</v>
          </cell>
        </row>
        <row r="418">
          <cell r="K418" t="str">
            <v xml:space="preserve">Generación de residuos peligrosos (RESIDUOS QUÍMICOS) </v>
          </cell>
          <cell r="L418" t="str">
            <v>Contaminación del suelo (-)</v>
          </cell>
          <cell r="AB418" t="str">
            <v>Negativo MODERADO</v>
          </cell>
          <cell r="BA418" t="str">
            <v>Negativo BAJO</v>
          </cell>
        </row>
        <row r="419">
          <cell r="K419" t="str">
            <v>Consumo de agua</v>
          </cell>
          <cell r="L419" t="str">
            <v>Agotamiento de los recursos naturales (-)</v>
          </cell>
          <cell r="AB419" t="str">
            <v>Negativo MODERADO</v>
          </cell>
          <cell r="BA419" t="str">
            <v>Negativo BAJO</v>
          </cell>
        </row>
        <row r="420">
          <cell r="K420" t="str">
            <v>Consumo de agua</v>
          </cell>
          <cell r="L420" t="str">
            <v>Agotamiento de los recursos naturales (-)</v>
          </cell>
          <cell r="AB420" t="str">
            <v>Negativo BAJO</v>
          </cell>
          <cell r="BA420" t="str">
            <v>Negativo BAJO</v>
          </cell>
        </row>
        <row r="421">
          <cell r="K421" t="str">
            <v>N/A</v>
          </cell>
          <cell r="L421" t="str">
            <v>N/A</v>
          </cell>
          <cell r="AB421" t="str">
            <v>SIN IMPACTO</v>
          </cell>
          <cell r="BA421" t="str">
            <v>SIN IMPACTO</v>
          </cell>
        </row>
        <row r="422">
          <cell r="K422" t="str">
            <v>N/A</v>
          </cell>
          <cell r="L422" t="str">
            <v>N/A</v>
          </cell>
          <cell r="AB422" t="str">
            <v>SIN IMPACTO</v>
          </cell>
          <cell r="BA422" t="str">
            <v>SIN IMPACTO</v>
          </cell>
        </row>
        <row r="423">
          <cell r="K423" t="str">
            <v>Consumo de energía eléctrica</v>
          </cell>
          <cell r="L423" t="str">
            <v>Agotamiento de los recursos naturales (-)</v>
          </cell>
          <cell r="AB423" t="str">
            <v>Negativo MODERADO</v>
          </cell>
          <cell r="BA423" t="str">
            <v>Negativo BAJO</v>
          </cell>
        </row>
        <row r="424">
          <cell r="K424" t="str">
            <v>Generación de residuos ordinarios</v>
          </cell>
          <cell r="L424" t="str">
            <v>Contaminación del suelo (-)</v>
          </cell>
          <cell r="AB424" t="str">
            <v>Negativo MODERADO</v>
          </cell>
          <cell r="BA424" t="str">
            <v>Negativo BAJO</v>
          </cell>
        </row>
        <row r="425">
          <cell r="K425" t="str">
            <v>N/A</v>
          </cell>
          <cell r="L425" t="str">
            <v>N/A</v>
          </cell>
          <cell r="AB425" t="str">
            <v>SIN IMPACTO</v>
          </cell>
          <cell r="BA425" t="str">
            <v>SIN IMPACTO</v>
          </cell>
        </row>
        <row r="426">
          <cell r="K426" t="str">
            <v>Consumo de agua</v>
          </cell>
          <cell r="L426" t="str">
            <v>Agotamiento de los recursos naturales (-)</v>
          </cell>
          <cell r="AB426" t="str">
            <v>Negativo MODERADO</v>
          </cell>
          <cell r="BA426" t="str">
            <v>Negativo BAJO</v>
          </cell>
        </row>
        <row r="427">
          <cell r="K427" t="str">
            <v>Consumo de agua</v>
          </cell>
          <cell r="L427" t="str">
            <v>Agotamiento de los recursos naturales (-)</v>
          </cell>
          <cell r="AB427" t="str">
            <v>Negativo MODERADO</v>
          </cell>
          <cell r="BA427" t="str">
            <v>Negativo BAJO</v>
          </cell>
        </row>
        <row r="428">
          <cell r="K428" t="str">
            <v>Generación de emisiones atmosféricas fuentes fijas</v>
          </cell>
          <cell r="L428" t="str">
            <v>Contaminación del aire (-)</v>
          </cell>
          <cell r="AB428" t="str">
            <v>Negativo MODERADO</v>
          </cell>
          <cell r="BA428" t="str">
            <v>Negativo BAJO</v>
          </cell>
        </row>
        <row r="429">
          <cell r="K429" t="str">
            <v>Uso de refrigerantes</v>
          </cell>
          <cell r="L429" t="str">
            <v>Agotamiento de los recursos naturales (-)</v>
          </cell>
          <cell r="AB429" t="str">
            <v>Negativo BAJO</v>
          </cell>
          <cell r="BA429" t="str">
            <v>Negativo BAJO</v>
          </cell>
        </row>
        <row r="430">
          <cell r="K430" t="str">
            <v>Educación ambiental</v>
          </cell>
          <cell r="L430" t="str">
            <v>Generación / Fomento de educación  y conciencia ambiental (+)</v>
          </cell>
          <cell r="AB430" t="str">
            <v>POSITIVO</v>
          </cell>
          <cell r="BA430" t="str">
            <v>POSITIVO</v>
          </cell>
        </row>
        <row r="431">
          <cell r="K431" t="str">
            <v>Otro</v>
          </cell>
          <cell r="L431" t="str">
            <v>Disminución de contaminación al suelo (+)</v>
          </cell>
          <cell r="AB431" t="str">
            <v>POSITIVO</v>
          </cell>
          <cell r="BA431" t="str">
            <v>POSITIVO</v>
          </cell>
        </row>
        <row r="432">
          <cell r="K432" t="str">
            <v>Emisiones de olores ofensivos</v>
          </cell>
          <cell r="L432" t="str">
            <v>Afectación a la salud humana (-)</v>
          </cell>
          <cell r="AB432" t="str">
            <v>Negativo MODERADO</v>
          </cell>
          <cell r="BA432" t="str">
            <v>Negativo BAJO</v>
          </cell>
        </row>
        <row r="433">
          <cell r="K433" t="str">
            <v>Consumo de plaguicidas</v>
          </cell>
          <cell r="L433" t="str">
            <v>Contaminación del suelo (-)</v>
          </cell>
          <cell r="AB433" t="str">
            <v>Negativo MODERADO</v>
          </cell>
          <cell r="BA433" t="str">
            <v>Negativo BAJO</v>
          </cell>
        </row>
        <row r="434">
          <cell r="K434" t="str">
            <v>N/A</v>
          </cell>
          <cell r="L434" t="str">
            <v>N/A</v>
          </cell>
          <cell r="AB434" t="str">
            <v>SIN IMPACTO</v>
          </cell>
          <cell r="BA434" t="str">
            <v>SIN IMPACTO</v>
          </cell>
        </row>
        <row r="435">
          <cell r="K435" t="str">
            <v>Consumo de agua</v>
          </cell>
          <cell r="L435" t="str">
            <v>Agotamiento de los recursos naturales (-)</v>
          </cell>
          <cell r="AB435" t="str">
            <v>Negativo MODERADO</v>
          </cell>
          <cell r="BA435" t="str">
            <v>Negativo BAJO</v>
          </cell>
        </row>
        <row r="436">
          <cell r="K436" t="str">
            <v>Consumo de agua</v>
          </cell>
          <cell r="L436" t="str">
            <v>Afectación a la salud humana (-)</v>
          </cell>
          <cell r="AB436" t="str">
            <v>Negativo MODERADO</v>
          </cell>
          <cell r="BA436" t="str">
            <v>Negativo MODERADO</v>
          </cell>
        </row>
        <row r="437">
          <cell r="K437" t="str">
            <v xml:space="preserve">Generación de residuos peligrosos (RESIDUOS QUÍMICOS) </v>
          </cell>
          <cell r="L437" t="str">
            <v>Contaminación del suelo (-)</v>
          </cell>
          <cell r="AB437" t="str">
            <v>Negativo MODERADO</v>
          </cell>
          <cell r="BA437" t="str">
            <v>Negativo BAJO</v>
          </cell>
        </row>
        <row r="438">
          <cell r="K438" t="str">
            <v>Consumo de agua</v>
          </cell>
          <cell r="L438" t="str">
            <v>Agotamiento de los recursos naturales (-)</v>
          </cell>
          <cell r="AB438" t="str">
            <v>Negativo BAJO</v>
          </cell>
          <cell r="BA438" t="str">
            <v>Negativo BAJO</v>
          </cell>
        </row>
        <row r="439">
          <cell r="K439" t="str">
            <v>N/A</v>
          </cell>
          <cell r="L439" t="str">
            <v>N/A</v>
          </cell>
          <cell r="AB439" t="str">
            <v>SIN IMPACTO</v>
          </cell>
          <cell r="BA439" t="str">
            <v>SIN IMPACTO</v>
          </cell>
        </row>
        <row r="440">
          <cell r="K440" t="str">
            <v>N/A</v>
          </cell>
          <cell r="L440" t="str">
            <v>N/A</v>
          </cell>
          <cell r="AB440" t="str">
            <v>SIN IMPACTO</v>
          </cell>
          <cell r="BA440" t="str">
            <v>SIN IMPACTO</v>
          </cell>
        </row>
        <row r="441">
          <cell r="K441" t="str">
            <v>N/A</v>
          </cell>
          <cell r="L441" t="str">
            <v>N/A</v>
          </cell>
          <cell r="AB441" t="str">
            <v>SIN IMPACTO</v>
          </cell>
          <cell r="BA441" t="str">
            <v>SIN IMPACTO</v>
          </cell>
        </row>
        <row r="442">
          <cell r="K442" t="str">
            <v>Consumo de agua</v>
          </cell>
          <cell r="L442" t="str">
            <v>Agotamiento de los recursos naturales (-)</v>
          </cell>
          <cell r="AB442" t="str">
            <v>Negativo MODERADO</v>
          </cell>
          <cell r="BA442" t="str">
            <v>Negativo BAJO</v>
          </cell>
        </row>
        <row r="443">
          <cell r="K443" t="str">
            <v>Consumo de agua</v>
          </cell>
          <cell r="L443" t="str">
            <v>Agotamiento de los recursos naturales (-)</v>
          </cell>
          <cell r="AB443" t="str">
            <v>Negativo MODERADO</v>
          </cell>
          <cell r="BA443" t="str">
            <v>Negativo MODERADO</v>
          </cell>
        </row>
        <row r="444">
          <cell r="K444" t="str">
            <v>Uso de refrigerantes</v>
          </cell>
          <cell r="L444" t="str">
            <v>Agotamiento de los recursos naturales (-)</v>
          </cell>
          <cell r="AB444" t="str">
            <v>Negativo BAJO</v>
          </cell>
          <cell r="BA444" t="str">
            <v>Negativo BAJO</v>
          </cell>
        </row>
        <row r="445">
          <cell r="K445" t="str">
            <v>Otro</v>
          </cell>
          <cell r="L445" t="str">
            <v>Disminución de contaminación al suelo (+)</v>
          </cell>
          <cell r="AB445" t="str">
            <v>POSITIVO</v>
          </cell>
          <cell r="BA445" t="str">
            <v>POSITIVO</v>
          </cell>
        </row>
        <row r="446">
          <cell r="K446" t="str">
            <v>Consumo de plaguicidas</v>
          </cell>
          <cell r="L446" t="str">
            <v>Contaminación del suelo (-)</v>
          </cell>
          <cell r="AB446" t="str">
            <v>Negativo MODERADO</v>
          </cell>
          <cell r="BA446" t="str">
            <v>Negativo BAJO</v>
          </cell>
        </row>
        <row r="447">
          <cell r="K447" t="str">
            <v>N/A</v>
          </cell>
          <cell r="L447" t="str">
            <v>N/A</v>
          </cell>
          <cell r="AB447" t="str">
            <v>SIN IMPACTO</v>
          </cell>
          <cell r="BA447" t="str">
            <v>SIN IMPACTO</v>
          </cell>
        </row>
        <row r="448">
          <cell r="K448" t="str">
            <v>N/A</v>
          </cell>
          <cell r="L448" t="str">
            <v>N/A</v>
          </cell>
          <cell r="AB448" t="str">
            <v>SIN IMPACTO</v>
          </cell>
          <cell r="BA448" t="str">
            <v>SIN IMPACTO</v>
          </cell>
        </row>
        <row r="449">
          <cell r="K449" t="str">
            <v>Consumo de agua</v>
          </cell>
          <cell r="L449" t="str">
            <v>Afectación a la salud humana (-)</v>
          </cell>
          <cell r="AB449" t="str">
            <v>Negativo MODERADO</v>
          </cell>
          <cell r="BA449" t="str">
            <v>Negativo MODERADO</v>
          </cell>
        </row>
        <row r="450">
          <cell r="K450" t="str">
            <v>Generación de carga visual</v>
          </cell>
          <cell r="L450" t="str">
            <v>Afectación a la salud humana (-)</v>
          </cell>
          <cell r="AB450" t="str">
            <v>Negativo MODERADO</v>
          </cell>
          <cell r="BA450" t="str">
            <v>Negativo BAJO</v>
          </cell>
        </row>
        <row r="451">
          <cell r="K451" t="str">
            <v xml:space="preserve">Generación de residuos peligrosos (RESIDUOS QUÍMICOS) </v>
          </cell>
          <cell r="L451" t="str">
            <v>Contaminación del suelo (-)</v>
          </cell>
          <cell r="AB451" t="str">
            <v>Negativo MODERADO</v>
          </cell>
          <cell r="BA451" t="str">
            <v>Negativo BAJO</v>
          </cell>
        </row>
        <row r="452">
          <cell r="K452" t="str">
            <v>Consumo de agua</v>
          </cell>
          <cell r="L452" t="str">
            <v>Agotamiento de los recursos naturales (-)</v>
          </cell>
          <cell r="AB452" t="str">
            <v>Negativo BAJO</v>
          </cell>
          <cell r="BA452" t="str">
            <v>Negativo BAJO</v>
          </cell>
        </row>
        <row r="453">
          <cell r="K453" t="str">
            <v>Generación de ruido</v>
          </cell>
          <cell r="L453" t="str">
            <v>Aumento en los niveles de ruido (-)</v>
          </cell>
          <cell r="AB453" t="str">
            <v>Negativo MODERADO</v>
          </cell>
          <cell r="BA453" t="str">
            <v>Negativo BAJO</v>
          </cell>
        </row>
        <row r="454">
          <cell r="K454" t="str">
            <v>N/A</v>
          </cell>
          <cell r="L454" t="str">
            <v>N/A</v>
          </cell>
          <cell r="AB454" t="str">
            <v>SIN IMPACTO</v>
          </cell>
          <cell r="BA454" t="str">
            <v>SIN IMPACTO</v>
          </cell>
        </row>
        <row r="455">
          <cell r="K455" t="str">
            <v>N/A</v>
          </cell>
          <cell r="L455" t="str">
            <v>N/A</v>
          </cell>
          <cell r="AB455" t="str">
            <v>SIN IMPACTO</v>
          </cell>
          <cell r="BA455" t="str">
            <v>SIN IMPACTO</v>
          </cell>
        </row>
        <row r="456">
          <cell r="K456" t="str">
            <v>N/A</v>
          </cell>
          <cell r="L456" t="str">
            <v>N/A</v>
          </cell>
          <cell r="AB456" t="str">
            <v>SIN IMPACTO</v>
          </cell>
          <cell r="BA456" t="str">
            <v>SIN IMPACTO</v>
          </cell>
        </row>
        <row r="457">
          <cell r="K457" t="str">
            <v>N/A</v>
          </cell>
          <cell r="L457" t="str">
            <v>N/A</v>
          </cell>
          <cell r="AB457" t="str">
            <v>SIN IMPACTO</v>
          </cell>
          <cell r="BA457" t="str">
            <v>SIN IMPACTO</v>
          </cell>
        </row>
        <row r="458">
          <cell r="K458" t="str">
            <v>N/A</v>
          </cell>
          <cell r="L458" t="str">
            <v>N/A</v>
          </cell>
          <cell r="AB458" t="str">
            <v>SIN IMPACTO</v>
          </cell>
          <cell r="BA458" t="str">
            <v>SIN IMPACTO</v>
          </cell>
        </row>
        <row r="459">
          <cell r="K459" t="str">
            <v>N/A</v>
          </cell>
          <cell r="L459" t="str">
            <v>N/A</v>
          </cell>
          <cell r="AB459" t="str">
            <v>SIN IMPACTO</v>
          </cell>
          <cell r="BA459" t="str">
            <v>SIN IMPACTO</v>
          </cell>
        </row>
        <row r="460">
          <cell r="K460" t="str">
            <v>Consumo de energía eléctrica</v>
          </cell>
          <cell r="L460" t="str">
            <v>Agotamiento de los recursos naturales (-)</v>
          </cell>
          <cell r="AB460" t="str">
            <v>Negativo MODERADO</v>
          </cell>
          <cell r="BA460" t="str">
            <v>Negativo BAJO</v>
          </cell>
        </row>
        <row r="461">
          <cell r="K461" t="str">
            <v>Consumo de energía eléctrica</v>
          </cell>
          <cell r="L461" t="str">
            <v>Agotamiento de los recursos naturales (-)</v>
          </cell>
          <cell r="AB461" t="str">
            <v>Negativo MODERADO</v>
          </cell>
          <cell r="BA461" t="str">
            <v>Negativo BAJO</v>
          </cell>
        </row>
        <row r="462">
          <cell r="K462" t="str">
            <v>Consumo de agua</v>
          </cell>
          <cell r="L462" t="str">
            <v>Agotamiento de los recursos naturales (-)</v>
          </cell>
          <cell r="AB462" t="str">
            <v>Negativo MODERADO</v>
          </cell>
          <cell r="BA462" t="str">
            <v>Negativo BAJO</v>
          </cell>
        </row>
        <row r="463">
          <cell r="K463" t="str">
            <v>Uso de refrigerantes</v>
          </cell>
          <cell r="L463" t="str">
            <v>Agotamiento de los recursos naturales (-)</v>
          </cell>
          <cell r="AB463" t="str">
            <v>Negativo BAJO</v>
          </cell>
          <cell r="BA463" t="str">
            <v>Negativo BAJO</v>
          </cell>
        </row>
        <row r="464">
          <cell r="K464" t="str">
            <v>Otro</v>
          </cell>
          <cell r="L464" t="str">
            <v>Disminución de contaminación al suelo (+)</v>
          </cell>
          <cell r="AB464" t="str">
            <v>POSITIVO</v>
          </cell>
          <cell r="BA464" t="str">
            <v>POSITIVO</v>
          </cell>
        </row>
        <row r="465">
          <cell r="K465" t="str">
            <v>Consumo de plaguicidas</v>
          </cell>
          <cell r="L465" t="str">
            <v>Contaminación del suelo (-)</v>
          </cell>
          <cell r="AB465" t="str">
            <v>Negativo MODERADO</v>
          </cell>
          <cell r="BA465" t="str">
            <v>Negativo BAJO</v>
          </cell>
        </row>
        <row r="466">
          <cell r="K466" t="str">
            <v>Consumo de combustibles</v>
          </cell>
          <cell r="L466" t="str">
            <v>Agotamiento de los recursos naturales (-)</v>
          </cell>
          <cell r="AB466" t="str">
            <v>Negativo BAJO</v>
          </cell>
          <cell r="BA466" t="str">
            <v>Negativo BAJO</v>
          </cell>
        </row>
        <row r="467">
          <cell r="K467" t="str">
            <v>N/A</v>
          </cell>
          <cell r="L467" t="str">
            <v>N/A</v>
          </cell>
          <cell r="AB467" t="str">
            <v>SIN IMPACTO</v>
          </cell>
          <cell r="BA467" t="str">
            <v>SIN IMPACTO</v>
          </cell>
        </row>
        <row r="468">
          <cell r="K468" t="str">
            <v>Captación de aguas (superficiales - subterráneas)</v>
          </cell>
          <cell r="L468" t="str">
            <v>Afectación a la salud humana (-)</v>
          </cell>
          <cell r="AB468" t="str">
            <v>Negativo MODERADO</v>
          </cell>
          <cell r="BA468" t="str">
            <v>Negativo MODERADO</v>
          </cell>
        </row>
        <row r="469">
          <cell r="K469" t="str">
            <v>Consumo de agua</v>
          </cell>
          <cell r="L469" t="str">
            <v>Afectación a la salud humana (-)</v>
          </cell>
          <cell r="AB469" t="str">
            <v>Negativo MODERADO</v>
          </cell>
          <cell r="BA469" t="str">
            <v>Negativo MODERADO</v>
          </cell>
        </row>
        <row r="470">
          <cell r="K470" t="str">
            <v>Consumo de agua</v>
          </cell>
          <cell r="L470" t="str">
            <v>Afectación a la salud humana (-)</v>
          </cell>
          <cell r="AB470" t="str">
            <v>Negativo MODERADO</v>
          </cell>
          <cell r="BA470" t="str">
            <v>Negativo MODERADO</v>
          </cell>
        </row>
        <row r="471">
          <cell r="K471" t="str">
            <v>Generación de enfermedades de interes en salud pública</v>
          </cell>
          <cell r="L471" t="str">
            <v>Afectación a la salud humana (-)</v>
          </cell>
          <cell r="AB471" t="str">
            <v>Negativo MODERADO</v>
          </cell>
          <cell r="BA471" t="str">
            <v>Negativo BAJO</v>
          </cell>
        </row>
        <row r="472">
          <cell r="K472" t="str">
            <v xml:space="preserve">Generación de residuos peligrosos (RESIDUOS QUÍMICOS) </v>
          </cell>
          <cell r="L472" t="str">
            <v>Contaminación del suelo (-)</v>
          </cell>
          <cell r="AB472" t="str">
            <v>Negativo MODERADO</v>
          </cell>
          <cell r="BA472" t="str">
            <v>Negativo BAJO</v>
          </cell>
        </row>
        <row r="473">
          <cell r="K473" t="str">
            <v>Consumo de agua</v>
          </cell>
          <cell r="L473" t="str">
            <v>Agotamiento de los recursos naturales (-)</v>
          </cell>
          <cell r="AB473" t="str">
            <v>Negativo BAJO</v>
          </cell>
          <cell r="BA473" t="str">
            <v>Negativo BAJO</v>
          </cell>
        </row>
        <row r="474">
          <cell r="K474" t="str">
            <v>N/A</v>
          </cell>
          <cell r="L474" t="str">
            <v>N/A</v>
          </cell>
          <cell r="AB474" t="str">
            <v>SIN IMPACTO</v>
          </cell>
          <cell r="BA474" t="str">
            <v>SIN IMPACTO</v>
          </cell>
        </row>
        <row r="475">
          <cell r="K475" t="str">
            <v>N/A</v>
          </cell>
          <cell r="L475" t="str">
            <v>N/A</v>
          </cell>
          <cell r="AB475" t="str">
            <v>SIN IMPACTO</v>
          </cell>
          <cell r="BA475" t="str">
            <v>SIN IMPACTO</v>
          </cell>
        </row>
        <row r="476">
          <cell r="K476" t="str">
            <v>N/A</v>
          </cell>
          <cell r="L476" t="str">
            <v>N/A</v>
          </cell>
          <cell r="AB476" t="str">
            <v>SIN IMPACTO</v>
          </cell>
          <cell r="BA476" t="str">
            <v>SIN IMPACTO</v>
          </cell>
        </row>
        <row r="477">
          <cell r="K477" t="str">
            <v>Generación de emisiones atmosféricas fuentes fijas</v>
          </cell>
          <cell r="L477" t="str">
            <v>Contaminación del aire (-)</v>
          </cell>
          <cell r="AB477" t="str">
            <v>Negativo MODERADO</v>
          </cell>
          <cell r="BA477" t="str">
            <v>Negativo BAJO</v>
          </cell>
        </row>
        <row r="478">
          <cell r="K478" t="str">
            <v>Generación de emisiones atmosféricas fuentes fijas</v>
          </cell>
          <cell r="L478" t="str">
            <v>Contaminación del aire (-)</v>
          </cell>
          <cell r="AB478" t="str">
            <v>Negativo MODERADO</v>
          </cell>
          <cell r="BA478" t="str">
            <v>Negativo BAJO</v>
          </cell>
        </row>
        <row r="479">
          <cell r="K479" t="str">
            <v>N/A</v>
          </cell>
          <cell r="L479" t="str">
            <v>N/A</v>
          </cell>
          <cell r="AB479" t="str">
            <v>SIN IMPACTO</v>
          </cell>
          <cell r="BA479" t="str">
            <v>SIN IMPACTO</v>
          </cell>
        </row>
        <row r="480">
          <cell r="K480" t="str">
            <v>N/A</v>
          </cell>
          <cell r="L480" t="str">
            <v>N/A</v>
          </cell>
          <cell r="AB480" t="str">
            <v>SIN IMPACTO</v>
          </cell>
          <cell r="BA480" t="str">
            <v>SIN IMPACTO</v>
          </cell>
        </row>
        <row r="481">
          <cell r="K481" t="str">
            <v>Consumo de energía eléctrica</v>
          </cell>
          <cell r="L481" t="str">
            <v>Agotamiento de los recursos naturales (-)</v>
          </cell>
          <cell r="AB481" t="str">
            <v>Negativo MODERADO</v>
          </cell>
          <cell r="BA481" t="str">
            <v>Negativo BAJO</v>
          </cell>
        </row>
        <row r="482">
          <cell r="K482" t="str">
            <v>Consumo de agua</v>
          </cell>
          <cell r="L482" t="str">
            <v>Agotamiento de los recursos naturales (-)</v>
          </cell>
          <cell r="AB482" t="str">
            <v>Negativo MODERADO</v>
          </cell>
          <cell r="BA482" t="str">
            <v>Negativo BAJO</v>
          </cell>
        </row>
        <row r="483">
          <cell r="K483" t="str">
            <v>N/A</v>
          </cell>
          <cell r="L483" t="str">
            <v>N/A</v>
          </cell>
          <cell r="AB483" t="str">
            <v>SIN IMPACTO</v>
          </cell>
          <cell r="BA483" t="str">
            <v>SIN IMPACTO</v>
          </cell>
        </row>
        <row r="484">
          <cell r="K484" t="str">
            <v>Uso de refrigerantes</v>
          </cell>
          <cell r="L484" t="str">
            <v>Agotamiento de los recursos naturales (-)</v>
          </cell>
          <cell r="AB484" t="str">
            <v>Negativo BAJO</v>
          </cell>
          <cell r="BA484" t="str">
            <v>Negativo BAJO</v>
          </cell>
        </row>
        <row r="485">
          <cell r="K485" t="str">
            <v>Otro</v>
          </cell>
          <cell r="L485" t="str">
            <v>Disminución de contaminación al suelo (+)</v>
          </cell>
          <cell r="AB485" t="str">
            <v>POSITIVO</v>
          </cell>
          <cell r="BA485" t="str">
            <v>POSITIVO</v>
          </cell>
        </row>
        <row r="486">
          <cell r="K486" t="str">
            <v>Consumo de plaguicidas</v>
          </cell>
          <cell r="L486" t="str">
            <v>Contaminación del suelo (-)</v>
          </cell>
          <cell r="AB486" t="str">
            <v>Negativo MODERADO</v>
          </cell>
          <cell r="BA486" t="str">
            <v>Negativo BAJO</v>
          </cell>
        </row>
        <row r="487">
          <cell r="K487" t="str">
            <v>Consumo de combustibles</v>
          </cell>
          <cell r="L487" t="str">
            <v>Agotamiento de los recursos naturales (-)</v>
          </cell>
          <cell r="AB487" t="str">
            <v>Negativo BAJO</v>
          </cell>
          <cell r="BA487" t="str">
            <v>Negativo BAJO</v>
          </cell>
        </row>
        <row r="488">
          <cell r="K488" t="str">
            <v>N/A</v>
          </cell>
          <cell r="L488" t="str">
            <v>N/A</v>
          </cell>
          <cell r="AB488" t="str">
            <v>SIN IMPACTO</v>
          </cell>
          <cell r="BA488" t="str">
            <v>SIN IMPACTO</v>
          </cell>
        </row>
        <row r="489">
          <cell r="K489" t="str">
            <v>Consumo de agua</v>
          </cell>
          <cell r="L489" t="str">
            <v>Agotamiento de los recursos naturales (-)</v>
          </cell>
          <cell r="AB489" t="str">
            <v>Negativo MODERADO</v>
          </cell>
          <cell r="BA489" t="str">
            <v>Negativo BAJO</v>
          </cell>
        </row>
        <row r="490">
          <cell r="K490" t="str">
            <v>Generación de carga visual</v>
          </cell>
          <cell r="L490" t="str">
            <v>Afectación a la salud humana (-)</v>
          </cell>
          <cell r="AB490" t="str">
            <v>Negativo MODERADO</v>
          </cell>
          <cell r="BA490" t="str">
            <v>Negativo BAJO</v>
          </cell>
        </row>
        <row r="491">
          <cell r="K491" t="str">
            <v>Otro</v>
          </cell>
          <cell r="L491" t="str">
            <v>Afectación a la salud humana (-)</v>
          </cell>
          <cell r="AB491" t="str">
            <v>Negativo MODERADO</v>
          </cell>
          <cell r="BA491" t="str">
            <v>Negativo MODERADO</v>
          </cell>
        </row>
        <row r="492">
          <cell r="K492" t="str">
            <v xml:space="preserve">Generación de residuos peligrosos (RESIDUOS QUÍMICOS) </v>
          </cell>
          <cell r="L492" t="str">
            <v>Contaminación del suelo (-)</v>
          </cell>
          <cell r="AB492" t="str">
            <v>Negativo MODERADO</v>
          </cell>
          <cell r="BA492" t="str">
            <v>Negativo BAJO</v>
          </cell>
        </row>
        <row r="493">
          <cell r="K493" t="str">
            <v>N/A</v>
          </cell>
          <cell r="L493" t="str">
            <v>N/A</v>
          </cell>
          <cell r="AB493" t="str">
            <v>SIN IMPACTO</v>
          </cell>
          <cell r="BA493" t="str">
            <v>SIN IMPACTO</v>
          </cell>
        </row>
        <row r="494">
          <cell r="K494" t="str">
            <v>N/A</v>
          </cell>
          <cell r="L494" t="str">
            <v>N/A</v>
          </cell>
          <cell r="AB494" t="str">
            <v>SIN IMPACTO</v>
          </cell>
          <cell r="BA494" t="str">
            <v>SIN IMPACTO</v>
          </cell>
        </row>
        <row r="495">
          <cell r="K495" t="str">
            <v>N/A</v>
          </cell>
          <cell r="L495" t="str">
            <v>N/A</v>
          </cell>
          <cell r="AB495" t="str">
            <v>SIN IMPACTO</v>
          </cell>
          <cell r="BA495" t="str">
            <v>SIN IMPACTO</v>
          </cell>
        </row>
        <row r="496">
          <cell r="K496" t="str">
            <v>Generación de emisiones atmosféricas fuentes móviles</v>
          </cell>
          <cell r="L496" t="str">
            <v>Contaminación del aire (-)</v>
          </cell>
          <cell r="AB496" t="str">
            <v>Negativo MODERADO</v>
          </cell>
          <cell r="BA496" t="str">
            <v>Negativo BAJO</v>
          </cell>
        </row>
        <row r="497">
          <cell r="K497" t="str">
            <v>Consumo de agua</v>
          </cell>
          <cell r="L497" t="str">
            <v>Agotamiento de los recursos naturales (-)</v>
          </cell>
          <cell r="AB497" t="str">
            <v>Negativo MODERADO</v>
          </cell>
          <cell r="BA497" t="str">
            <v>Negativo BAJO</v>
          </cell>
        </row>
        <row r="498">
          <cell r="K498" t="str">
            <v>Uso de refrigerantes</v>
          </cell>
          <cell r="L498" t="str">
            <v>Agotamiento de los recursos naturales (-)</v>
          </cell>
          <cell r="AB498" t="str">
            <v>Negativo BAJO</v>
          </cell>
          <cell r="BA498" t="str">
            <v>Negativo BAJO</v>
          </cell>
        </row>
        <row r="499">
          <cell r="K499" t="str">
            <v>Otro</v>
          </cell>
          <cell r="L499" t="str">
            <v>Disminución de contaminación al suelo (+)</v>
          </cell>
          <cell r="AB499" t="str">
            <v>POSITIVO</v>
          </cell>
          <cell r="BA499" t="str">
            <v>POSITIVO</v>
          </cell>
        </row>
        <row r="500">
          <cell r="K500" t="str">
            <v>Consumo de plaguicidas</v>
          </cell>
          <cell r="L500" t="str">
            <v>Contaminación del suelo (-)</v>
          </cell>
          <cell r="AB500" t="str">
            <v>Negativo MODERADO</v>
          </cell>
          <cell r="BA500" t="str">
            <v>Negativo BAJO</v>
          </cell>
        </row>
        <row r="501">
          <cell r="K501" t="str">
            <v>Consumo de combustibles</v>
          </cell>
          <cell r="L501" t="str">
            <v>Agotamiento de los recursos naturales (-)</v>
          </cell>
          <cell r="AB501" t="str">
            <v>Negativo BAJO</v>
          </cell>
          <cell r="BA501" t="str">
            <v>Negativo BAJO</v>
          </cell>
        </row>
        <row r="502">
          <cell r="K502" t="str">
            <v>Consumo de combustibles</v>
          </cell>
          <cell r="L502" t="str">
            <v>Agotamiento de los recursos naturales (-)</v>
          </cell>
          <cell r="AB502" t="str">
            <v>Negativo BAJO</v>
          </cell>
          <cell r="BA502" t="str">
            <v>Negativo BAJO</v>
          </cell>
        </row>
        <row r="503">
          <cell r="K503" t="str">
            <v>Consumo de combustibles</v>
          </cell>
          <cell r="L503" t="str">
            <v>Agotamiento de los recursos naturales (-)</v>
          </cell>
          <cell r="AB503" t="str">
            <v>Negativo BAJO</v>
          </cell>
          <cell r="BA503" t="str">
            <v>Negativo BAJO</v>
          </cell>
        </row>
        <row r="504">
          <cell r="K504" t="str">
            <v>N/A</v>
          </cell>
          <cell r="L504" t="str">
            <v>N/A</v>
          </cell>
          <cell r="AB504" t="str">
            <v>SIN IMPACTO</v>
          </cell>
          <cell r="BA504" t="str">
            <v>SIN IMPACTO</v>
          </cell>
        </row>
        <row r="505">
          <cell r="K505" t="str">
            <v>Consumo de agua</v>
          </cell>
          <cell r="L505" t="str">
            <v>Agotamiento de los recursos naturales (-)</v>
          </cell>
          <cell r="AB505" t="str">
            <v>Negativo MODERADO</v>
          </cell>
          <cell r="BA505" t="str">
            <v>Negativo BAJO</v>
          </cell>
        </row>
        <row r="506">
          <cell r="K506" t="str">
            <v>Consumo de energía eléctrica</v>
          </cell>
          <cell r="L506" t="str">
            <v>Agotamiento de los recursos naturales (-)</v>
          </cell>
          <cell r="AB506" t="str">
            <v>Negativo MODERADO</v>
          </cell>
          <cell r="BA506" t="str">
            <v>Negativo BAJO</v>
          </cell>
        </row>
        <row r="507">
          <cell r="K507" t="str">
            <v>Generación de emisiones atmosféricas fuentes fijas</v>
          </cell>
          <cell r="L507" t="str">
            <v>Contaminación del aire (-)</v>
          </cell>
          <cell r="AB507" t="str">
            <v>Negativo MODERADO</v>
          </cell>
          <cell r="BA507" t="str">
            <v>Negativo BAJO</v>
          </cell>
        </row>
        <row r="508">
          <cell r="K508"/>
          <cell r="L508"/>
          <cell r="AB508" t="str">
            <v>SIN IMPACTO</v>
          </cell>
          <cell r="BA508" t="str">
            <v>SIN IMPACTO</v>
          </cell>
        </row>
      </sheetData>
      <sheetData sheetId="70"/>
      <sheetData sheetId="71"/>
      <sheetData sheetId="72"/>
      <sheetData sheetId="73"/>
      <sheetData sheetId="7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Generación de residuos de manejo especial (PILAS O BATERÍAS)</v>
          </cell>
          <cell r="L20" t="str">
            <v>Contaminación del suelo (-)</v>
          </cell>
          <cell r="AB20" t="str">
            <v>Negativo MODERADO</v>
          </cell>
          <cell r="BA20" t="str">
            <v>Negativo BAJO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Consumo de energía eléctrica</v>
          </cell>
          <cell r="L24" t="str">
            <v>Agotamiento de los recursos naturales (-)</v>
          </cell>
          <cell r="AB24" t="str">
            <v>Negativo MODERADO</v>
          </cell>
          <cell r="BA24" t="str">
            <v>Negativo BAJO</v>
          </cell>
        </row>
        <row r="25">
          <cell r="K25" t="str">
            <v>Generación de residuos de manejo especial (RAEE´S)</v>
          </cell>
          <cell r="L25" t="str">
            <v>Contaminación del suelo (-)</v>
          </cell>
          <cell r="AB25" t="str">
            <v>Negativo MODERADO</v>
          </cell>
          <cell r="BA25" t="str">
            <v>Negativo BAJO</v>
          </cell>
        </row>
        <row r="26">
          <cell r="K26" t="str">
            <v>Educación ambiental</v>
          </cell>
          <cell r="L26" t="str">
            <v>Fomento de buenas prácticas ambientales (+)</v>
          </cell>
          <cell r="AB26" t="str">
            <v>POSITIVO</v>
          </cell>
          <cell r="BA26" t="str">
            <v>POSITIVO</v>
          </cell>
        </row>
        <row r="27">
          <cell r="K27" t="str">
            <v>Educación ambiental</v>
          </cell>
          <cell r="L27" t="str">
            <v>Fomento de buenas prácticas ambientales (+)</v>
          </cell>
          <cell r="AB27" t="str">
            <v>POSITIVO</v>
          </cell>
          <cell r="BA27" t="str">
            <v>POSITIVO</v>
          </cell>
        </row>
        <row r="28">
          <cell r="K28" t="str">
            <v>Educación ambiental</v>
          </cell>
          <cell r="L28" t="str">
            <v>Reducción de afectación al medio ambiente (+)</v>
          </cell>
          <cell r="AB28" t="str">
            <v>POSITIVO</v>
          </cell>
          <cell r="BA28" t="str">
            <v>POSITIVO</v>
          </cell>
        </row>
        <row r="29">
          <cell r="K29" t="str">
            <v>Educación ambiental</v>
          </cell>
          <cell r="L29" t="str">
            <v>Generación / Fomento de educación  y conciencia ambiental (+)</v>
          </cell>
          <cell r="AB29" t="str">
            <v>POSITIVO</v>
          </cell>
          <cell r="BA29" t="str">
            <v>POSITIVO</v>
          </cell>
        </row>
        <row r="30">
          <cell r="K30" t="str">
            <v>Educación ambiental</v>
          </cell>
          <cell r="L30" t="str">
            <v>Disminución de consumo de papel (+)</v>
          </cell>
          <cell r="AB30" t="str">
            <v>POSITIVO</v>
          </cell>
          <cell r="BA30" t="str">
            <v>POSITIVO</v>
          </cell>
        </row>
        <row r="31">
          <cell r="K31" t="str">
            <v>Educación ambiental</v>
          </cell>
          <cell r="L31" t="str">
            <v>Disminución de consumo de energía (+)</v>
          </cell>
          <cell r="AB31" t="str">
            <v>POSITIVO</v>
          </cell>
          <cell r="BA31" t="str">
            <v>POSITIVO</v>
          </cell>
        </row>
        <row r="32">
          <cell r="K32" t="str">
            <v>Educación ambiental</v>
          </cell>
          <cell r="L32" t="str">
            <v>Disminución de consumo de agua (+)</v>
          </cell>
          <cell r="AB32" t="str">
            <v>POSITIVO</v>
          </cell>
          <cell r="BA32" t="str">
            <v>POSITIVO</v>
          </cell>
        </row>
        <row r="33">
          <cell r="K33" t="str">
            <v>Educación ambiental</v>
          </cell>
          <cell r="L33" t="str">
            <v>Manejo integral de residuos sólidos (+)</v>
          </cell>
          <cell r="AB33" t="str">
            <v>POSITIVO</v>
          </cell>
          <cell r="BA33" t="str">
            <v>POSITIVO</v>
          </cell>
        </row>
        <row r="34">
          <cell r="K34" t="str">
            <v>Educación ambiental</v>
          </cell>
          <cell r="L34" t="str">
            <v>Conservación de fauna (+)</v>
          </cell>
          <cell r="AB34" t="str">
            <v>POSITIVO</v>
          </cell>
          <cell r="BA34" t="str">
            <v>POSITIVO</v>
          </cell>
        </row>
        <row r="35">
          <cell r="K35" t="str">
            <v>Educación ambiental</v>
          </cell>
          <cell r="L35" t="str">
            <v>Conservación de flora (+)</v>
          </cell>
          <cell r="AB35" t="str">
            <v>POSITIVO</v>
          </cell>
          <cell r="BA35" t="str">
            <v>POSITIVO</v>
          </cell>
        </row>
        <row r="36">
          <cell r="K36" t="str">
            <v>Conversión a medios tecnológicos</v>
          </cell>
          <cell r="L36" t="str">
            <v>Disminución de consumo de papel (+)</v>
          </cell>
          <cell r="AB36" t="str">
            <v>POSITIVO</v>
          </cell>
          <cell r="BA36" t="str">
            <v>POSITIVO</v>
          </cell>
        </row>
        <row r="37">
          <cell r="K37" t="str">
            <v>Realización de actividades de compensación ambiental</v>
          </cell>
          <cell r="L37" t="str">
            <v>Reducción de afectación al medio ambiente (+)</v>
          </cell>
          <cell r="AB37" t="str">
            <v>POSITIVO</v>
          </cell>
          <cell r="BA37" t="str">
            <v>POSITIVO</v>
          </cell>
        </row>
        <row r="38">
          <cell r="K38" t="str">
            <v>Realización de actividades de compensación ambiental</v>
          </cell>
          <cell r="L38" t="str">
            <v>Generación / Fomento de educación  y conciencia ambiental (+)</v>
          </cell>
          <cell r="AB38" t="str">
            <v>POSITIVO</v>
          </cell>
          <cell r="BA38" t="str">
            <v>POSITIVO</v>
          </cell>
        </row>
        <row r="39">
          <cell r="K39" t="str">
            <v>Consumo de energía eléctrica</v>
          </cell>
          <cell r="L39" t="str">
            <v>Agotamiento de los recursos naturales (-)</v>
          </cell>
          <cell r="AB39" t="str">
            <v>Negativo MODERADO</v>
          </cell>
          <cell r="BA39" t="str">
            <v>Negativo BAJO</v>
          </cell>
        </row>
        <row r="40">
          <cell r="K40" t="str">
            <v>Consumo de papel</v>
          </cell>
          <cell r="L40" t="str">
            <v>Agotamiento de los recursos naturales (-)</v>
          </cell>
          <cell r="AB40" t="str">
            <v>Negativo MODERADO</v>
          </cell>
          <cell r="BA40" t="str">
            <v>Negativo BAJO</v>
          </cell>
        </row>
        <row r="41">
          <cell r="K41" t="str">
            <v>Consumo de tóner</v>
          </cell>
          <cell r="L41" t="str">
            <v>Agotamiento de los recursos naturales (-)</v>
          </cell>
          <cell r="AB41" t="str">
            <v>Negativo BAJO</v>
          </cell>
          <cell r="BA41" t="str">
            <v>Negativo BAJO</v>
          </cell>
        </row>
        <row r="42">
          <cell r="K42" t="str">
            <v>Conversión a medios tecnológicos</v>
          </cell>
          <cell r="L42" t="str">
            <v>Disminución de consumo de papel (+)</v>
          </cell>
          <cell r="AB42" t="str">
            <v>POSITIVO</v>
          </cell>
          <cell r="BA42" t="str">
            <v>POSITIVO</v>
          </cell>
        </row>
        <row r="43">
          <cell r="K43" t="str">
            <v>Generación de residuos aprovechables (PAPEL)</v>
          </cell>
          <cell r="L43" t="str">
            <v>Disminución de carga en los rellenos sanitarios (+)</v>
          </cell>
          <cell r="AB43" t="str">
            <v>POSITIVO</v>
          </cell>
          <cell r="BA43" t="str">
            <v>POSITIVO</v>
          </cell>
        </row>
        <row r="44">
          <cell r="K44" t="str">
            <v xml:space="preserve">Generación de residuos peligrosos (TÓNERES) </v>
          </cell>
          <cell r="L44" t="str">
            <v>Contaminación del suelo (-)</v>
          </cell>
          <cell r="AB44" t="str">
            <v>Negativo MODERADO</v>
          </cell>
          <cell r="BA44" t="str">
            <v>Negativo BAJO</v>
          </cell>
        </row>
        <row r="45">
          <cell r="K45" t="str">
            <v>Generación de residuos de manejo especial (RAEE´S)</v>
          </cell>
          <cell r="L45" t="str">
            <v>Contaminación del suelo (-)</v>
          </cell>
          <cell r="AB45" t="str">
            <v>Negativo MODERADO</v>
          </cell>
          <cell r="BA45" t="str">
            <v>Negativo BAJO</v>
          </cell>
        </row>
        <row r="46">
          <cell r="K46" t="str">
            <v>Generación de residuos de manejo especial (PILAS O BATERÍAS)</v>
          </cell>
          <cell r="L46" t="str">
            <v>Contaminación del suelo (-)</v>
          </cell>
          <cell r="AB46" t="str">
            <v>Negativo MODERADO</v>
          </cell>
          <cell r="BA46" t="str">
            <v>Negativo BAJO</v>
          </cell>
        </row>
        <row r="47">
          <cell r="K47" t="str">
            <v xml:space="preserve">Generación de residuos peligrosos (TÓNERES) </v>
          </cell>
          <cell r="L47" t="str">
            <v>Contaminación del suelo (-)</v>
          </cell>
          <cell r="AB47" t="str">
            <v>Negativo MODERADO</v>
          </cell>
          <cell r="BA47" t="str">
            <v>Negativo BAJO</v>
          </cell>
        </row>
        <row r="48">
          <cell r="K48" t="str">
            <v>Consumo de sustancias químicas</v>
          </cell>
          <cell r="L48" t="str">
            <v>Agotamiento de los recursos naturales (-)</v>
          </cell>
          <cell r="AB48" t="str">
            <v>Negativo MODERADO</v>
          </cell>
          <cell r="BA48" t="str">
            <v>Negativo BAJO</v>
          </cell>
        </row>
        <row r="49">
          <cell r="K49" t="str">
            <v>Mantenimiento de aparatos eléctricos y/o electrónicos</v>
          </cell>
          <cell r="L49" t="str">
            <v>Alteración al medio ambiente laboral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energía eléctrica</v>
          </cell>
          <cell r="L51" t="str">
            <v>Agotamiento de los recursos naturales (-)</v>
          </cell>
          <cell r="AB51" t="str">
            <v>Negativo MODERADO</v>
          </cell>
          <cell r="BA51" t="str">
            <v>Negativo BAJO</v>
          </cell>
        </row>
        <row r="52">
          <cell r="K52" t="str">
            <v>Consumo de papel</v>
          </cell>
          <cell r="L52" t="str">
            <v>Agotamiento de los recursos naturales (-)</v>
          </cell>
          <cell r="AB52" t="str">
            <v>Negativo MODERADO</v>
          </cell>
          <cell r="BA52" t="str">
            <v>Negativo BAJO</v>
          </cell>
        </row>
        <row r="53">
          <cell r="K53" t="str">
            <v>Consumo de tóner</v>
          </cell>
          <cell r="L53" t="str">
            <v>Agotamiento de los recursos naturales (-)</v>
          </cell>
          <cell r="AB53" t="str">
            <v>Negativo BAJO</v>
          </cell>
          <cell r="BA53" t="str">
            <v>Negativo BAJO</v>
          </cell>
        </row>
        <row r="54">
          <cell r="K54" t="str">
            <v>Conversión a medios tecnológicos</v>
          </cell>
          <cell r="L54" t="str">
            <v>Disminución de consumo de papel (+)</v>
          </cell>
          <cell r="AB54" t="str">
            <v>POSITIVO</v>
          </cell>
          <cell r="BA54" t="str">
            <v>POSITIVO</v>
          </cell>
        </row>
        <row r="55">
          <cell r="K55" t="str">
            <v>Generación de residuos aprovechables (PAPEL)</v>
          </cell>
          <cell r="L55" t="str">
            <v>Disminución de carga en los rellenos sanitarios (+)</v>
          </cell>
          <cell r="AB55" t="str">
            <v>POSITIVO</v>
          </cell>
          <cell r="BA55" t="str">
            <v>POSITIVO</v>
          </cell>
        </row>
        <row r="56">
          <cell r="K56" t="str">
            <v xml:space="preserve">Generación de residuos peligrosos (TÓNERES) </v>
          </cell>
          <cell r="L56" t="str">
            <v>Contaminación del suelo (-)</v>
          </cell>
          <cell r="AB56" t="str">
            <v>Negativo MODERADO</v>
          </cell>
          <cell r="BA56" t="str">
            <v>Negativo BAJO</v>
          </cell>
        </row>
        <row r="57">
          <cell r="K57" t="str">
            <v>Consumo de energía eléctrica</v>
          </cell>
          <cell r="L57" t="str">
            <v>Agotamiento de los recursos naturales (-)</v>
          </cell>
          <cell r="AB57" t="str">
            <v>Negativo MODERADO</v>
          </cell>
          <cell r="BA57" t="str">
            <v>Negativo BAJO</v>
          </cell>
        </row>
        <row r="58">
          <cell r="K58" t="str">
            <v>Consumo de materiales de construcción</v>
          </cell>
          <cell r="L58" t="str">
            <v>Agotamiento de los recursos naturales (-)</v>
          </cell>
          <cell r="AB58" t="str">
            <v>Negativo BAJO</v>
          </cell>
          <cell r="BA58" t="str">
            <v>Negativo BAJO</v>
          </cell>
        </row>
        <row r="59">
          <cell r="K59" t="str">
            <v>Generación de residuos aprovechables (METAL)</v>
          </cell>
          <cell r="L59" t="str">
            <v>Disminución de carga en los rellenos sanitarios (+)</v>
          </cell>
          <cell r="AB59" t="str">
            <v>POSITIVO</v>
          </cell>
          <cell r="BA59" t="str">
            <v>POSITIVO</v>
          </cell>
        </row>
        <row r="60">
          <cell r="K60" t="str">
            <v>Generación de residuos aprovechables (PAPEL)</v>
          </cell>
          <cell r="L60" t="str">
            <v>Disminución de carga en los rellenos sanitarios (+)</v>
          </cell>
          <cell r="AB60" t="str">
            <v>POSITIVO</v>
          </cell>
          <cell r="BA60" t="str">
            <v>POSITIVO</v>
          </cell>
        </row>
        <row r="61">
          <cell r="K61" t="str">
            <v>Generación de residuos aprovechables (PLÁSTICO)</v>
          </cell>
          <cell r="L61" t="str">
            <v>Disminución de carga en los rellenos sanitarios (+)</v>
          </cell>
          <cell r="AB61" t="str">
            <v>POSITIVO</v>
          </cell>
          <cell r="BA61" t="str">
            <v>POSITIVO</v>
          </cell>
        </row>
        <row r="62">
          <cell r="K62" t="str">
            <v>Generación de residuos de manejo especial (RCD´S)</v>
          </cell>
          <cell r="L62" t="str">
            <v>Contaminación del suelo (-)</v>
          </cell>
          <cell r="AB62" t="str">
            <v>Negativo MODERADO</v>
          </cell>
          <cell r="BA62" t="str">
            <v>Negativo BAJO</v>
          </cell>
        </row>
        <row r="63">
          <cell r="K63" t="str">
            <v>Generación de residuos de manejo especial  (LUMINARIAS)</v>
          </cell>
          <cell r="L63" t="str">
            <v>Contaminación del suelo (-)</v>
          </cell>
          <cell r="AB63" t="str">
            <v>Negativo MODERADO</v>
          </cell>
          <cell r="BA63" t="str">
            <v>Negativo BAJO</v>
          </cell>
        </row>
        <row r="64">
          <cell r="K64" t="str">
            <v>Consumo de sustancias químicas</v>
          </cell>
          <cell r="L64" t="str">
            <v>Agotamiento de los recursos naturales (-)</v>
          </cell>
          <cell r="AB64" t="str">
            <v>Negativo MODERADO</v>
          </cell>
          <cell r="BA64" t="str">
            <v>Negativo BAJO</v>
          </cell>
        </row>
        <row r="65">
          <cell r="K65" t="str">
            <v>Consumo de agua</v>
          </cell>
          <cell r="L65" t="str">
            <v>Agotamiento de los recursos naturales (-)</v>
          </cell>
          <cell r="AB65" t="str">
            <v>Negativo MODERADO</v>
          </cell>
          <cell r="BA65" t="str">
            <v>Negativo BAJO</v>
          </cell>
        </row>
        <row r="66">
          <cell r="K66" t="str">
            <v>Generación de residuos ordinarios</v>
          </cell>
          <cell r="L66" t="str">
            <v>Aumento de carga de rellenos sanitarios (-)</v>
          </cell>
          <cell r="AB66" t="str">
            <v>Negativo MODERADO</v>
          </cell>
          <cell r="BA66" t="str">
            <v>Negativo BAJO</v>
          </cell>
        </row>
        <row r="67">
          <cell r="K67" t="str">
            <v xml:space="preserve">Consumo de insumos no comestibles de cafetería </v>
          </cell>
          <cell r="L67" t="str">
            <v>Aumento de carga de rellenos sanitarios (-)</v>
          </cell>
          <cell r="AB67" t="str">
            <v>Negativo MODERADO</v>
          </cell>
          <cell r="BA67" t="str">
            <v>Negativo BAJO</v>
          </cell>
        </row>
        <row r="68">
          <cell r="K68" t="str">
            <v>Vertimiento de aguas residuales domésticas a sistemas de alcantarillado</v>
          </cell>
          <cell r="L68" t="str">
            <v>Contaminación de cuerpos hídricos (-)</v>
          </cell>
          <cell r="AB68" t="str">
            <v>Negativo MODERADO</v>
          </cell>
          <cell r="BA68" t="str">
            <v>Negativo BAJO</v>
          </cell>
        </row>
        <row r="69">
          <cell r="K69" t="str">
            <v>Consumo de energía eléctrica</v>
          </cell>
          <cell r="L69" t="str">
            <v>Agotamiento de los recursos naturales (-)</v>
          </cell>
          <cell r="AB69" t="str">
            <v>Negativo MODERADO</v>
          </cell>
          <cell r="BA69" t="str">
            <v>Negativo BAJO</v>
          </cell>
        </row>
        <row r="70">
          <cell r="K70" t="str">
            <v>Consumo de agua</v>
          </cell>
          <cell r="L70" t="str">
            <v>Agotamiento de los recursos naturales (-)</v>
          </cell>
          <cell r="AB70" t="str">
            <v>Negativo MODERADO</v>
          </cell>
          <cell r="BA70" t="str">
            <v>Negativo BAJO</v>
          </cell>
        </row>
        <row r="71">
          <cell r="K71" t="str">
            <v>Consumo de fertilizantes</v>
          </cell>
          <cell r="L71" t="str">
            <v>Agotamiento de los recursos naturales (-)</v>
          </cell>
          <cell r="AB71" t="str">
            <v>Negativo MODERADO</v>
          </cell>
          <cell r="BA71" t="str">
            <v>Negativo BAJO</v>
          </cell>
        </row>
        <row r="72">
          <cell r="K72" t="str">
            <v>Generación de residuos aprovechables (CARTÓN)</v>
          </cell>
          <cell r="L72" t="str">
            <v>Disminución de carga en los rellenos sanitarios (+)</v>
          </cell>
          <cell r="AB72" t="str">
            <v>POSITIVO</v>
          </cell>
          <cell r="BA72" t="str">
            <v>POSITIVO</v>
          </cell>
        </row>
        <row r="73">
          <cell r="K73" t="str">
            <v>Generación de residuos aprovechables (PAPEL)</v>
          </cell>
          <cell r="L73" t="str">
            <v>Disminución de carga en los rellenos sanitarios (+)</v>
          </cell>
          <cell r="AB73" t="str">
            <v>POSITIVO</v>
          </cell>
          <cell r="BA73" t="str">
            <v>POSITIVO</v>
          </cell>
        </row>
        <row r="74">
          <cell r="K74" t="str">
            <v>Generación de residuos aprovechables (PLÁSTICO)</v>
          </cell>
          <cell r="L74" t="str">
            <v>Disminución de carga en los rellenos sanitarios (+)</v>
          </cell>
          <cell r="AB74" t="str">
            <v>POSITIVO</v>
          </cell>
          <cell r="BA74" t="str">
            <v>POSITIVO</v>
          </cell>
        </row>
        <row r="75">
          <cell r="K75" t="str">
            <v>Generación de residuos ordinarios</v>
          </cell>
          <cell r="L75" t="str">
            <v>Aumento de carga de rellenos sanitarios (-)</v>
          </cell>
          <cell r="AB75" t="str">
            <v>Negativo MODERADO</v>
          </cell>
          <cell r="BA75" t="str">
            <v>Negativo BAJO</v>
          </cell>
        </row>
        <row r="76">
          <cell r="K76" t="str">
            <v>Generación de residuos orgánicos</v>
          </cell>
          <cell r="L76" t="str">
            <v>Aumento de carga de rellenos sanitarios (-)</v>
          </cell>
          <cell r="AB76" t="str">
            <v>Negativo MODERADO</v>
          </cell>
          <cell r="BA76" t="str">
            <v>Negativo BAJO</v>
          </cell>
        </row>
        <row r="77">
          <cell r="K77" t="str">
            <v>Consumo de sustancias químicas</v>
          </cell>
          <cell r="L77" t="str">
            <v>Agotamiento de los recursos naturales (-)</v>
          </cell>
          <cell r="AB77" t="str">
            <v>Negativo MODERADO</v>
          </cell>
          <cell r="BA77" t="str">
            <v>Negativo BAJO</v>
          </cell>
        </row>
        <row r="78">
          <cell r="K78" t="str">
            <v xml:space="preserve">Generación de residuos peligrosos (RESIDUOS QUÍMICOS) </v>
          </cell>
          <cell r="L78" t="str">
            <v>Contaminación del suelo (-)</v>
          </cell>
          <cell r="AB78" t="str">
            <v>Negativo MODERADO</v>
          </cell>
          <cell r="BA78" t="str">
            <v>Negativo BAJO</v>
          </cell>
        </row>
        <row r="79">
          <cell r="K79" t="str">
            <v>Consumo de plaguicidas</v>
          </cell>
          <cell r="L79" t="str">
            <v>Agotamiento de los recursos naturales (-)</v>
          </cell>
          <cell r="AB79" t="str">
            <v>Negativo MODERADO</v>
          </cell>
          <cell r="BA79" t="str">
            <v>Negativo BAJO</v>
          </cell>
        </row>
        <row r="80">
          <cell r="K80" t="str">
            <v>Generación de residuos peligrosos (PLAGUICIDAS)</v>
          </cell>
          <cell r="L80" t="str">
            <v>Contaminación del suelo (-)</v>
          </cell>
          <cell r="AB80" t="str">
            <v>Negativo MODERADO</v>
          </cell>
          <cell r="BA80" t="str">
            <v>Negativo BAJO</v>
          </cell>
        </row>
        <row r="81">
          <cell r="K81" t="str">
            <v>Generación de residuos de manejo especial (MEDICAMENTOS VENCIDOS)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Conversión a medios tecnológicos</v>
          </cell>
          <cell r="L85" t="str">
            <v>Disminución de consumo de papel (+)</v>
          </cell>
          <cell r="AB85" t="str">
            <v>POSITIVO</v>
          </cell>
          <cell r="BA85" t="str">
            <v>POSITIVO</v>
          </cell>
        </row>
        <row r="86">
          <cell r="K86" t="str">
            <v>Generación de residuos aprovechables (PAPEL)</v>
          </cell>
          <cell r="L86" t="str">
            <v>Disminución de carga en los rellenos sanitarios (+)</v>
          </cell>
          <cell r="AB86" t="str">
            <v>POSITIVO</v>
          </cell>
          <cell r="BA86" t="str">
            <v>POSITIVO</v>
          </cell>
        </row>
        <row r="87">
          <cell r="K87" t="str">
            <v xml:space="preserve">Generación de residuos peligrosos (TÓNERES) </v>
          </cell>
          <cell r="L87" t="str">
            <v>Contaminación del suelo (-)</v>
          </cell>
          <cell r="AB87" t="str">
            <v>Negativo MODERADO</v>
          </cell>
          <cell r="BA87" t="str">
            <v>Negativo BAJO</v>
          </cell>
        </row>
        <row r="88">
          <cell r="K88" t="str">
            <v>Educación ambiental</v>
          </cell>
          <cell r="L88" t="str">
            <v>Fomento de buenas prácticas ambientales (+)</v>
          </cell>
          <cell r="AB88" t="str">
            <v>POSITIVO</v>
          </cell>
          <cell r="BA88" t="str">
            <v>POSITIVO</v>
          </cell>
        </row>
        <row r="89">
          <cell r="K89" t="str">
            <v>Educación ambiental</v>
          </cell>
          <cell r="L89" t="str">
            <v>Generación / Fomento de educación  y conciencia ambiental (+)</v>
          </cell>
          <cell r="AB89" t="str">
            <v>POSITIVO</v>
          </cell>
          <cell r="BA89" t="str">
            <v>POSITIVO</v>
          </cell>
        </row>
        <row r="90">
          <cell r="K90" t="str">
            <v>Consumo de energía eléctrica</v>
          </cell>
          <cell r="L90" t="str">
            <v>Agotamiento de los recursos naturales (-)</v>
          </cell>
          <cell r="AB90" t="str">
            <v>POSITIVO</v>
          </cell>
          <cell r="BA90" t="str">
            <v>POSITIVO</v>
          </cell>
        </row>
        <row r="91">
          <cell r="K91" t="str">
            <v>Consumo de papel</v>
          </cell>
          <cell r="L91" t="str">
            <v>Agotamiento de los recursos naturales (-)</v>
          </cell>
          <cell r="AB91" t="str">
            <v>Negativo MODERADO</v>
          </cell>
          <cell r="BA91" t="str">
            <v>Negativo BAJO</v>
          </cell>
        </row>
        <row r="92">
          <cell r="K92" t="str">
            <v>Generación de residuos ordinarios</v>
          </cell>
          <cell r="L92" t="str">
            <v>Contaminación del suelo (-)</v>
          </cell>
          <cell r="AB92" t="str">
            <v>Negativo MODERADO</v>
          </cell>
          <cell r="BA92" t="str">
            <v>Negativo BAJO</v>
          </cell>
        </row>
        <row r="93">
          <cell r="K93" t="str">
            <v xml:space="preserve">Consumo de insumos comestibles de cafetería </v>
          </cell>
          <cell r="L93" t="str">
            <v>Agotamiento de los recursos naturales (-)</v>
          </cell>
          <cell r="AB93" t="str">
            <v>Negativo BAJO</v>
          </cell>
          <cell r="BA93" t="str">
            <v>Negativo BAJO</v>
          </cell>
        </row>
        <row r="94">
          <cell r="K94" t="str">
            <v>Generación de residuos orgánicos</v>
          </cell>
          <cell r="L94" t="str">
            <v>Contaminación del suelo (-)</v>
          </cell>
          <cell r="AB94" t="str">
            <v>Negativo MODERADO</v>
          </cell>
          <cell r="BA94" t="str">
            <v>Negativo BAJO</v>
          </cell>
        </row>
        <row r="95">
          <cell r="K95" t="str">
            <v>Generación de residuos aprovechables (PAPEL)</v>
          </cell>
          <cell r="L95" t="str">
            <v>Disminución de carga en los rellenos sanitarios (+)</v>
          </cell>
          <cell r="AB95" t="str">
            <v>POSITIVO</v>
          </cell>
          <cell r="BA95" t="str">
            <v>POSITIVO</v>
          </cell>
        </row>
        <row r="96">
          <cell r="K96" t="str">
            <v>Consumo de energía eléctrica</v>
          </cell>
          <cell r="L96" t="str">
            <v>Agotamiento de los recursos naturales (-)</v>
          </cell>
          <cell r="AB96" t="str">
            <v>Negativo MODERADO</v>
          </cell>
          <cell r="BA96" t="str">
            <v>Negativo BAJO</v>
          </cell>
        </row>
        <row r="97">
          <cell r="K97" t="str">
            <v>Consumo de papel</v>
          </cell>
          <cell r="L97" t="str">
            <v>Agotamiento de los recursos naturales (-)</v>
          </cell>
          <cell r="AB97" t="str">
            <v>Negativo MODERADO</v>
          </cell>
          <cell r="BA97" t="str">
            <v>Negativo BAJO</v>
          </cell>
        </row>
        <row r="98">
          <cell r="K98" t="str">
            <v>Consumo de tóner</v>
          </cell>
          <cell r="L98" t="str">
            <v>Agotamiento de los recursos naturales (-)</v>
          </cell>
          <cell r="AB98" t="str">
            <v>Negativo BAJO</v>
          </cell>
          <cell r="BA98" t="str">
            <v>Negativo BAJO</v>
          </cell>
        </row>
        <row r="99">
          <cell r="K99" t="str">
            <v>Conversión a medios tecnológicos</v>
          </cell>
          <cell r="L99" t="str">
            <v>Disminución de consumo de papel (+)</v>
          </cell>
          <cell r="AB99" t="str">
            <v>POSITIVO</v>
          </cell>
          <cell r="BA99" t="str">
            <v>POSITIVO</v>
          </cell>
        </row>
        <row r="100">
          <cell r="K100" t="str">
            <v>Generación de residuos aprovechables (PAPEL)</v>
          </cell>
          <cell r="L100" t="str">
            <v>Disminución de carga en los rellenos sanitarios (+)</v>
          </cell>
          <cell r="AB100" t="str">
            <v>POSITIVO</v>
          </cell>
          <cell r="BA100" t="str">
            <v>POSITIVO</v>
          </cell>
        </row>
        <row r="101">
          <cell r="K101" t="str">
            <v>Generación de residuos aprovechables (CARTÓN)</v>
          </cell>
          <cell r="L101" t="str">
            <v>Disminución de carga en los rellenos sanitarios (+)</v>
          </cell>
          <cell r="AB101" t="str">
            <v>POSITIVO</v>
          </cell>
          <cell r="BA101" t="str">
            <v>POSITIVO</v>
          </cell>
        </row>
        <row r="102">
          <cell r="K102" t="str">
            <v xml:space="preserve">Generación de residuos peligrosos (TÓNERES) </v>
          </cell>
          <cell r="L102" t="str">
            <v>Contaminación del suelo (-)</v>
          </cell>
          <cell r="AB102" t="str">
            <v>Negativo MODERADO</v>
          </cell>
          <cell r="BA102" t="str">
            <v>Negativo BAJO</v>
          </cell>
        </row>
        <row r="103">
          <cell r="K103" t="str">
            <v>Consumo de energía eléctrica</v>
          </cell>
          <cell r="L103" t="str">
            <v>Agotamiento de los recursos naturales (-)</v>
          </cell>
          <cell r="AB103" t="str">
            <v>Negativo MODERADO</v>
          </cell>
          <cell r="BA103" t="str">
            <v>Negativo BAJO</v>
          </cell>
        </row>
        <row r="104">
          <cell r="K104" t="str">
            <v>Consumo de papel</v>
          </cell>
          <cell r="L104" t="str">
            <v>Agotamiento de los recursos naturales (-)</v>
          </cell>
          <cell r="AB104" t="str">
            <v>Negativo MODERADO</v>
          </cell>
          <cell r="BA104" t="str">
            <v>Negativo BAJO</v>
          </cell>
        </row>
        <row r="105">
          <cell r="K105" t="str">
            <v>Consumo de tóner</v>
          </cell>
          <cell r="L105" t="str">
            <v>Agotamiento de los recursos naturales (-)</v>
          </cell>
          <cell r="AB105" t="str">
            <v>Negativo BAJO</v>
          </cell>
          <cell r="BA105" t="str">
            <v>Negativo BAJO</v>
          </cell>
        </row>
        <row r="106">
          <cell r="K106" t="str">
            <v>Conversión a medios tecnológicos</v>
          </cell>
          <cell r="L106" t="str">
            <v>Disminución de consumo de papel (+)</v>
          </cell>
          <cell r="AB106" t="str">
            <v>POSITIVO</v>
          </cell>
          <cell r="BA106" t="str">
            <v>POSITIVO</v>
          </cell>
        </row>
        <row r="107">
          <cell r="K107" t="str">
            <v>Generación de residuos aprovechables (PAPEL)</v>
          </cell>
          <cell r="L107" t="str">
            <v>Disminución de carga en los rellenos sanitarios (+)</v>
          </cell>
          <cell r="AB107" t="str">
            <v>POSITIVO</v>
          </cell>
          <cell r="BA107" t="str">
            <v>POSITIVO</v>
          </cell>
        </row>
        <row r="108">
          <cell r="K108" t="str">
            <v xml:space="preserve">Generación de residuos peligrosos (TÓNERES) </v>
          </cell>
          <cell r="L108" t="str">
            <v>Contaminación del suelo (-)</v>
          </cell>
          <cell r="AB108" t="str">
            <v>Negativo MODERADO</v>
          </cell>
          <cell r="BA108" t="str">
            <v>Negativo BAJO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Consumo de tóner</v>
          </cell>
          <cell r="L111" t="str">
            <v>Agotamiento de los recursos naturales (-)</v>
          </cell>
          <cell r="AB111" t="str">
            <v>Negativo BAJO</v>
          </cell>
          <cell r="BA111" t="str">
            <v>Negativo BAJO</v>
          </cell>
        </row>
        <row r="112">
          <cell r="K112" t="str">
            <v>Conversión a medios tecnológicos</v>
          </cell>
          <cell r="L112" t="str">
            <v>Disminución de consumo de papel (+)</v>
          </cell>
          <cell r="AB112" t="str">
            <v>POSITIVO</v>
          </cell>
          <cell r="BA112" t="str">
            <v>POSITIVO</v>
          </cell>
        </row>
        <row r="113">
          <cell r="K113" t="str">
            <v>Generación de residuos aprovechables (PAPEL)</v>
          </cell>
          <cell r="L113" t="str">
            <v>Disminución de carga en los rellenos sanitarios (+)</v>
          </cell>
          <cell r="AB113" t="str">
            <v>POSITIVO</v>
          </cell>
          <cell r="BA113" t="str">
            <v>POSITIVO</v>
          </cell>
        </row>
        <row r="114">
          <cell r="K114" t="str">
            <v xml:space="preserve">Generación de residuos peligrosos (TÓNERES) </v>
          </cell>
          <cell r="L114" t="str">
            <v>Contaminación del suelo (-)</v>
          </cell>
          <cell r="AB114" t="str">
            <v>Negativo MODERADO</v>
          </cell>
          <cell r="BA114" t="str">
            <v>Negativo BAJO</v>
          </cell>
        </row>
        <row r="115">
          <cell r="K115" t="str">
            <v>Generación de ruido</v>
          </cell>
          <cell r="L115" t="str">
            <v>Alteración al medio ambiente laboral (-)</v>
          </cell>
          <cell r="AB115"/>
          <cell r="BA115"/>
        </row>
        <row r="116">
          <cell r="K116" t="str">
            <v>Consumo de energía eléctrica</v>
          </cell>
          <cell r="L116" t="str">
            <v>Agotamiento de los recursos naturales (-)</v>
          </cell>
          <cell r="AB116" t="str">
            <v>Negativo MODERADO</v>
          </cell>
          <cell r="BA116" t="str">
            <v>Negativo BAJO</v>
          </cell>
        </row>
        <row r="117">
          <cell r="K117" t="str">
            <v>Consumo de energía eléctrica</v>
          </cell>
          <cell r="L117" t="str">
            <v>Agotamiento de los recursos naturales (-)</v>
          </cell>
          <cell r="AB117" t="str">
            <v>Negativo MODERADO</v>
          </cell>
          <cell r="BA117" t="str">
            <v>Negativo BAJO</v>
          </cell>
        </row>
        <row r="118">
          <cell r="K118" t="str">
            <v>Conversión a medios tecnológicos</v>
          </cell>
          <cell r="L118" t="str">
            <v>Disminución de consumo de papel (+)</v>
          </cell>
          <cell r="AB118" t="str">
            <v>POSITIVO</v>
          </cell>
          <cell r="BA118" t="str">
            <v>POSITIVO</v>
          </cell>
        </row>
        <row r="119">
          <cell r="K119" t="str">
            <v>Consumo de energía eléctrica</v>
          </cell>
          <cell r="L119" t="str">
            <v>Agotamiento de los recursos naturales (-)</v>
          </cell>
          <cell r="AB119" t="str">
            <v>Negativo MODERADO</v>
          </cell>
          <cell r="BA119" t="str">
            <v>Negativo BAJO</v>
          </cell>
        </row>
        <row r="120">
          <cell r="K120" t="str">
            <v>Conversión a medios tecnológicos</v>
          </cell>
          <cell r="L120" t="str">
            <v>Disminución de consumo de papel (+)</v>
          </cell>
          <cell r="AB120" t="str">
            <v>POSITIVO</v>
          </cell>
          <cell r="BA120" t="str">
            <v>POSITIVO</v>
          </cell>
        </row>
        <row r="121">
          <cell r="K121" t="str">
            <v>Consumo de energía eléctrica</v>
          </cell>
          <cell r="L121" t="str">
            <v>Agotamiento de los recursos naturales (-)</v>
          </cell>
          <cell r="AB121" t="str">
            <v>Negativo MODERADO</v>
          </cell>
          <cell r="BA121" t="str">
            <v>Negativo BAJO</v>
          </cell>
        </row>
        <row r="122">
          <cell r="K122" t="str">
            <v>Conversión a medios tecnológicos</v>
          </cell>
          <cell r="L122" t="str">
            <v>Disminución de consumo de papel (+)</v>
          </cell>
          <cell r="AB122" t="str">
            <v>POSITIVO</v>
          </cell>
          <cell r="BA122" t="str">
            <v>POSITIVO</v>
          </cell>
        </row>
        <row r="123">
          <cell r="K123" t="str">
            <v>Consumo de energía eléctrica</v>
          </cell>
          <cell r="L123" t="str">
            <v>Agotamiento de los recursos naturales (-)</v>
          </cell>
          <cell r="AB123" t="str">
            <v>Negativo MODERADO</v>
          </cell>
          <cell r="BA123" t="str">
            <v>Negativo BAJO</v>
          </cell>
        </row>
        <row r="124">
          <cell r="K124" t="str">
            <v>Consumo de papel</v>
          </cell>
          <cell r="L124" t="str">
            <v>Agotamiento de los recursos naturales (-)</v>
          </cell>
          <cell r="AB124" t="str">
            <v>Negativo MODERADO</v>
          </cell>
          <cell r="BA124" t="str">
            <v>Negativo BAJO</v>
          </cell>
        </row>
        <row r="125">
          <cell r="K125" t="str">
            <v>Conversión a medios tecnológicos</v>
          </cell>
          <cell r="L125" t="str">
            <v>Disminución de consumo de papel (+)</v>
          </cell>
          <cell r="AB125" t="str">
            <v>POSITIVO</v>
          </cell>
          <cell r="BA125" t="str">
            <v>POSITIVO</v>
          </cell>
        </row>
        <row r="126">
          <cell r="K126" t="str">
            <v>Generación de residuos aprovechables (PAPEL)</v>
          </cell>
          <cell r="L126" t="str">
            <v>Disminución de carga en los rellenos sanitarios (+)</v>
          </cell>
          <cell r="AB126" t="str">
            <v>POSITIVO</v>
          </cell>
          <cell r="BA126" t="str">
            <v>POSITIVO</v>
          </cell>
        </row>
        <row r="127">
          <cell r="K127" t="str">
            <v>Consumo de combustibles</v>
          </cell>
          <cell r="L127" t="str">
            <v>Emisión de gases efecto invernadero (-)</v>
          </cell>
          <cell r="AB127" t="str">
            <v>Negativo BAJO</v>
          </cell>
          <cell r="BA127" t="str">
            <v>Negativo BAJO</v>
          </cell>
        </row>
        <row r="128">
          <cell r="K128" t="str">
            <v>Generación de emisiones atmosféricas fuentes móviles</v>
          </cell>
          <cell r="L128" t="str">
            <v>Contaminación del aire (-)</v>
          </cell>
          <cell r="AB128" t="str">
            <v>Negativo MODERADO</v>
          </cell>
          <cell r="BA128" t="str">
            <v>Negativo MODERADO</v>
          </cell>
        </row>
        <row r="129">
          <cell r="K129" t="str">
            <v>Consumo de energía eléctrica</v>
          </cell>
          <cell r="L129" t="str">
            <v>Agotamiento de los recursos naturales (-)</v>
          </cell>
          <cell r="AB129" t="str">
            <v>Negativo MODERADO</v>
          </cell>
          <cell r="BA129" t="str">
            <v>Negativo BAJO</v>
          </cell>
        </row>
        <row r="130">
          <cell r="K130" t="str">
            <v>Consumo de papel</v>
          </cell>
          <cell r="L130" t="str">
            <v>Agotamiento de los recursos naturales (-)</v>
          </cell>
          <cell r="AB130" t="str">
            <v>Negativo MODERADO</v>
          </cell>
          <cell r="BA130" t="str">
            <v>Negativo BAJO</v>
          </cell>
        </row>
        <row r="131">
          <cell r="K131" t="str">
            <v>Conversión a medios tecnológicos</v>
          </cell>
          <cell r="L131" t="str">
            <v>Disminución de consumo de papel (+)</v>
          </cell>
          <cell r="AB131" t="str">
            <v>POSITIVO</v>
          </cell>
          <cell r="BA131" t="str">
            <v>POSITIVO</v>
          </cell>
        </row>
        <row r="132">
          <cell r="K132" t="str">
            <v>Generación de residuos aprovechables (PAPEL)</v>
          </cell>
          <cell r="L132" t="str">
            <v>Disminución de carga en los rellenos sanitarios (+)</v>
          </cell>
          <cell r="AB132" t="str">
            <v>POSITIVO</v>
          </cell>
          <cell r="BA132" t="str">
            <v>POSITIVO</v>
          </cell>
        </row>
        <row r="133">
          <cell r="K133" t="str">
            <v>Consumo de combustibles</v>
          </cell>
          <cell r="L133" t="str">
            <v>Emisión de gases efecto invernadero (-)</v>
          </cell>
          <cell r="AB133" t="str">
            <v>Negativo BAJO</v>
          </cell>
          <cell r="BA133" t="str">
            <v>Negativo BAJO</v>
          </cell>
        </row>
        <row r="134">
          <cell r="K134" t="str">
            <v>Generación de emisiones atmosféricas fuentes móviles</v>
          </cell>
          <cell r="L134" t="str">
            <v>Contaminación del aire (-)</v>
          </cell>
          <cell r="AB134" t="str">
            <v>Negativo MODERADO</v>
          </cell>
          <cell r="BA134" t="str">
            <v>Negativo MODERADO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Conversión a medios tecnológicos</v>
          </cell>
          <cell r="L137" t="str">
            <v>Disminución de consumo de papel (+)</v>
          </cell>
          <cell r="AB137" t="str">
            <v>POSITIVO</v>
          </cell>
          <cell r="BA137" t="str">
            <v>POSITIVO</v>
          </cell>
        </row>
        <row r="138">
          <cell r="K138" t="str">
            <v>Generación de residuos aprovechables (PAPEL)</v>
          </cell>
          <cell r="L138" t="str">
            <v>Disminución de carga en los rellenos sanitarios (+)</v>
          </cell>
          <cell r="AB138" t="str">
            <v>POSITIVO</v>
          </cell>
          <cell r="BA138" t="str">
            <v>POSITIVO</v>
          </cell>
        </row>
        <row r="139">
          <cell r="K139" t="str">
            <v>Consumo de combustibles</v>
          </cell>
          <cell r="L139" t="str">
            <v>Emisión de gases efecto invernadero (-)</v>
          </cell>
          <cell r="AB139" t="str">
            <v>Negativo BAJO</v>
          </cell>
          <cell r="BA139" t="str">
            <v>Negativo BAJO</v>
          </cell>
        </row>
        <row r="140">
          <cell r="K140" t="str">
            <v>Generación de emisiones atmosféricas fuentes móviles</v>
          </cell>
          <cell r="L140" t="str">
            <v>Contaminación del aire (-)</v>
          </cell>
          <cell r="AB140" t="str">
            <v>Negativo MODERADO</v>
          </cell>
          <cell r="BA140" t="str">
            <v>Negativo MODERADO</v>
          </cell>
        </row>
        <row r="141">
          <cell r="K141" t="str">
            <v>Consumo de energía eléctrica</v>
          </cell>
          <cell r="L141" t="str">
            <v>Agotamiento de los recursos naturales (-)</v>
          </cell>
          <cell r="AB141" t="str">
            <v>Negativo MODERADO</v>
          </cell>
          <cell r="BA141" t="str">
            <v>Negativo BAJO</v>
          </cell>
        </row>
        <row r="142">
          <cell r="K142" t="str">
            <v>Consumo de papel</v>
          </cell>
          <cell r="L142" t="str">
            <v>Agotamiento de los recursos naturales (-)</v>
          </cell>
          <cell r="AB142" t="str">
            <v>Negativo MODERADO</v>
          </cell>
          <cell r="BA142" t="str">
            <v>Negativo BAJO</v>
          </cell>
        </row>
        <row r="143">
          <cell r="K143" t="str">
            <v>Conversión a medios tecnológicos</v>
          </cell>
          <cell r="L143" t="str">
            <v>Disminución de consumo de papel (+)</v>
          </cell>
          <cell r="AB143" t="str">
            <v>POSITIVO</v>
          </cell>
          <cell r="BA143" t="str">
            <v>POSITIVO</v>
          </cell>
        </row>
        <row r="144">
          <cell r="K144" t="str">
            <v>Generación de residuos aprovechables (PAPEL)</v>
          </cell>
          <cell r="L144" t="str">
            <v>Disminución de carga en los rellenos sanitarios (+)</v>
          </cell>
          <cell r="AB144" t="str">
            <v>POSITIVO</v>
          </cell>
          <cell r="BA144" t="str">
            <v>POSITIVO</v>
          </cell>
        </row>
        <row r="145">
          <cell r="K145" t="str">
            <v>Consumo de energía eléctrica</v>
          </cell>
          <cell r="L145" t="str">
            <v>Agotamiento de los recursos naturales (-)</v>
          </cell>
          <cell r="AB145" t="str">
            <v>Negativo MODERADO</v>
          </cell>
          <cell r="BA145" t="str">
            <v>Negativo BAJO</v>
          </cell>
        </row>
        <row r="146">
          <cell r="K146" t="str">
            <v>Consumo de papel</v>
          </cell>
          <cell r="L146" t="str">
            <v>Agotamiento de los recursos naturales (-)</v>
          </cell>
          <cell r="AB146" t="str">
            <v>Negativo MODERADO</v>
          </cell>
          <cell r="BA146" t="str">
            <v>Negativo BAJO</v>
          </cell>
        </row>
        <row r="147">
          <cell r="K147" t="str">
            <v>Conversión a medios tecnológicos</v>
          </cell>
          <cell r="L147" t="str">
            <v>Disminución de consumo de papel (+)</v>
          </cell>
          <cell r="AB147" t="str">
            <v>POSITIVO</v>
          </cell>
          <cell r="BA147" t="str">
            <v>POSITIVO</v>
          </cell>
        </row>
        <row r="148">
          <cell r="K148" t="str">
            <v>Generación de residuos aprovechables (PAPEL)</v>
          </cell>
          <cell r="L148" t="str">
            <v>Disminución de carga en los rellenos sanitarios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Consumo de tóner</v>
          </cell>
          <cell r="L163" t="str">
            <v>Agotamiento de los recursos naturales (-)</v>
          </cell>
          <cell r="AB163" t="str">
            <v>Negativo BAJO</v>
          </cell>
          <cell r="BA163" t="str">
            <v>Negativo BAJO</v>
          </cell>
        </row>
        <row r="164">
          <cell r="K164" t="str">
            <v>Conversión a medios tecnológicos</v>
          </cell>
          <cell r="L164" t="str">
            <v>Disminución de consumo de papel (+)</v>
          </cell>
          <cell r="AB164" t="str">
            <v>POSITIVO</v>
          </cell>
          <cell r="BA164" t="str">
            <v>POSITIVO</v>
          </cell>
        </row>
        <row r="165">
          <cell r="K165" t="str">
            <v>Generación de residuos aprovechables (PAPEL)</v>
          </cell>
          <cell r="L165" t="str">
            <v>Disminución de carga en los rellenos sanitarios (+)</v>
          </cell>
          <cell r="AB165" t="str">
            <v>POSITIVO</v>
          </cell>
          <cell r="BA165" t="str">
            <v>POSITIVO</v>
          </cell>
        </row>
        <row r="166">
          <cell r="K166" t="str">
            <v xml:space="preserve">Generación de residuos peligrosos (TÓNERES) </v>
          </cell>
          <cell r="L166" t="str">
            <v>Contaminación del suelo (-)</v>
          </cell>
          <cell r="AB166" t="str">
            <v>Negativo MODERADO</v>
          </cell>
          <cell r="BA166" t="str">
            <v>Negativo BAJO</v>
          </cell>
        </row>
        <row r="167">
          <cell r="K167" t="str">
            <v>Consumo de energía eléctrica</v>
          </cell>
          <cell r="L167" t="str">
            <v>Agotamiento de los recursos naturales (-)</v>
          </cell>
          <cell r="AB167" t="str">
            <v>Negativo MODERADO</v>
          </cell>
          <cell r="BA167" t="str">
            <v>Negativo BAJO</v>
          </cell>
        </row>
        <row r="168">
          <cell r="K168" t="str">
            <v>Consumo de papel</v>
          </cell>
          <cell r="L168" t="str">
            <v>Agotamiento de los recursos naturales (-)</v>
          </cell>
          <cell r="AB168" t="str">
            <v>Negativo MODERADO</v>
          </cell>
          <cell r="BA168" t="str">
            <v>Negativo BAJO</v>
          </cell>
        </row>
        <row r="169">
          <cell r="K169" t="str">
            <v>Consumo de tóner</v>
          </cell>
          <cell r="L169" t="str">
            <v>Agotamiento de los recursos naturales (-)</v>
          </cell>
          <cell r="AB169" t="str">
            <v>Negativo BAJO</v>
          </cell>
          <cell r="BA169" t="str">
            <v>Negativo BAJO</v>
          </cell>
        </row>
        <row r="170">
          <cell r="K170" t="str">
            <v>Conversión a medios tecnológicos</v>
          </cell>
          <cell r="L170" t="str">
            <v>Disminución de consumo de papel (+)</v>
          </cell>
          <cell r="AB170" t="str">
            <v>POSITIVO</v>
          </cell>
          <cell r="BA170" t="str">
            <v>POSITIVO</v>
          </cell>
        </row>
        <row r="171">
          <cell r="K171" t="str">
            <v>Generación de residuos aprovechables (PAPEL)</v>
          </cell>
          <cell r="L171" t="str">
            <v>Disminución de carga en los rellenos sanitarios (+)</v>
          </cell>
          <cell r="AB171" t="str">
            <v>POSITIVO</v>
          </cell>
          <cell r="BA171" t="str">
            <v>POSITIVO</v>
          </cell>
        </row>
        <row r="172">
          <cell r="K172" t="str">
            <v xml:space="preserve">Generación de residuos peligrosos (TÓNERES) </v>
          </cell>
          <cell r="L172" t="str">
            <v>Contaminación del suelo (-)</v>
          </cell>
          <cell r="AB172" t="str">
            <v>Negativo MODERADO</v>
          </cell>
          <cell r="BA172" t="str">
            <v>Negativo BAJO</v>
          </cell>
        </row>
        <row r="173">
          <cell r="K173" t="str">
            <v>Generación de residuos aprovechables (CARTÓN)</v>
          </cell>
          <cell r="L173" t="str">
            <v>Contaminación del suelo (-)</v>
          </cell>
          <cell r="AB173" t="str">
            <v>Negativo MODERADO</v>
          </cell>
          <cell r="BA173" t="str">
            <v>Negativo BAJO</v>
          </cell>
        </row>
        <row r="174">
          <cell r="K174" t="str">
            <v>Generación de residuos orgánicos</v>
          </cell>
          <cell r="L174" t="str">
            <v>Contaminación del suelo (-)</v>
          </cell>
          <cell r="AB174" t="str">
            <v>Negativo MODERADO</v>
          </cell>
          <cell r="BA174" t="str">
            <v>Negativo BAJO</v>
          </cell>
        </row>
        <row r="175">
          <cell r="K175" t="str">
            <v>Generación de residuos ordinarios</v>
          </cell>
          <cell r="L175" t="str">
            <v>Contaminación del suelo (-)</v>
          </cell>
          <cell r="AB175" t="str">
            <v>Negativo MODERADO</v>
          </cell>
          <cell r="BA175" t="str">
            <v>Negativo BAJO</v>
          </cell>
        </row>
        <row r="176">
          <cell r="K176" t="str">
            <v>Generación de residuos aprovechables (PLÁSTICO)</v>
          </cell>
          <cell r="L176" t="str">
            <v>Contaminación del suelo (-)</v>
          </cell>
          <cell r="AB176" t="str">
            <v>Negativo MODERADO</v>
          </cell>
          <cell r="BA176" t="str">
            <v>Negativo BAJO</v>
          </cell>
        </row>
        <row r="177">
          <cell r="K177" t="str">
            <v>Otro</v>
          </cell>
          <cell r="L177" t="str">
            <v>Otro</v>
          </cell>
          <cell r="AB177" t="str">
            <v>SIN IMPACTO</v>
          </cell>
          <cell r="BA177" t="str">
            <v>SIN IMPACTO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Consumo de tóner</v>
          </cell>
          <cell r="L180" t="str">
            <v>Agotamiento de los recursos naturales (-)</v>
          </cell>
          <cell r="AB180" t="str">
            <v>Negativo BAJO</v>
          </cell>
          <cell r="BA180" t="str">
            <v>Negativo BAJO</v>
          </cell>
        </row>
        <row r="181">
          <cell r="K181" t="str">
            <v>Conversión a medios tecnológicos</v>
          </cell>
          <cell r="L181" t="str">
            <v>Disminución de consumo de papel (+)</v>
          </cell>
          <cell r="AB181" t="str">
            <v>POSITIVO</v>
          </cell>
          <cell r="BA181" t="str">
            <v>POSITIVO</v>
          </cell>
        </row>
        <row r="182">
          <cell r="K182" t="str">
            <v>Generación de residuos aprovechables (PAPEL)</v>
          </cell>
          <cell r="L182" t="str">
            <v>Disminución de carga en los rellenos sanitarios (+)</v>
          </cell>
          <cell r="AB182" t="str">
            <v>POSITIVO</v>
          </cell>
          <cell r="BA182" t="str">
            <v>POSITIVO</v>
          </cell>
        </row>
        <row r="183">
          <cell r="K183" t="str">
            <v xml:space="preserve">Generación de residuos peligrosos (TÓNERES) </v>
          </cell>
          <cell r="L183" t="str">
            <v>Contaminación del suelo (-)</v>
          </cell>
          <cell r="AB183" t="str">
            <v>Negativo MODERADO</v>
          </cell>
          <cell r="BA183" t="str">
            <v>Negativo BAJO</v>
          </cell>
        </row>
        <row r="184">
          <cell r="K184" t="str">
            <v>Consumo de energía eléctrica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Conversión a medios tecnológicos</v>
          </cell>
          <cell r="L191" t="str">
            <v>Disminución de consumo de papel (+)</v>
          </cell>
          <cell r="AB191" t="str">
            <v>POSITIVO</v>
          </cell>
          <cell r="BA191" t="str">
            <v>POSITIVO</v>
          </cell>
        </row>
        <row r="192">
          <cell r="K192" t="str">
            <v>Consumo de energía eléctrica</v>
          </cell>
          <cell r="L192" t="str">
            <v>Agotamiento de los recursos naturales (-)</v>
          </cell>
          <cell r="AB192" t="str">
            <v>Negativo MODERADO</v>
          </cell>
          <cell r="BA192" t="str">
            <v>Negativo BAJO</v>
          </cell>
        </row>
        <row r="193">
          <cell r="K193" t="str">
            <v>Consumo de papel</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Consumo de energía eléctrica</v>
          </cell>
          <cell r="L201" t="str">
            <v>Agotamiento de los recursos naturales (-)</v>
          </cell>
          <cell r="AB201" t="str">
            <v>Negativo MODERADO</v>
          </cell>
          <cell r="BA201" t="str">
            <v>Negativo BAJO</v>
          </cell>
        </row>
        <row r="202">
          <cell r="K202" t="str">
            <v>Consumo de papel</v>
          </cell>
          <cell r="L202" t="str">
            <v>Agotamiento de los recursos naturales (-)</v>
          </cell>
          <cell r="AB202" t="str">
            <v>Negativo MODERADO</v>
          </cell>
          <cell r="BA202" t="str">
            <v>Negativo BAJO</v>
          </cell>
        </row>
        <row r="203">
          <cell r="K203" t="str">
            <v>Consumo de tóner</v>
          </cell>
          <cell r="L203" t="str">
            <v>Agotamiento de los recursos naturales (-)</v>
          </cell>
          <cell r="AB203" t="str">
            <v>Negativo BAJO</v>
          </cell>
          <cell r="BA203" t="str">
            <v>Negativo BAJO</v>
          </cell>
        </row>
        <row r="204">
          <cell r="K204" t="str">
            <v>Conversión a medios tecnológicos</v>
          </cell>
          <cell r="L204" t="str">
            <v>Disminución de consumo de papel (+)</v>
          </cell>
          <cell r="AB204" t="str">
            <v>POSITIVO</v>
          </cell>
          <cell r="BA204" t="str">
            <v>POSITIVO</v>
          </cell>
        </row>
        <row r="205">
          <cell r="K205" t="str">
            <v>Generación de residuos aprovechables (PAPEL)</v>
          </cell>
          <cell r="L205" t="str">
            <v>Disminución de carga en los rellenos sanitarios (+)</v>
          </cell>
          <cell r="AB205" t="str">
            <v>POSITIVO</v>
          </cell>
          <cell r="BA205" t="str">
            <v>POSITIVO</v>
          </cell>
        </row>
        <row r="206">
          <cell r="K206" t="str">
            <v xml:space="preserve">Generación de residuos peligrosos (TÓNERES) </v>
          </cell>
          <cell r="L206" t="str">
            <v>Contaminación del suelo (-)</v>
          </cell>
          <cell r="AB206" t="str">
            <v>Negativo MODERADO</v>
          </cell>
          <cell r="BA206" t="str">
            <v>Negativo BAJO</v>
          </cell>
        </row>
        <row r="207">
          <cell r="K207" t="str">
            <v>Intervención a comunidades Étnicas</v>
          </cell>
          <cell r="L207" t="str">
            <v>Conservación de las costumbres étnicas (+)</v>
          </cell>
          <cell r="AB207" t="str">
            <v>POSITIVO</v>
          </cell>
          <cell r="BA207" t="str">
            <v>POSITIVO</v>
          </cell>
        </row>
        <row r="208">
          <cell r="K208" t="str">
            <v>Consumo de energía eléctrica</v>
          </cell>
          <cell r="L208" t="str">
            <v>Agotamiento de los recursos naturales (-)</v>
          </cell>
          <cell r="AB208" t="str">
            <v>Negativo MODERADO</v>
          </cell>
          <cell r="BA208" t="str">
            <v>Negativo BAJO</v>
          </cell>
        </row>
        <row r="209">
          <cell r="K209" t="str">
            <v>Consumo de papel</v>
          </cell>
          <cell r="L209" t="str">
            <v>Agotamiento de los recursos naturales (-)</v>
          </cell>
          <cell r="AB209" t="str">
            <v>Negativo MODERADO</v>
          </cell>
          <cell r="BA209" t="str">
            <v>Negativo MODERADO</v>
          </cell>
        </row>
        <row r="210">
          <cell r="K210" t="str">
            <v>Consumo de tóner</v>
          </cell>
          <cell r="L210" t="str">
            <v>Agotamiento de los recursos naturales (-)</v>
          </cell>
          <cell r="AB210" t="str">
            <v>Negativo BAJO</v>
          </cell>
          <cell r="BA210" t="str">
            <v>Negativo BAJO</v>
          </cell>
        </row>
        <row r="211">
          <cell r="K211" t="str">
            <v>Generación de residuos aprovechables (PAPEL)</v>
          </cell>
          <cell r="L211" t="str">
            <v>Disminución de carga en los rellenos sanitarios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Consumo de energía eléctrica</v>
          </cell>
          <cell r="L213" t="str">
            <v>Agotamiento de los recursos naturales (-)</v>
          </cell>
          <cell r="AB213" t="str">
            <v>Negativo MODERADO</v>
          </cell>
          <cell r="BA213" t="str">
            <v>Negativo BAJO</v>
          </cell>
        </row>
        <row r="214">
          <cell r="K214" t="str">
            <v>Conversión a medios tecnológicos</v>
          </cell>
          <cell r="L214" t="str">
            <v>Disminución de consumo de papel (+)</v>
          </cell>
          <cell r="AB214" t="str">
            <v>POSITIVO</v>
          </cell>
          <cell r="BA214" t="str">
            <v>POSITIVO</v>
          </cell>
        </row>
        <row r="215">
          <cell r="K215" t="str">
            <v>Generación de residuos aprovechables (PAPEL)</v>
          </cell>
          <cell r="L215" t="str">
            <v>Agotamiento de los recursos naturales (-)</v>
          </cell>
          <cell r="AB215" t="str">
            <v>Negativo MODERADO</v>
          </cell>
          <cell r="BA215" t="str">
            <v>Negativo BAJO</v>
          </cell>
        </row>
        <row r="216">
          <cell r="K216" t="str">
            <v>Intervención a comunidades Étnicas</v>
          </cell>
          <cell r="L216" t="str">
            <v>Conservación de las costumbres étnicas (+)</v>
          </cell>
          <cell r="AB216" t="str">
            <v>POSITIVO</v>
          </cell>
          <cell r="BA216" t="str">
            <v>POSITIVO</v>
          </cell>
        </row>
        <row r="217">
          <cell r="K217" t="str">
            <v>Consumo de energía eléctrica</v>
          </cell>
          <cell r="L217" t="str">
            <v>Agotamiento de los recursos naturales (-)</v>
          </cell>
          <cell r="AB217" t="str">
            <v>Negativo MODERADO</v>
          </cell>
          <cell r="BA217" t="str">
            <v>Negativo BAJO</v>
          </cell>
        </row>
        <row r="218">
          <cell r="K218" t="str">
            <v>Conversión a medios tecnológicos</v>
          </cell>
          <cell r="L218" t="str">
            <v>Disminución de consumo de papel (+)</v>
          </cell>
          <cell r="AB218" t="str">
            <v>POSITIVO</v>
          </cell>
          <cell r="BA218" t="str">
            <v>POSITIVO</v>
          </cell>
        </row>
        <row r="219">
          <cell r="K219" t="str">
            <v>Intervención a comunidades Étnicas</v>
          </cell>
          <cell r="L219" t="str">
            <v>Conservación de las costumbres étnicas (+)</v>
          </cell>
          <cell r="AB219" t="str">
            <v>POSITIVO</v>
          </cell>
          <cell r="BA219" t="str">
            <v>POSITIVO</v>
          </cell>
        </row>
        <row r="220">
          <cell r="K220" t="str">
            <v>Consumo de energía eléctrica</v>
          </cell>
          <cell r="L220" t="str">
            <v>Agotamiento de los recursos naturales (-)</v>
          </cell>
          <cell r="AB220" t="str">
            <v>Negativo MODERADO</v>
          </cell>
          <cell r="BA220" t="str">
            <v>Negativo BAJO</v>
          </cell>
        </row>
        <row r="221">
          <cell r="K221" t="str">
            <v>Consumo de papel</v>
          </cell>
          <cell r="L221" t="str">
            <v>Agotamiento de los recursos naturales (-)</v>
          </cell>
          <cell r="AB221" t="str">
            <v>Negativo MODERADO</v>
          </cell>
          <cell r="BA221" t="str">
            <v>Negativo BAJO</v>
          </cell>
        </row>
        <row r="222">
          <cell r="K222" t="str">
            <v>Consumo de tóner</v>
          </cell>
          <cell r="L222" t="str">
            <v>Agotamiento de los recursos naturales (-)</v>
          </cell>
          <cell r="AB222" t="str">
            <v>Negativo BAJO</v>
          </cell>
          <cell r="BA222" t="str">
            <v>Negativo BAJO</v>
          </cell>
        </row>
        <row r="223">
          <cell r="K223" t="str">
            <v>Conversión a medios tecnológicos</v>
          </cell>
          <cell r="L223" t="str">
            <v>Disminución de consumo de papel (+)</v>
          </cell>
          <cell r="AB223" t="str">
            <v>POSITIVO</v>
          </cell>
          <cell r="BA223" t="str">
            <v>POSITIVO</v>
          </cell>
        </row>
        <row r="224">
          <cell r="K224" t="str">
            <v>Generación de residuos aprovechables (PAPEL)</v>
          </cell>
          <cell r="L224" t="str">
            <v>Disminución de carga en los rellenos sanitarios (+)</v>
          </cell>
          <cell r="AB224" t="str">
            <v>POSITIVO</v>
          </cell>
          <cell r="BA224" t="str">
            <v>POSITIVO</v>
          </cell>
        </row>
        <row r="225">
          <cell r="K225" t="str">
            <v xml:space="preserve">Generación de residuos peligrosos (TÓNERES) </v>
          </cell>
          <cell r="L225" t="str">
            <v>Contaminación del suelo (-)</v>
          </cell>
          <cell r="AB225" t="str">
            <v>Negativo MODERADO</v>
          </cell>
          <cell r="BA225" t="str">
            <v>Negativo BAJO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Consumo de papel</v>
          </cell>
          <cell r="L228" t="str">
            <v>Agotamiento de los recursos naturales (-)</v>
          </cell>
          <cell r="AB228" t="str">
            <v>Negativo MODERADO</v>
          </cell>
          <cell r="BA228" t="str">
            <v>Negativo BAJO</v>
          </cell>
        </row>
        <row r="229">
          <cell r="K229" t="str">
            <v>Consumo de tóner</v>
          </cell>
          <cell r="L229" t="str">
            <v>Agotamiento de los recursos naturales (-)</v>
          </cell>
          <cell r="AB229" t="str">
            <v>Negativo BAJO</v>
          </cell>
          <cell r="BA229" t="str">
            <v>Negativo BAJO</v>
          </cell>
        </row>
        <row r="230">
          <cell r="K230" t="str">
            <v>Conversión a medios tecnológicos</v>
          </cell>
          <cell r="L230" t="str">
            <v>Disminución de consumo de papel (+)</v>
          </cell>
          <cell r="AB230" t="str">
            <v>POSITIVO</v>
          </cell>
          <cell r="BA230" t="str">
            <v>POSITIVO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Intervención a comunidades Étnicas</v>
          </cell>
          <cell r="L233" t="str">
            <v>Conservación de las costumbres étnicas (+)</v>
          </cell>
          <cell r="AB233" t="str">
            <v>POSITIVO</v>
          </cell>
          <cell r="BA233" t="str">
            <v>POSITIVO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Conversión a medios tecnológicos</v>
          </cell>
          <cell r="L237" t="str">
            <v>Disminución de consumo de papel (+)</v>
          </cell>
          <cell r="AB237" t="str">
            <v>POSITIVO</v>
          </cell>
          <cell r="BA237" t="str">
            <v>POSITIVO</v>
          </cell>
        </row>
        <row r="238">
          <cell r="K238" t="str">
            <v>Generación de residuos aprovechables (PAPEL)</v>
          </cell>
          <cell r="L238" t="str">
            <v>Disminución de carga en los rellenos sanitarios (+)</v>
          </cell>
          <cell r="AB238" t="str">
            <v>POSITIVO</v>
          </cell>
          <cell r="BA238" t="str">
            <v>POSITIVO</v>
          </cell>
        </row>
        <row r="239">
          <cell r="K239" t="str">
            <v xml:space="preserve">Generación de residuos peligrosos (TÓNERES) </v>
          </cell>
          <cell r="L239" t="str">
            <v>Contaminación del suelo (-)</v>
          </cell>
          <cell r="AB239" t="str">
            <v>Negativo MODERADO</v>
          </cell>
          <cell r="BA239" t="str">
            <v>Negativo BAJO</v>
          </cell>
        </row>
        <row r="240">
          <cell r="K240" t="str">
            <v>Intervención a comunidades Étnicas</v>
          </cell>
          <cell r="L240" t="str">
            <v>Conservación de las costumbres étnicas (+)</v>
          </cell>
          <cell r="AB240" t="str">
            <v>POSITIVO</v>
          </cell>
          <cell r="BA240" t="str">
            <v>POSITIVO</v>
          </cell>
        </row>
        <row r="241">
          <cell r="K241" t="str">
            <v>Consumo de energía eléctrica</v>
          </cell>
          <cell r="L241" t="str">
            <v>Agotamiento de los recursos naturales (-)</v>
          </cell>
          <cell r="AB241" t="str">
            <v>Negativo MODERADO</v>
          </cell>
          <cell r="BA241" t="str">
            <v>Negativo BAJO</v>
          </cell>
        </row>
        <row r="242">
          <cell r="K242" t="str">
            <v>Consumo de papel</v>
          </cell>
          <cell r="L242" t="str">
            <v>Agotamiento de los recursos naturales (-)</v>
          </cell>
          <cell r="AB242" t="str">
            <v>Negativo MODERADO</v>
          </cell>
          <cell r="BA242" t="str">
            <v>Negativo BAJO</v>
          </cell>
        </row>
        <row r="243">
          <cell r="K243" t="str">
            <v>Consumo de tóner</v>
          </cell>
          <cell r="L243" t="str">
            <v>Agotamiento de los recursos naturales (-)</v>
          </cell>
          <cell r="AB243" t="str">
            <v>Negativo BAJO</v>
          </cell>
          <cell r="BA243" t="str">
            <v>Negativo BAJO</v>
          </cell>
        </row>
        <row r="244">
          <cell r="K244" t="str">
            <v>Conversión a medios tecnológicos</v>
          </cell>
          <cell r="L244" t="str">
            <v>Disminución de consumo de papel (+)</v>
          </cell>
          <cell r="AB244" t="str">
            <v>POSITIVO</v>
          </cell>
          <cell r="BA244" t="str">
            <v>POSITIVO</v>
          </cell>
        </row>
        <row r="245">
          <cell r="K245" t="str">
            <v>Generación de residuos aprovechables (PAPEL)</v>
          </cell>
          <cell r="L245" t="str">
            <v>Disminución de carga en los rellenos sanitarios (+)</v>
          </cell>
          <cell r="AB245" t="str">
            <v>POSITIVO</v>
          </cell>
          <cell r="BA245" t="str">
            <v>POSITIVO</v>
          </cell>
        </row>
        <row r="246">
          <cell r="K246" t="str">
            <v xml:space="preserve">Generación de residuos peligrosos (TÓNERES) </v>
          </cell>
          <cell r="L246" t="str">
            <v>Contaminación del suelo (-)</v>
          </cell>
          <cell r="AB246" t="str">
            <v>Negativo MODERADO</v>
          </cell>
          <cell r="BA246" t="str">
            <v>Negativo BAJO</v>
          </cell>
        </row>
        <row r="247">
          <cell r="K247" t="str">
            <v>Intervención a comunidades Étnicas</v>
          </cell>
          <cell r="L247" t="str">
            <v>Conservación de las costumbres étnicas (+)</v>
          </cell>
          <cell r="AB247" t="str">
            <v>POSITIVO</v>
          </cell>
          <cell r="BA247" t="str">
            <v>POSITIVO</v>
          </cell>
        </row>
        <row r="248">
          <cell r="K248" t="str">
            <v>Consumo de agua</v>
          </cell>
          <cell r="L248" t="str">
            <v>Agotamiento de los recursos naturales (-)</v>
          </cell>
          <cell r="AB248" t="str">
            <v>Negativo MODERADO</v>
          </cell>
          <cell r="BA248" t="str">
            <v>Negativo BAJO</v>
          </cell>
        </row>
        <row r="249">
          <cell r="K249" t="str">
            <v>Vertimiento de aguas residuales domésticas a sistemas de alcantarillado</v>
          </cell>
          <cell r="L249" t="str">
            <v>Contaminación de cuerpos hídricos (-)</v>
          </cell>
          <cell r="AB249" t="str">
            <v>Negativo MODERADO</v>
          </cell>
          <cell r="BA249" t="str">
            <v>Negativo BAJO</v>
          </cell>
        </row>
        <row r="250">
          <cell r="K250" t="str">
            <v>Consumo de bolsas plásticas para almacenamiento de residuos</v>
          </cell>
          <cell r="L250" t="str">
            <v>Agotamiento de los recursos naturales (-)</v>
          </cell>
          <cell r="AB250" t="str">
            <v>Negativo MODERADO</v>
          </cell>
          <cell r="BA250" t="str">
            <v>Negativo BAJO</v>
          </cell>
        </row>
        <row r="251">
          <cell r="K251" t="str">
            <v>Generación de residuos ordinarios</v>
          </cell>
          <cell r="L251" t="str">
            <v>Aumento de carga de rellenos sanitarios (-)</v>
          </cell>
          <cell r="AB251" t="str">
            <v>Negativo MODERADO</v>
          </cell>
          <cell r="BA251" t="str">
            <v>Negativo BAJO</v>
          </cell>
        </row>
        <row r="252">
          <cell r="K252" t="str">
            <v>Generación de residuos ordinarios</v>
          </cell>
          <cell r="L252" t="str">
            <v>Contaminación del suelo (-)</v>
          </cell>
          <cell r="AB252" t="str">
            <v>Negativo MODERADO</v>
          </cell>
          <cell r="BA252" t="str">
            <v>Negativo BAJO</v>
          </cell>
        </row>
        <row r="253">
          <cell r="K253" t="str">
            <v>Consumo de sustancias químicas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Generación de residuos orgánicos</v>
          </cell>
          <cell r="L255" t="str">
            <v>Aumento de carga de rellenos sanitarios (-)</v>
          </cell>
          <cell r="AB255" t="str">
            <v>Negativo MODERADO</v>
          </cell>
          <cell r="BA255" t="str">
            <v>Negativo BAJO</v>
          </cell>
        </row>
        <row r="256">
          <cell r="K256" t="str">
            <v>Generación de residuos orgánicos</v>
          </cell>
          <cell r="L256" t="str">
            <v>Contaminación del suelo (-)</v>
          </cell>
          <cell r="AB256" t="str">
            <v>Negativo MODERADO</v>
          </cell>
          <cell r="BA256" t="str">
            <v>Negativo BAJO</v>
          </cell>
        </row>
        <row r="257">
          <cell r="K257" t="str">
            <v>Generación de residuos aprovechables (PLÁSTICO)</v>
          </cell>
          <cell r="L257" t="str">
            <v>Disminución de carga en los rellenos sanitarios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Contaminación del suelo (-)</v>
          </cell>
          <cell r="AB283" t="str">
            <v>Negativo MODERADO</v>
          </cell>
          <cell r="BA283" t="str">
            <v>Negativo BAJO</v>
          </cell>
        </row>
        <row r="284">
          <cell r="K284" t="str">
            <v xml:space="preserve">Consumo de insumos comestibles de cafetería </v>
          </cell>
          <cell r="L284" t="str">
            <v>Agotamiento de los recursos naturales (-)</v>
          </cell>
          <cell r="AB284" t="str">
            <v>Negativo BAJO</v>
          </cell>
          <cell r="BA284" t="str">
            <v>Negativo BAJO</v>
          </cell>
        </row>
        <row r="285">
          <cell r="K285" t="str">
            <v>Generación de residuos ordinarios</v>
          </cell>
          <cell r="L285" t="str">
            <v>Aumento de carga de rellenos sanitarios (-)</v>
          </cell>
          <cell r="AB285" t="str">
            <v>Negativo MODERADO</v>
          </cell>
          <cell r="BA285" t="str">
            <v>Negativo BAJO</v>
          </cell>
        </row>
        <row r="286">
          <cell r="K286" t="str">
            <v>Generación de residuos ordinarios</v>
          </cell>
          <cell r="L286" t="str">
            <v>Contaminación del suelo (-)</v>
          </cell>
          <cell r="AB286" t="str">
            <v>Negativo MODERADO</v>
          </cell>
          <cell r="BA286" t="str">
            <v>Negativo BAJO</v>
          </cell>
        </row>
        <row r="287">
          <cell r="K287" t="str">
            <v>Generación de residuos aprovechables (PLÁSTICO)</v>
          </cell>
          <cell r="L287" t="str">
            <v>Disminución de carga en los rellenos sanitarios (+)</v>
          </cell>
          <cell r="AB287" t="str">
            <v>POSITIVO</v>
          </cell>
          <cell r="BA287" t="str">
            <v>POSITIVO</v>
          </cell>
        </row>
        <row r="288">
          <cell r="K288" t="str">
            <v>Generación de residuos aprovechables (CARTÓN)</v>
          </cell>
          <cell r="L288" t="str">
            <v>Disminución de carga en los rellenos sanitarios (+)</v>
          </cell>
          <cell r="AB288" t="str">
            <v>POSITIVO</v>
          </cell>
          <cell r="BA288" t="str">
            <v>POSITIVO</v>
          </cell>
        </row>
        <row r="289">
          <cell r="K289" t="str">
            <v>Generación de residuos orgánicos</v>
          </cell>
          <cell r="L289" t="str">
            <v>Aumento de carga de rellenos sanitarios (-)</v>
          </cell>
          <cell r="AB289" t="str">
            <v>Negativo MODERADO</v>
          </cell>
          <cell r="BA289" t="str">
            <v>Negativo BAJO</v>
          </cell>
        </row>
        <row r="290">
          <cell r="K290" t="str">
            <v>Generación de residuos orgánicos</v>
          </cell>
          <cell r="L290" t="str">
            <v>Contaminación del suelo (-)</v>
          </cell>
          <cell r="AB290" t="str">
            <v>Negativo MODERADO</v>
          </cell>
          <cell r="BA290" t="str">
            <v>Negativo BAJO</v>
          </cell>
        </row>
        <row r="291">
          <cell r="K291" t="str">
            <v>Vertimiento de aguas residuales domésticas a sistemas de alcantarillado</v>
          </cell>
          <cell r="L291" t="str">
            <v>Contaminación de cuerpos hídricos (-)</v>
          </cell>
          <cell r="AB291" t="str">
            <v>Negativo MODERADO</v>
          </cell>
          <cell r="BA291" t="str">
            <v>Negativo BAJO</v>
          </cell>
        </row>
        <row r="292">
          <cell r="K292" t="str">
            <v>Consumo de energía eléctrica</v>
          </cell>
          <cell r="L292" t="str">
            <v>Agotamiento de los recursos naturales (-)</v>
          </cell>
          <cell r="AB292" t="str">
            <v>Negativo MODERADO</v>
          </cell>
          <cell r="BA292" t="str">
            <v>Negativo BAJO</v>
          </cell>
        </row>
        <row r="293">
          <cell r="K293" t="str">
            <v>Consumo de papel</v>
          </cell>
          <cell r="L293" t="str">
            <v>Agotamiento de los recursos naturales (-)</v>
          </cell>
          <cell r="AB293" t="str">
            <v>Negativo MODERADO</v>
          </cell>
          <cell r="BA293" t="str">
            <v>Negativo BAJO</v>
          </cell>
        </row>
        <row r="294">
          <cell r="K294" t="str">
            <v>Consumo de tóner</v>
          </cell>
          <cell r="L294" t="str">
            <v>Agotamiento de los recursos naturales (-)</v>
          </cell>
          <cell r="AB294" t="str">
            <v>Negativo BAJO</v>
          </cell>
          <cell r="BA294" t="str">
            <v>Negativo BAJO</v>
          </cell>
        </row>
        <row r="295">
          <cell r="K295" t="str">
            <v xml:space="preserve">Generación de residuos peligrosos (TÓNERES) </v>
          </cell>
          <cell r="L295" t="str">
            <v>Contaminación del suelo (-)</v>
          </cell>
          <cell r="AB295" t="str">
            <v>Negativo MODERADO</v>
          </cell>
          <cell r="BA295" t="str">
            <v>Negativo BAJO</v>
          </cell>
        </row>
        <row r="296">
          <cell r="K296" t="str">
            <v>Generación de residuos aprovechables (PAPEL)</v>
          </cell>
          <cell r="L296" t="str">
            <v>Disminución de carga en los rellenos sanitarios (+)</v>
          </cell>
          <cell r="AB296" t="str">
            <v>POSITIVO</v>
          </cell>
          <cell r="BA296" t="str">
            <v>POSITIVO</v>
          </cell>
        </row>
        <row r="297">
          <cell r="K297" t="str">
            <v>Conversión a medios tecnológicos</v>
          </cell>
          <cell r="L297" t="str">
            <v>Disminución de consumo de papel (+)</v>
          </cell>
          <cell r="AB297" t="str">
            <v>POSITIVO</v>
          </cell>
          <cell r="BA297" t="str">
            <v>POSITIVO</v>
          </cell>
        </row>
        <row r="298">
          <cell r="K298" t="str">
            <v>Consumo de agua</v>
          </cell>
          <cell r="L298" t="str">
            <v>Agotamiento de los recursos naturales (-)</v>
          </cell>
          <cell r="AB298" t="str">
            <v>Negativo MODERADO</v>
          </cell>
          <cell r="BA298" t="str">
            <v>Negativo BAJO</v>
          </cell>
        </row>
        <row r="299">
          <cell r="K299" t="str">
            <v>Vertimiento de aguas residuales domésticas a sistemas de alcantarillado</v>
          </cell>
          <cell r="L299" t="str">
            <v>Contaminación de cuerpos hídricos (-)</v>
          </cell>
          <cell r="AB299" t="str">
            <v>Negativo MODERADO</v>
          </cell>
          <cell r="BA299" t="str">
            <v>Negativo BAJO</v>
          </cell>
        </row>
        <row r="300">
          <cell r="K300" t="str">
            <v>Generación de residuos ordinarios</v>
          </cell>
          <cell r="L300" t="str">
            <v>Aumento de carga de rellenos sanitarios (-)</v>
          </cell>
          <cell r="AB300" t="str">
            <v>Negativo MODERADO</v>
          </cell>
          <cell r="BA300" t="str">
            <v>Negativo BAJO</v>
          </cell>
        </row>
        <row r="301">
          <cell r="K301" t="str">
            <v>Generación de residuos ordinarios</v>
          </cell>
          <cell r="L301" t="str">
            <v>Contaminación del suelo (-)</v>
          </cell>
          <cell r="AB301" t="str">
            <v>Negativo MODERADO</v>
          </cell>
          <cell r="BA301" t="str">
            <v>Negativo BAJO</v>
          </cell>
        </row>
        <row r="302">
          <cell r="K302" t="str">
            <v>Consumo de energía eléctrica</v>
          </cell>
          <cell r="L302" t="str">
            <v>Agotamiento de los recursos naturales (-)</v>
          </cell>
          <cell r="AB302" t="str">
            <v>Negativo MODERADO</v>
          </cell>
          <cell r="BA302" t="str">
            <v>Negativo BAJO</v>
          </cell>
        </row>
        <row r="303">
          <cell r="K303" t="str">
            <v>Consumo de papel</v>
          </cell>
          <cell r="L303" t="str">
            <v>Agotamiento de los recursos naturales (-)</v>
          </cell>
          <cell r="AB303" t="str">
            <v>Negativo MODERADO</v>
          </cell>
          <cell r="BA303" t="str">
            <v>Negativo BAJO</v>
          </cell>
        </row>
        <row r="304">
          <cell r="K304" t="str">
            <v>Consumo de tóner</v>
          </cell>
          <cell r="L304" t="str">
            <v>Agotamiento de los recursos naturales (-)</v>
          </cell>
          <cell r="AB304" t="str">
            <v>Negativo BAJO</v>
          </cell>
          <cell r="BA304" t="str">
            <v>Negativo BAJO</v>
          </cell>
        </row>
        <row r="305">
          <cell r="K305" t="str">
            <v>Generación de residuos de manejo especial (RAEE´S)</v>
          </cell>
          <cell r="L305" t="str">
            <v>Contaminación del suelo (-)</v>
          </cell>
          <cell r="AB305" t="str">
            <v>Negativo MODERADO</v>
          </cell>
          <cell r="BA305" t="str">
            <v>Negativo BAJO</v>
          </cell>
        </row>
        <row r="306">
          <cell r="K306" t="str">
            <v>Generación de residuos de manejo especial (PILAS O BATERÍAS)</v>
          </cell>
          <cell r="L306" t="str">
            <v>Contaminación del suelo (-)</v>
          </cell>
          <cell r="AB306" t="str">
            <v>Negativo MODERADO</v>
          </cell>
          <cell r="BA306" t="str">
            <v>Negativo BAJO</v>
          </cell>
        </row>
        <row r="307">
          <cell r="K307" t="str">
            <v xml:space="preserve">Generación de residuos peligrosos (TÓNERES) </v>
          </cell>
          <cell r="L307" t="str">
            <v>Contaminación del suelo (-)</v>
          </cell>
          <cell r="AB307" t="str">
            <v>Negativo MODERADO</v>
          </cell>
          <cell r="BA307" t="str">
            <v>Negativo BAJO</v>
          </cell>
        </row>
        <row r="308">
          <cell r="K308" t="str">
            <v>Generación de residuos aprovechables (PAPEL)</v>
          </cell>
          <cell r="L308" t="str">
            <v>Disminución de carga en los rellenos sanitarios (+)</v>
          </cell>
          <cell r="AB308" t="str">
            <v>POSITIVO</v>
          </cell>
          <cell r="BA308" t="str">
            <v>POSITIVO</v>
          </cell>
        </row>
        <row r="309">
          <cell r="K309" t="str">
            <v>Generación de residuos ordinarios</v>
          </cell>
          <cell r="L309" t="str">
            <v>Aumento de carga de rellenos sanitarios (-)</v>
          </cell>
          <cell r="AB309" t="str">
            <v>Negativo MODERADO</v>
          </cell>
          <cell r="BA309" t="str">
            <v>Negativo BAJO</v>
          </cell>
        </row>
        <row r="310">
          <cell r="K310" t="str">
            <v>Generación de residuos ordinarios</v>
          </cell>
          <cell r="L310" t="str">
            <v>Contaminación del suelo (-)</v>
          </cell>
          <cell r="AB310" t="str">
            <v>Negativo MODERADO</v>
          </cell>
          <cell r="BA310" t="str">
            <v>Negativo BAJO</v>
          </cell>
        </row>
        <row r="311">
          <cell r="K311" t="str">
            <v>Consumo de energía eléctrica</v>
          </cell>
          <cell r="L311" t="str">
            <v>Agotamiento de los recursos naturales (-)</v>
          </cell>
          <cell r="AB311" t="str">
            <v>Negativo MODERADO</v>
          </cell>
          <cell r="BA311" t="str">
            <v>Negativo BAJO</v>
          </cell>
        </row>
        <row r="312">
          <cell r="K312" t="str">
            <v>Consumo de papel</v>
          </cell>
          <cell r="L312" t="str">
            <v>Agotamiento de los recursos naturales (-)</v>
          </cell>
          <cell r="AB312" t="str">
            <v>Negativo MODERADO</v>
          </cell>
          <cell r="BA312" t="str">
            <v>Negativo BAJO</v>
          </cell>
        </row>
        <row r="313">
          <cell r="K313" t="str">
            <v>Consumo de tóner</v>
          </cell>
          <cell r="L313" t="str">
            <v>Agotamiento de los recursos naturales (-)</v>
          </cell>
          <cell r="AB313" t="str">
            <v>Negativo BAJO</v>
          </cell>
          <cell r="BA313" t="str">
            <v>Negativo BAJO</v>
          </cell>
        </row>
        <row r="314">
          <cell r="K314" t="str">
            <v xml:space="preserve">Generación de residuos peligrosos (TÓNERES) </v>
          </cell>
          <cell r="L314" t="str">
            <v>Contaminación del suelo (-)</v>
          </cell>
          <cell r="AB314" t="str">
            <v>Negativo MODERADO</v>
          </cell>
          <cell r="BA314" t="str">
            <v>Negativo BAJO</v>
          </cell>
        </row>
        <row r="315">
          <cell r="K315" t="str">
            <v>Generación de residuos aprovechables (PAPEL)</v>
          </cell>
          <cell r="L315" t="str">
            <v>Disminución de carga en los rellenos sanitarios (+)</v>
          </cell>
          <cell r="AB315" t="str">
            <v>POSITIVO</v>
          </cell>
          <cell r="BA315" t="str">
            <v>POSITIVO</v>
          </cell>
        </row>
        <row r="316">
          <cell r="K316" t="str">
            <v>Conversión a medios tecnológicos</v>
          </cell>
          <cell r="L316" t="str">
            <v>Disminución de consumo de papel (+)</v>
          </cell>
          <cell r="AB316" t="str">
            <v>POSITIVO</v>
          </cell>
          <cell r="BA316" t="str">
            <v>POSITIVO</v>
          </cell>
        </row>
        <row r="317">
          <cell r="K317" t="str">
            <v>Definición de criterios ambientales para adquisición de productos y/o servicios</v>
          </cell>
          <cell r="L317" t="str">
            <v>Generación / Fomento de educación  y conciencia ambiental (+)</v>
          </cell>
          <cell r="AB317" t="str">
            <v>POSITIVO</v>
          </cell>
          <cell r="BA317" t="str">
            <v>POSITIVO</v>
          </cell>
        </row>
        <row r="318">
          <cell r="K318" t="str">
            <v>Definición de criterios ambientales para adquisición de productos y/o servicios</v>
          </cell>
          <cell r="L318" t="str">
            <v>Reducción de afectación al medio ambiente (+)</v>
          </cell>
          <cell r="AB318" t="str">
            <v>POSITIVO</v>
          </cell>
          <cell r="BA318" t="str">
            <v>POSITIVO</v>
          </cell>
        </row>
        <row r="319">
          <cell r="K319" t="str">
            <v>Identificación de requisitos legales ambientales y otros requisitos</v>
          </cell>
          <cell r="L319" t="str">
            <v>Reducción de afectación al medio ambiente (+)</v>
          </cell>
          <cell r="AB319" t="str">
            <v>POSITIVO</v>
          </cell>
          <cell r="BA319" t="str">
            <v>POSITIVO</v>
          </cell>
        </row>
        <row r="320">
          <cell r="K320" t="str">
            <v>Consumo de energía eléctrica</v>
          </cell>
          <cell r="L320" t="str">
            <v>Agotamiento de los recursos naturales (-)</v>
          </cell>
          <cell r="AB320" t="str">
            <v>Negativo MODERADO</v>
          </cell>
          <cell r="BA320" t="str">
            <v>Negativo BAJO</v>
          </cell>
        </row>
        <row r="321">
          <cell r="K321" t="str">
            <v>Consumo de papel</v>
          </cell>
          <cell r="L321" t="str">
            <v>Agotamiento de los recursos naturales (-)</v>
          </cell>
          <cell r="AB321" t="str">
            <v>Negativo MODERADO</v>
          </cell>
          <cell r="BA321" t="str">
            <v>Negativo BAJO</v>
          </cell>
        </row>
        <row r="322">
          <cell r="K322" t="str">
            <v>Consumo de tóner</v>
          </cell>
          <cell r="L322" t="str">
            <v>Agotamiento de los recursos naturales (-)</v>
          </cell>
          <cell r="AB322" t="str">
            <v>Negativo BAJO</v>
          </cell>
          <cell r="BA322" t="str">
            <v>Negativo BAJO</v>
          </cell>
        </row>
        <row r="323">
          <cell r="K323" t="str">
            <v>Generación de residuos aprovechables (PAPEL)</v>
          </cell>
          <cell r="L323" t="str">
            <v>Disminución de carga en los rellenos sanitarios (+)</v>
          </cell>
          <cell r="AB323" t="str">
            <v>POSITIVO</v>
          </cell>
          <cell r="BA323" t="str">
            <v>POSITIVO</v>
          </cell>
        </row>
        <row r="324">
          <cell r="K324" t="str">
            <v>Generación de residuos ordinarios</v>
          </cell>
          <cell r="L324" t="str">
            <v>Aumento de carga de rellenos sanitarios (-)</v>
          </cell>
          <cell r="AB324" t="str">
            <v>Negativo MODERADO</v>
          </cell>
          <cell r="BA324" t="str">
            <v>Negativo BAJO</v>
          </cell>
        </row>
        <row r="325">
          <cell r="K325" t="str">
            <v>Generación de residuos ordinarios</v>
          </cell>
          <cell r="L325" t="str">
            <v>Aumento de carga de rellenos sanitarios (-)</v>
          </cell>
          <cell r="AB325" t="str">
            <v>Negativo MODERADO</v>
          </cell>
          <cell r="BA325" t="str">
            <v>Negativo BAJO</v>
          </cell>
        </row>
        <row r="326">
          <cell r="K326" t="str">
            <v xml:space="preserve">Generación de residuos peligrosos (TÓNERES) </v>
          </cell>
          <cell r="L326" t="str">
            <v>Contaminación del suelo (-)</v>
          </cell>
          <cell r="AB326" t="str">
            <v>Negativo MODERADO</v>
          </cell>
          <cell r="BA326" t="str">
            <v>Negativo BAJO</v>
          </cell>
        </row>
        <row r="327">
          <cell r="K327" t="str">
            <v>Consumo de bolsas plásticas para almacenamiento de residuos</v>
          </cell>
          <cell r="L327" t="str">
            <v>Agotamiento de los recursos naturales (-)</v>
          </cell>
          <cell r="AB327" t="str">
            <v>Negativo MODERADO</v>
          </cell>
          <cell r="BA327" t="str">
            <v>Negativo BAJO</v>
          </cell>
        </row>
        <row r="328">
          <cell r="K328" t="str">
            <v>Consumo de papel</v>
          </cell>
          <cell r="L328" t="str">
            <v>Agotamiento de los recursos naturales (-)</v>
          </cell>
          <cell r="AB328" t="str">
            <v>Negativo MODERADO</v>
          </cell>
          <cell r="BA328" t="str">
            <v>Negativo BAJO</v>
          </cell>
        </row>
        <row r="329">
          <cell r="K329" t="str">
            <v>Consumo de tóner</v>
          </cell>
          <cell r="L329" t="str">
            <v>Agotamiento de los recursos naturales (-)</v>
          </cell>
          <cell r="AB329" t="str">
            <v>Negativo BAJO</v>
          </cell>
          <cell r="BA329" t="str">
            <v>Negativo BAJO</v>
          </cell>
        </row>
        <row r="330">
          <cell r="K330" t="str">
            <v>Consumo de energía eléctrica</v>
          </cell>
          <cell r="L330" t="str">
            <v>Agotamiento de los recursos naturales (-)</v>
          </cell>
          <cell r="AB330" t="str">
            <v>Negativo MODERADO</v>
          </cell>
          <cell r="BA330" t="str">
            <v>Negativo BAJO</v>
          </cell>
        </row>
        <row r="331">
          <cell r="K331" t="str">
            <v>Definición de criterios ambientales para adquisición de productos y/o servicios</v>
          </cell>
          <cell r="L331" t="str">
            <v>Reducción de afectación al medio ambiente (+)</v>
          </cell>
          <cell r="AB331" t="str">
            <v>POSITIVO</v>
          </cell>
          <cell r="BA331" t="str">
            <v>POSITIVO</v>
          </cell>
        </row>
        <row r="332">
          <cell r="K332" t="str">
            <v>Definición de criterios ambientales para adquisición de productos y/o servicios</v>
          </cell>
          <cell r="L332" t="str">
            <v>Generación / Fomento de educación  y conciencia ambiental (+)</v>
          </cell>
          <cell r="AB332" t="str">
            <v>POSITIVO</v>
          </cell>
          <cell r="BA332" t="str">
            <v>POSITIVO</v>
          </cell>
        </row>
        <row r="333">
          <cell r="K333" t="str">
            <v>Generación de residuos aprovechables (CARTÓN)</v>
          </cell>
          <cell r="L333" t="str">
            <v>Disminución de carga en los rellenos sanitarios (+)</v>
          </cell>
          <cell r="AB333" t="str">
            <v>POSITIVO</v>
          </cell>
          <cell r="BA333" t="str">
            <v>POSITIVO</v>
          </cell>
        </row>
        <row r="334">
          <cell r="K334" t="str">
            <v>Generación de residuos aprovechables (PAPEL)</v>
          </cell>
          <cell r="L334" t="str">
            <v>Disminución de carga en los rellenos sanitarios (+)</v>
          </cell>
          <cell r="AB334" t="str">
            <v>POSITIVO</v>
          </cell>
          <cell r="BA334" t="str">
            <v>POSITIVO</v>
          </cell>
        </row>
        <row r="335">
          <cell r="K335" t="str">
            <v>Generación de residuos aprovechables (PLÁSTICO)</v>
          </cell>
          <cell r="L335" t="str">
            <v>Disminución de carga en los rellenos sanitarios (+)</v>
          </cell>
          <cell r="AB335" t="str">
            <v>POSITIVO</v>
          </cell>
          <cell r="BA335" t="str">
            <v>POSITIVO</v>
          </cell>
        </row>
        <row r="336">
          <cell r="K336" t="str">
            <v>Generación de residuos ordinarios</v>
          </cell>
          <cell r="L336" t="str">
            <v>Aumento de carga de rellenos sanitarios (-)</v>
          </cell>
          <cell r="AB336" t="str">
            <v>Negativo MODERADO</v>
          </cell>
          <cell r="BA336" t="str">
            <v>Negativo BAJO</v>
          </cell>
        </row>
        <row r="337">
          <cell r="K337" t="str">
            <v>Generación de residuos ordinarios</v>
          </cell>
          <cell r="L337" t="str">
            <v>Contaminación del suelo (-)</v>
          </cell>
          <cell r="AB337" t="str">
            <v>Negativo MODERADO</v>
          </cell>
          <cell r="BA337" t="str">
            <v>Negativo BAJO</v>
          </cell>
        </row>
        <row r="338">
          <cell r="K338" t="str">
            <v>Generación de residuos orgánicos</v>
          </cell>
          <cell r="L338" t="str">
            <v>Aumento de carga de rellenos sanitarios (-)</v>
          </cell>
          <cell r="AB338" t="str">
            <v>Negativo MODERADO</v>
          </cell>
          <cell r="BA338" t="str">
            <v>Negativo BAJO</v>
          </cell>
        </row>
        <row r="339">
          <cell r="K339" t="str">
            <v>Generación de residuos orgánicos</v>
          </cell>
          <cell r="L339" t="str">
            <v>Contaminación del suelo (-)</v>
          </cell>
          <cell r="AB339" t="str">
            <v>Negativo MODERADO</v>
          </cell>
          <cell r="BA339" t="str">
            <v>Negativo BAJO</v>
          </cell>
        </row>
        <row r="340">
          <cell r="K340" t="str">
            <v xml:space="preserve">Generación de residuos peligrosos (TÓNERES) </v>
          </cell>
          <cell r="L340" t="str">
            <v>Contaminación del suelo (-)</v>
          </cell>
          <cell r="AB340" t="str">
            <v>Negativo MODERADO</v>
          </cell>
          <cell r="BA340" t="str">
            <v>Negativo BAJO</v>
          </cell>
        </row>
        <row r="341">
          <cell r="K341" t="str">
            <v>Consumo de bolsas plásticas para almacenamiento de residuos</v>
          </cell>
          <cell r="L341" t="str">
            <v>Agotamiento de los recursos naturales (-)</v>
          </cell>
          <cell r="AB341" t="str">
            <v>Negativo MODERADO</v>
          </cell>
          <cell r="BA341" t="str">
            <v>Negativo BAJO</v>
          </cell>
        </row>
        <row r="342">
          <cell r="K342" t="str">
            <v>Educación ambiental</v>
          </cell>
          <cell r="L342" t="str">
            <v>Disminución de carga en los rellenos sanitarios (+)</v>
          </cell>
          <cell r="AB342" t="str">
            <v>POSITIVO</v>
          </cell>
          <cell r="BA342" t="str">
            <v>POSITIVO</v>
          </cell>
        </row>
        <row r="343">
          <cell r="K343" t="str">
            <v>Educación ambiental</v>
          </cell>
          <cell r="L343" t="str">
            <v>Disminución de contaminación al suelo (+)</v>
          </cell>
          <cell r="AB343" t="str">
            <v>POSITIVO</v>
          </cell>
          <cell r="BA343" t="str">
            <v>POSITIVO</v>
          </cell>
        </row>
        <row r="344">
          <cell r="K344" t="str">
            <v>Educación ambiental</v>
          </cell>
          <cell r="L344" t="str">
            <v>Fomento de buenas prácticas ambientales (+)</v>
          </cell>
          <cell r="AB344" t="str">
            <v>POSITIVO</v>
          </cell>
          <cell r="BA344" t="str">
            <v>POSITIVO</v>
          </cell>
        </row>
        <row r="345">
          <cell r="K345" t="str">
            <v>Educación ambiental</v>
          </cell>
          <cell r="L345" t="str">
            <v>Generación / Fomento de educación  y conciencia ambiental (+)</v>
          </cell>
          <cell r="AB345" t="str">
            <v>POSITIVO</v>
          </cell>
          <cell r="BA345" t="str">
            <v>POSITIVO</v>
          </cell>
        </row>
        <row r="346">
          <cell r="K346" t="str">
            <v>Educación ambiental</v>
          </cell>
          <cell r="L346" t="str">
            <v>Generación de empleo (+)</v>
          </cell>
          <cell r="AB346" t="str">
            <v>POSITIVO</v>
          </cell>
          <cell r="BA346" t="str">
            <v>POSITIVO</v>
          </cell>
        </row>
        <row r="347">
          <cell r="K347" t="str">
            <v>Educación ambiental</v>
          </cell>
          <cell r="L347" t="str">
            <v>Manejo integral de residuos sólidos (+)</v>
          </cell>
          <cell r="AB347" t="str">
            <v>POSITIVO</v>
          </cell>
          <cell r="BA347" t="str">
            <v>POSITIVO</v>
          </cell>
        </row>
        <row r="348">
          <cell r="K348" t="str">
            <v>Educación ambiental</v>
          </cell>
          <cell r="L348" t="str">
            <v>Reducción de afectación al medio ambiente (+)</v>
          </cell>
          <cell r="AB348" t="str">
            <v>POSITIVO</v>
          </cell>
          <cell r="BA348" t="str">
            <v>POSITIVO</v>
          </cell>
        </row>
        <row r="349">
          <cell r="K349" t="str">
            <v>Uso de publicidad exterior visual</v>
          </cell>
          <cell r="L349" t="str">
            <v>Alteración al medio ambiente laboral (-)</v>
          </cell>
          <cell r="AB349" t="str">
            <v>Negativo MODERADO</v>
          </cell>
          <cell r="BA349" t="str">
            <v>Negativo BAJO</v>
          </cell>
        </row>
        <row r="350">
          <cell r="K350" t="str">
            <v>Consumo de combustibles</v>
          </cell>
          <cell r="L350" t="str">
            <v>Agotamiento de los recursos naturales (-)</v>
          </cell>
          <cell r="AB350" t="str">
            <v>Negativo MODERADO</v>
          </cell>
          <cell r="BA350" t="str">
            <v>Negativo BAJO</v>
          </cell>
        </row>
        <row r="351">
          <cell r="K351" t="str">
            <v>Consumo de combustibles</v>
          </cell>
          <cell r="L351" t="str">
            <v>Emisión de gases efecto invernadero (-)</v>
          </cell>
          <cell r="AB351" t="str">
            <v>Negativo MODERADO</v>
          </cell>
          <cell r="BA351" t="str">
            <v>Negativo BAJO</v>
          </cell>
        </row>
        <row r="352">
          <cell r="K352" t="str">
            <v>Generación de emisiones atmosféricas fuentes móviles</v>
          </cell>
          <cell r="L352" t="str">
            <v>Contaminación del aire (-)</v>
          </cell>
          <cell r="AB352" t="str">
            <v>Negativo MODERADO</v>
          </cell>
          <cell r="BA352" t="str">
            <v>Negativo MODERADO</v>
          </cell>
        </row>
        <row r="353">
          <cell r="K353" t="str">
            <v>Generación de residuos de manejo especial (LLANTAS USADAS)</v>
          </cell>
          <cell r="L353" t="str">
            <v>Contaminación del suelo (-)</v>
          </cell>
          <cell r="AB353" t="str">
            <v>Negativo MODERADO</v>
          </cell>
          <cell r="BA353" t="str">
            <v>Negativo BAJO</v>
          </cell>
        </row>
        <row r="354">
          <cell r="K354" t="str">
            <v>Generación de residuos peligrosos (ACEITES USADOS)</v>
          </cell>
          <cell r="L354" t="str">
            <v>Contaminación del suelo (-)</v>
          </cell>
          <cell r="AB354" t="str">
            <v>Negativo MODERADO</v>
          </cell>
          <cell r="BA354" t="str">
            <v>Negativo BAJO</v>
          </cell>
        </row>
        <row r="355">
          <cell r="K355" t="str">
            <v>Generación de ruido</v>
          </cell>
          <cell r="L355" t="str">
            <v>Contaminación del aire (-)</v>
          </cell>
          <cell r="AB355" t="str">
            <v>Negativo MODERADO</v>
          </cell>
          <cell r="BA355" t="str">
            <v>Negativo MODERADO</v>
          </cell>
        </row>
        <row r="356">
          <cell r="K356" t="str">
            <v>Identificación de requisitos legales ambientales y otros requisitos</v>
          </cell>
          <cell r="L356" t="str">
            <v>Reducción de afectación al medio ambiente (+)</v>
          </cell>
          <cell r="AB356" t="str">
            <v>POSITIVO</v>
          </cell>
          <cell r="BA356" t="str">
            <v>POSITIVO</v>
          </cell>
        </row>
        <row r="357">
          <cell r="K357" t="str">
            <v>Definición de criterios ambientales para adquisición de productos y/o servicios</v>
          </cell>
          <cell r="L357" t="str">
            <v>Preservación de la calidad del aire (+)</v>
          </cell>
          <cell r="AB357" t="str">
            <v>POSITIVO</v>
          </cell>
          <cell r="BA357" t="str">
            <v>POSITIVO</v>
          </cell>
        </row>
        <row r="358">
          <cell r="K358" t="str">
            <v>Definición de criterios ambientales para adquisición de productos y/o servicios</v>
          </cell>
          <cell r="L358" t="str">
            <v>Reducción de afectación al medio ambiente (+)</v>
          </cell>
          <cell r="AB358" t="str">
            <v>POSITIVO</v>
          </cell>
          <cell r="BA358" t="str">
            <v>POSITIVO</v>
          </cell>
        </row>
        <row r="359">
          <cell r="K359" t="str">
            <v>N/A</v>
          </cell>
          <cell r="L359" t="str">
            <v>N/A</v>
          </cell>
          <cell r="AB359" t="str">
            <v>SIN IMPACTO</v>
          </cell>
          <cell r="BA359" t="str">
            <v>SIN IMPACTO</v>
          </cell>
        </row>
        <row r="360">
          <cell r="K360" t="str">
            <v>Generación de vibraciones</v>
          </cell>
          <cell r="L360" t="str">
            <v>Alteración al medio ambiente laboral (-)</v>
          </cell>
          <cell r="AB360" t="str">
            <v>Negativo MODERADO</v>
          </cell>
          <cell r="BA360" t="str">
            <v>Negativo BAJO</v>
          </cell>
        </row>
        <row r="361">
          <cell r="K361" t="str">
            <v>Consumo de energía eléctrica</v>
          </cell>
          <cell r="L361" t="str">
            <v>Agotamiento de los recursos naturales (-)</v>
          </cell>
          <cell r="AB361" t="str">
            <v>Negativo MODERADO</v>
          </cell>
          <cell r="BA361" t="str">
            <v>Negativo BAJO</v>
          </cell>
        </row>
        <row r="362">
          <cell r="K362" t="str">
            <v>N/A</v>
          </cell>
          <cell r="L362" t="str">
            <v>N/A</v>
          </cell>
          <cell r="AB362" t="str">
            <v>SIN IMPACTO</v>
          </cell>
          <cell r="BA362" t="str">
            <v>SIN IMPACTO</v>
          </cell>
        </row>
        <row r="363">
          <cell r="K363" t="str">
            <v>N/A</v>
          </cell>
          <cell r="L363" t="str">
            <v>N/A</v>
          </cell>
          <cell r="AB363" t="str">
            <v>SIN IMPACTO</v>
          </cell>
          <cell r="BA363" t="str">
            <v>SIN IMPACTO</v>
          </cell>
        </row>
        <row r="364">
          <cell r="K364" t="str">
            <v>N/A</v>
          </cell>
          <cell r="L364" t="str">
            <v>N/A</v>
          </cell>
          <cell r="AB364" t="str">
            <v>SIN IMPACTO</v>
          </cell>
          <cell r="BA364" t="str">
            <v>SIN IMPACTO</v>
          </cell>
        </row>
        <row r="365">
          <cell r="K365" t="str">
            <v>Uso de refrigerantes</v>
          </cell>
          <cell r="L365" t="str">
            <v>Agotamiento de los recursos naturales (-)</v>
          </cell>
          <cell r="AB365" t="str">
            <v>Negativo BAJO</v>
          </cell>
          <cell r="BA365" t="str">
            <v>Negativo BAJO</v>
          </cell>
        </row>
        <row r="366">
          <cell r="K366" t="str">
            <v>Consumo de energía eléctrica</v>
          </cell>
          <cell r="L366" t="str">
            <v>Agotamiento de los recursos naturales (-)</v>
          </cell>
          <cell r="AB366" t="str">
            <v>Negativo MODERADO</v>
          </cell>
          <cell r="BA366" t="str">
            <v>Negativo BAJO</v>
          </cell>
        </row>
        <row r="367">
          <cell r="K367" t="str">
            <v>Consumo de energía eléctrica</v>
          </cell>
          <cell r="L367" t="str">
            <v>Agotamiento de los recursos naturales (-)</v>
          </cell>
          <cell r="AB367" t="str">
            <v>Negativo MODERADO</v>
          </cell>
          <cell r="BA367" t="str">
            <v>Negativo BAJO</v>
          </cell>
        </row>
        <row r="368">
          <cell r="K368" t="str">
            <v xml:space="preserve">Generación de residuos peligrosos (RESIDUOS QUÍMICOS) </v>
          </cell>
          <cell r="L368" t="str">
            <v>Contaminación del suelo (-)</v>
          </cell>
          <cell r="AB368" t="str">
            <v>Negativo MODERADO</v>
          </cell>
          <cell r="BA368" t="str">
            <v>Negativo BAJO</v>
          </cell>
        </row>
        <row r="369">
          <cell r="K369" t="str">
            <v>Consumo de agua</v>
          </cell>
          <cell r="L369" t="str">
            <v>Agotamiento de los recursos naturales (-)</v>
          </cell>
          <cell r="AB369" t="str">
            <v>Negativo BAJO</v>
          </cell>
          <cell r="BA369" t="str">
            <v>Negativo BAJO</v>
          </cell>
        </row>
        <row r="370">
          <cell r="K370" t="str">
            <v>N/A</v>
          </cell>
          <cell r="L370" t="str">
            <v>N/A</v>
          </cell>
          <cell r="AB370" t="str">
            <v>SIN IMPACTO</v>
          </cell>
          <cell r="BA370" t="str">
            <v>SIN IMPACTO</v>
          </cell>
        </row>
        <row r="371">
          <cell r="K371" t="str">
            <v>N/A</v>
          </cell>
          <cell r="L371" t="str">
            <v>N/A</v>
          </cell>
          <cell r="AB371" t="str">
            <v>SIN IMPACTO</v>
          </cell>
          <cell r="BA371" t="str">
            <v>SIN IMPACTO</v>
          </cell>
        </row>
        <row r="372">
          <cell r="K372" t="str">
            <v>N/A</v>
          </cell>
          <cell r="L372" t="str">
            <v>N/A</v>
          </cell>
          <cell r="AB372" t="str">
            <v>SIN IMPACTO</v>
          </cell>
          <cell r="BA372" t="str">
            <v>SIN IMPACTO</v>
          </cell>
        </row>
        <row r="373">
          <cell r="K373" t="str">
            <v>N/A</v>
          </cell>
          <cell r="L373" t="str">
            <v>N/A</v>
          </cell>
          <cell r="AB373" t="str">
            <v>SIN IMPACTO</v>
          </cell>
          <cell r="BA373" t="str">
            <v>SIN IMPACTO</v>
          </cell>
        </row>
        <row r="374">
          <cell r="K374" t="str">
            <v>Generación de residuos peligrosos (PLAGUICIDAS)</v>
          </cell>
          <cell r="L374" t="str">
            <v>Contaminación del suelo (-)</v>
          </cell>
          <cell r="AB374" t="str">
            <v>Negativo MODERADO</v>
          </cell>
          <cell r="BA374" t="str">
            <v>Negativo BAJO</v>
          </cell>
        </row>
        <row r="375">
          <cell r="K375" t="str">
            <v>Consumo de combustibles</v>
          </cell>
          <cell r="L375" t="str">
            <v>Agotamiento de los recursos naturales (-)</v>
          </cell>
          <cell r="AB375" t="str">
            <v>Negativo BAJO</v>
          </cell>
          <cell r="BA375" t="str">
            <v>Negativo BAJO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t="str">
            <v>Consumo de agua</v>
          </cell>
          <cell r="L378" t="str">
            <v>Agotamiento de los recursos naturales (-)</v>
          </cell>
          <cell r="AB378" t="str">
            <v>Negativo MODERADO</v>
          </cell>
          <cell r="BA378" t="str">
            <v>Negativo BAJO</v>
          </cell>
        </row>
        <row r="379">
          <cell r="K379" t="str">
            <v>Otro</v>
          </cell>
          <cell r="L379" t="str">
            <v>Disminución de contaminación al suelo (+)</v>
          </cell>
          <cell r="AB379" t="str">
            <v>POSITIVO</v>
          </cell>
          <cell r="BA379" t="str">
            <v>POSITIVO</v>
          </cell>
        </row>
        <row r="380">
          <cell r="K380" t="str">
            <v>Generación de residuos ordinarios</v>
          </cell>
          <cell r="L380" t="str">
            <v>Contaminación del suelo (-)</v>
          </cell>
          <cell r="AB380" t="str">
            <v>Negativo MODERADO</v>
          </cell>
          <cell r="BA380" t="str">
            <v>Negativo BAJO</v>
          </cell>
        </row>
        <row r="381">
          <cell r="K381" t="str">
            <v>Generación de residuos ordinarios</v>
          </cell>
          <cell r="L381" t="str">
            <v>Contaminación del suelo (-)</v>
          </cell>
          <cell r="AB381" t="str">
            <v>Negativo MODERADO</v>
          </cell>
          <cell r="BA381" t="str">
            <v>Negativo BAJO</v>
          </cell>
        </row>
        <row r="382">
          <cell r="K382" t="str">
            <v>Consumo de agua</v>
          </cell>
          <cell r="L382" t="str">
            <v>Disminución de consumo de agua (+)</v>
          </cell>
          <cell r="AB382" t="str">
            <v>Negativo MODERADO</v>
          </cell>
          <cell r="BA382" t="str">
            <v>Negativo BAJO</v>
          </cell>
        </row>
        <row r="383">
          <cell r="K383"/>
          <cell r="L383"/>
          <cell r="AB383" t="str">
            <v>SIN IMPACTO</v>
          </cell>
          <cell r="BA383" t="str">
            <v>SIN IMPACTO</v>
          </cell>
        </row>
      </sheetData>
      <sheetData sheetId="75"/>
      <sheetData sheetId="76"/>
      <sheetData sheetId="77"/>
      <sheetData sheetId="78"/>
      <sheetData sheetId="7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Disminución de contaminación al suelo (+)</v>
          </cell>
          <cell r="AB17" t="str">
            <v>POSITIVO</v>
          </cell>
          <cell r="BA17" t="str">
            <v>POSITIVO</v>
          </cell>
        </row>
        <row r="18">
          <cell r="K18" t="str">
            <v xml:space="preserve">Generación de residuos peligrosos (TÓNERES) </v>
          </cell>
          <cell r="L18" t="str">
            <v>Contaminación del suelo (-)</v>
          </cell>
          <cell r="AB18" t="str">
            <v>Negativo MODERADO</v>
          </cell>
          <cell r="BA18" t="str">
            <v>Negativo BAJO</v>
          </cell>
        </row>
        <row r="19">
          <cell r="K19" t="str">
            <v>Consumo de energía eléctrica</v>
          </cell>
          <cell r="L19" t="str">
            <v>Agotamiento de los recursos naturales (-)</v>
          </cell>
          <cell r="AB19" t="str">
            <v>Negativo MODERADO</v>
          </cell>
          <cell r="BA19" t="str">
            <v>Negativo BAJO</v>
          </cell>
        </row>
        <row r="20">
          <cell r="K20" t="str">
            <v>Generación de residuos de manejo especial (RAEE´S)</v>
          </cell>
          <cell r="L20" t="str">
            <v>Contaminación del suelo (-)</v>
          </cell>
          <cell r="AB20" t="str">
            <v>Negativo MODERADO</v>
          </cell>
          <cell r="BA20" t="str">
            <v>Negativo BAJO</v>
          </cell>
        </row>
        <row r="21">
          <cell r="K21" t="str">
            <v>Educación ambiental</v>
          </cell>
          <cell r="L21" t="str">
            <v>Fomento de buenas prácticas ambientales (+)</v>
          </cell>
          <cell r="AB21" t="str">
            <v>POSITIVO</v>
          </cell>
          <cell r="BA21" t="str">
            <v>POSITIVO</v>
          </cell>
        </row>
        <row r="22">
          <cell r="K22" t="str">
            <v>Consumo de energía eléctrica</v>
          </cell>
          <cell r="L22" t="str">
            <v>Agotamiento de los recursos naturales (-)</v>
          </cell>
          <cell r="AB22" t="str">
            <v>Negativo MODERADO</v>
          </cell>
          <cell r="BA22" t="str">
            <v>Negativo BAJO</v>
          </cell>
        </row>
        <row r="23">
          <cell r="K23" t="str">
            <v>Generación de residuos de manejo especial (RAEE´S)</v>
          </cell>
          <cell r="L23" t="str">
            <v>Contaminación del suelo (-)</v>
          </cell>
          <cell r="AB23" t="str">
            <v>Negativo MODERADO</v>
          </cell>
          <cell r="BA23" t="str">
            <v>Negativo BAJO</v>
          </cell>
        </row>
        <row r="24">
          <cell r="K24" t="str">
            <v>Educación ambiental</v>
          </cell>
          <cell r="L24" t="str">
            <v>Fomento de buenas prácticas ambientales (+)</v>
          </cell>
          <cell r="AB24" t="str">
            <v>POSITIVO</v>
          </cell>
          <cell r="BA24" t="str">
            <v>POSITIVO</v>
          </cell>
        </row>
        <row r="25">
          <cell r="K25" t="str">
            <v>Educación ambiental</v>
          </cell>
          <cell r="L25" t="str">
            <v>Fomento de buenas prácticas ambientales (+)</v>
          </cell>
          <cell r="AB25" t="str">
            <v>POSITIVO</v>
          </cell>
          <cell r="BA25" t="str">
            <v>POSITIVO</v>
          </cell>
        </row>
        <row r="26">
          <cell r="K26" t="str">
            <v>Educación ambiental</v>
          </cell>
          <cell r="L26" t="str">
            <v>Reducción de afectación al medio ambiente (+)</v>
          </cell>
          <cell r="AB26" t="str">
            <v>POSITIVO</v>
          </cell>
          <cell r="BA26" t="str">
            <v>POSITIVO</v>
          </cell>
        </row>
        <row r="27">
          <cell r="K27" t="str">
            <v>Educación ambiental</v>
          </cell>
          <cell r="L27" t="str">
            <v>Generación / Fomento de educación  y conciencia ambiental (+)</v>
          </cell>
          <cell r="AB27" t="str">
            <v>POSITIVO</v>
          </cell>
          <cell r="BA27" t="str">
            <v>POSITIVO</v>
          </cell>
        </row>
        <row r="28">
          <cell r="K28" t="str">
            <v>Educación ambiental</v>
          </cell>
          <cell r="L28" t="str">
            <v>Disminución de consumo de papel (+)</v>
          </cell>
          <cell r="AB28" t="str">
            <v>POSITIVO</v>
          </cell>
          <cell r="BA28" t="str">
            <v>POSITIVO</v>
          </cell>
        </row>
        <row r="29">
          <cell r="K29" t="str">
            <v>Educación ambiental</v>
          </cell>
          <cell r="L29" t="str">
            <v>Disminución de consumo de energía (+)</v>
          </cell>
          <cell r="AB29" t="str">
            <v>POSITIVO</v>
          </cell>
          <cell r="BA29" t="str">
            <v>POSITIVO</v>
          </cell>
        </row>
        <row r="30">
          <cell r="K30" t="str">
            <v>Educación ambiental</v>
          </cell>
          <cell r="L30" t="str">
            <v>Disminución de consumo de agua (+)</v>
          </cell>
          <cell r="AB30" t="str">
            <v>POSITIVO</v>
          </cell>
          <cell r="BA30" t="str">
            <v>POSITIVO</v>
          </cell>
        </row>
        <row r="31">
          <cell r="K31" t="str">
            <v>Educación ambiental</v>
          </cell>
          <cell r="L31" t="str">
            <v>Manejo integral de residuos sólidos (+)</v>
          </cell>
          <cell r="AB31" t="str">
            <v>POSITIVO</v>
          </cell>
          <cell r="BA31" t="str">
            <v>POSITIVO</v>
          </cell>
        </row>
        <row r="32">
          <cell r="K32" t="str">
            <v>Educación ambiental</v>
          </cell>
          <cell r="L32" t="str">
            <v>Conservación de fauna (+)</v>
          </cell>
          <cell r="AB32" t="str">
            <v>POSITIVO</v>
          </cell>
          <cell r="BA32" t="str">
            <v>POSITIVO</v>
          </cell>
        </row>
        <row r="33">
          <cell r="K33" t="str">
            <v>Educación ambiental</v>
          </cell>
          <cell r="L33" t="str">
            <v>Conservación de flora (+)</v>
          </cell>
          <cell r="AB33" t="str">
            <v>POSITIVO</v>
          </cell>
          <cell r="BA33" t="str">
            <v>POSITIVO</v>
          </cell>
        </row>
        <row r="34">
          <cell r="K34" t="str">
            <v>Conversión a medios tecnológicos</v>
          </cell>
          <cell r="L34" t="str">
            <v>Disminución de consumo de papel (+)</v>
          </cell>
          <cell r="AB34" t="str">
            <v>POSITIVO</v>
          </cell>
          <cell r="BA34" t="str">
            <v>POSITIVO</v>
          </cell>
        </row>
        <row r="35">
          <cell r="K35" t="str">
            <v>Realización de actividades de compensación ambiental</v>
          </cell>
          <cell r="L35" t="str">
            <v>Reducción de afectación al medio ambiente (+)</v>
          </cell>
          <cell r="AB35" t="str">
            <v>POSITIVO</v>
          </cell>
          <cell r="BA35" t="str">
            <v>POSITIVO</v>
          </cell>
        </row>
        <row r="36">
          <cell r="K36" t="str">
            <v>Realización de actividades de compensación ambiental</v>
          </cell>
          <cell r="L36" t="str">
            <v>Generación / Fomento de educación  y conciencia ambiental (+)</v>
          </cell>
          <cell r="AB36" t="str">
            <v>POSITIVO</v>
          </cell>
          <cell r="BA36" t="str">
            <v>POSITIVO</v>
          </cell>
        </row>
        <row r="37">
          <cell r="K37" t="str">
            <v>Consumo de energía eléctrica</v>
          </cell>
          <cell r="L37" t="str">
            <v>Agotamiento de los recursos naturales (-)</v>
          </cell>
          <cell r="AB37" t="str">
            <v>Negativo MODERADO</v>
          </cell>
          <cell r="BA37" t="str">
            <v>Negativo BAJO</v>
          </cell>
        </row>
        <row r="38">
          <cell r="K38" t="str">
            <v>Consumo de papel</v>
          </cell>
          <cell r="L38" t="str">
            <v>Agotamiento de los recursos naturales (-)</v>
          </cell>
          <cell r="AB38" t="str">
            <v>Negativo MODERADO</v>
          </cell>
          <cell r="BA38" t="str">
            <v>Negativo BAJO</v>
          </cell>
        </row>
        <row r="39">
          <cell r="K39" t="str">
            <v>Consumo de tóner</v>
          </cell>
          <cell r="L39" t="str">
            <v>Agotamiento de los recursos naturales (-)</v>
          </cell>
          <cell r="AB39" t="str">
            <v>Negativo BAJO</v>
          </cell>
          <cell r="BA39" t="str">
            <v>Negativo BAJO</v>
          </cell>
        </row>
        <row r="40">
          <cell r="K40" t="str">
            <v>Conversión a medios tecnológicos</v>
          </cell>
          <cell r="L40" t="str">
            <v>Disminución de consumo de papel (+)</v>
          </cell>
          <cell r="AB40" t="str">
            <v>POSITIVO</v>
          </cell>
          <cell r="BA40" t="str">
            <v>POSITIVO</v>
          </cell>
        </row>
        <row r="41">
          <cell r="K41" t="str">
            <v>Generación de residuos aprovechables (PAPEL)</v>
          </cell>
          <cell r="L41" t="str">
            <v>Disminución de carga en los rellenos sanitarios (+)</v>
          </cell>
          <cell r="AB41" t="str">
            <v>POSITIVO</v>
          </cell>
          <cell r="BA41" t="str">
            <v>POSITIVO</v>
          </cell>
        </row>
        <row r="42">
          <cell r="K42" t="str">
            <v xml:space="preserve">Generación de residuos peligrosos (TÓNERES) </v>
          </cell>
          <cell r="L42" t="str">
            <v>Contaminación del suelo (-)</v>
          </cell>
          <cell r="AB42" t="str">
            <v>Negativo MODERADO</v>
          </cell>
          <cell r="BA42" t="str">
            <v>Negativo BAJO</v>
          </cell>
        </row>
        <row r="43">
          <cell r="K43" t="str">
            <v>Generación de residuos de manejo especial (RAEE´S)</v>
          </cell>
          <cell r="L43" t="str">
            <v>Contaminación del suelo (-)</v>
          </cell>
          <cell r="AB43" t="str">
            <v>Negativo MODERADO</v>
          </cell>
          <cell r="BA43" t="str">
            <v>Negativo BAJO</v>
          </cell>
        </row>
        <row r="44">
          <cell r="K44" t="str">
            <v>Generación de residuos de manejo especial (PILAS O BATERÍAS)</v>
          </cell>
          <cell r="L44" t="str">
            <v>Contaminación del suelo (-)</v>
          </cell>
          <cell r="AB44" t="str">
            <v>Negativo MODERADO</v>
          </cell>
          <cell r="BA44" t="str">
            <v>Negativo BAJO</v>
          </cell>
        </row>
        <row r="45">
          <cell r="K45" t="str">
            <v xml:space="preserve">Generación de residuos peligrosos (TÓNERES) </v>
          </cell>
          <cell r="L45" t="str">
            <v>Contaminación del suelo (-)</v>
          </cell>
          <cell r="AB45" t="str">
            <v>Negativo MODERADO</v>
          </cell>
          <cell r="BA45" t="str">
            <v>Negativo BAJO</v>
          </cell>
        </row>
        <row r="46">
          <cell r="K46" t="str">
            <v>Consumo de sustancias químicas</v>
          </cell>
          <cell r="L46" t="str">
            <v>Agotamiento de los recursos naturales (-)</v>
          </cell>
          <cell r="AB46" t="str">
            <v>Negativo MODERADO</v>
          </cell>
          <cell r="BA46" t="str">
            <v>Negativo BAJO</v>
          </cell>
        </row>
        <row r="47">
          <cell r="K47" t="str">
            <v>Mantenimiento de aparatos eléctricos y/o electrónicos</v>
          </cell>
          <cell r="L47" t="str">
            <v>Alteración al medio ambiente laboral (-)</v>
          </cell>
          <cell r="AB47" t="str">
            <v>Negativo MODERADO</v>
          </cell>
          <cell r="BA47" t="str">
            <v>Negativo BAJO</v>
          </cell>
        </row>
        <row r="48">
          <cell r="K48" t="str">
            <v>Consumo de energía eléctrica</v>
          </cell>
          <cell r="L48" t="str">
            <v>Disminución de consumo de energía (+)</v>
          </cell>
          <cell r="AB48" t="str">
            <v>POSITIVO</v>
          </cell>
          <cell r="BA48" t="str">
            <v>POSITIVO</v>
          </cell>
        </row>
        <row r="49">
          <cell r="K49" t="str">
            <v>Consumo de energía eléctrica</v>
          </cell>
          <cell r="L49" t="str">
            <v>Agotamiento de los recursos naturales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papel</v>
          </cell>
          <cell r="L51" t="str">
            <v>Agotamiento de los recursos naturales (-)</v>
          </cell>
          <cell r="AB51" t="str">
            <v>Negativo MODERADO</v>
          </cell>
          <cell r="BA51" t="str">
            <v>Negativo BAJO</v>
          </cell>
        </row>
        <row r="52">
          <cell r="K52" t="str">
            <v>Consumo de tóner</v>
          </cell>
          <cell r="L52" t="str">
            <v>Agotamiento de los recursos naturales (-)</v>
          </cell>
          <cell r="AB52" t="str">
            <v>Negativo BAJO</v>
          </cell>
          <cell r="BA52" t="str">
            <v>Negativo BAJO</v>
          </cell>
        </row>
        <row r="53">
          <cell r="K53" t="str">
            <v>Conversión a medios tecnológicos</v>
          </cell>
          <cell r="L53" t="str">
            <v>Disminución de consumo de papel (+)</v>
          </cell>
          <cell r="AB53" t="str">
            <v>POSITIVO</v>
          </cell>
          <cell r="BA53" t="str">
            <v>POSITIVO</v>
          </cell>
        </row>
        <row r="54">
          <cell r="K54" t="str">
            <v>Generación de residuos aprovechables (PAPEL)</v>
          </cell>
          <cell r="L54" t="str">
            <v>Disminución de carga en los rellenos sanitarios (+)</v>
          </cell>
          <cell r="AB54" t="str">
            <v>POSITIVO</v>
          </cell>
          <cell r="BA54" t="str">
            <v>POSITIVO</v>
          </cell>
        </row>
        <row r="55">
          <cell r="K55" t="str">
            <v xml:space="preserve">Generación de residuos peligrosos (TÓNERES) </v>
          </cell>
          <cell r="L55" t="str">
            <v>Contaminación del suelo (-)</v>
          </cell>
          <cell r="AB55" t="str">
            <v>Negativo MODERADO</v>
          </cell>
          <cell r="BA55" t="str">
            <v>Negativo BAJO</v>
          </cell>
        </row>
        <row r="56">
          <cell r="K56" t="str">
            <v>Consumo de energía eléctrica</v>
          </cell>
          <cell r="L56" t="str">
            <v>Agotamiento de los recursos naturales (-)</v>
          </cell>
          <cell r="AB56" t="str">
            <v>Negativo MODERADO</v>
          </cell>
          <cell r="BA56" t="str">
            <v>Negativo BAJO</v>
          </cell>
        </row>
        <row r="57">
          <cell r="K57" t="str">
            <v>Consumo de materiales de construcción</v>
          </cell>
          <cell r="L57" t="str">
            <v>Agotamiento de los recursos naturales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Generación de residuos ordinarios</v>
          </cell>
          <cell r="L65" t="str">
            <v>Aumento de carga de rellenos sanitarios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sustancias químicas</v>
          </cell>
          <cell r="L68" t="str">
            <v>Agotamiento de los recursos naturales (-)</v>
          </cell>
          <cell r="AB68" t="str">
            <v>Negativo MODERADO</v>
          </cell>
          <cell r="BA68" t="str">
            <v>Negativo BAJO</v>
          </cell>
        </row>
        <row r="69">
          <cell r="K69" t="str">
            <v xml:space="preserve">Generación de residuos peligrosos (RESIDUOS QUÍMICOS) </v>
          </cell>
          <cell r="L69" t="str">
            <v>Contaminación del suelo (-)</v>
          </cell>
          <cell r="AB69" t="str">
            <v>Negativo MODERADO</v>
          </cell>
          <cell r="BA69" t="str">
            <v>Negativo BAJO</v>
          </cell>
        </row>
        <row r="70">
          <cell r="K70" t="str">
            <v>Consumo de plaguicidas</v>
          </cell>
          <cell r="L70" t="str">
            <v>Agotamiento de los recursos naturales (-)</v>
          </cell>
          <cell r="AB70" t="str">
            <v>Negativo MODERADO</v>
          </cell>
          <cell r="BA70" t="str">
            <v>Negativo BAJO</v>
          </cell>
        </row>
        <row r="71">
          <cell r="K71" t="str">
            <v>Generación de residuos peligrosos (PLAGUICIDAS)</v>
          </cell>
          <cell r="L71" t="str">
            <v>Contaminación del suelo (-)</v>
          </cell>
          <cell r="AB71" t="str">
            <v>Negativo MODERADO</v>
          </cell>
          <cell r="BA71" t="str">
            <v>Negativo BAJO</v>
          </cell>
        </row>
        <row r="72">
          <cell r="K72" t="str">
            <v>Consumo de energía eléctrica</v>
          </cell>
          <cell r="L72" t="str">
            <v>Agotamiento de los recursos naturales (-)</v>
          </cell>
          <cell r="AB72" t="str">
            <v>Negativo MODERADO</v>
          </cell>
          <cell r="BA72" t="str">
            <v>Negativo BAJO</v>
          </cell>
        </row>
        <row r="73">
          <cell r="K73" t="str">
            <v>Consumo de papel</v>
          </cell>
          <cell r="L73" t="str">
            <v>Agotamiento de los recursos naturales (-)</v>
          </cell>
          <cell r="AB73" t="str">
            <v>Negativo MODERADO</v>
          </cell>
          <cell r="BA73" t="str">
            <v>Negativo BAJO</v>
          </cell>
        </row>
        <row r="74">
          <cell r="K74" t="str">
            <v>Consumo de tóner</v>
          </cell>
          <cell r="L74" t="str">
            <v>Agotamiento de los recursos naturales (-)</v>
          </cell>
          <cell r="AB74" t="str">
            <v>Negativo BAJO</v>
          </cell>
          <cell r="BA74" t="str">
            <v>Negativo BAJO</v>
          </cell>
        </row>
        <row r="75">
          <cell r="K75" t="str">
            <v>Conversión a medios tecnológicos</v>
          </cell>
          <cell r="L75" t="str">
            <v>Disminución de consumo de papel (+)</v>
          </cell>
          <cell r="AB75" t="str">
            <v>POSITIVO</v>
          </cell>
          <cell r="BA75" t="str">
            <v>POSITIVO</v>
          </cell>
        </row>
        <row r="76">
          <cell r="K76" t="str">
            <v>Generación de residuos aprovechables (PAPEL)</v>
          </cell>
          <cell r="L76" t="str">
            <v>Disminución de carga en los rellenos sanitarios (+)</v>
          </cell>
          <cell r="AB76" t="str">
            <v>POSITIVO</v>
          </cell>
          <cell r="BA76" t="str">
            <v>POSITIVO</v>
          </cell>
        </row>
        <row r="77">
          <cell r="K77" t="str">
            <v xml:space="preserve">Generación de residuos peligrosos (TÓNERES) </v>
          </cell>
          <cell r="L77" t="str">
            <v>Contaminación del suelo (-)</v>
          </cell>
          <cell r="AB77" t="str">
            <v>Negativo MODERADO</v>
          </cell>
          <cell r="BA77" t="str">
            <v>Negativo BAJO</v>
          </cell>
        </row>
        <row r="78">
          <cell r="K78" t="str">
            <v>Educación ambiental</v>
          </cell>
          <cell r="L78" t="str">
            <v>Fomento de buenas prácticas ambientales (+)</v>
          </cell>
          <cell r="AB78" t="str">
            <v>POSITIVO</v>
          </cell>
          <cell r="BA78" t="str">
            <v>POSITIVO</v>
          </cell>
        </row>
        <row r="79">
          <cell r="K79" t="str">
            <v>Educación ambiental</v>
          </cell>
          <cell r="L79" t="str">
            <v>Generación / Fomento de educación  y conciencia ambiental (+)</v>
          </cell>
          <cell r="AB79" t="str">
            <v>POSITIVO</v>
          </cell>
          <cell r="BA79" t="str">
            <v>POSITIVO</v>
          </cell>
        </row>
        <row r="80">
          <cell r="K80" t="str">
            <v>Consumo de energía eléctrica</v>
          </cell>
          <cell r="L80" t="str">
            <v>Agotamiento de los recursos naturales (-)</v>
          </cell>
          <cell r="AB80" t="str">
            <v>POSITIVO</v>
          </cell>
          <cell r="BA80" t="str">
            <v>POSITIVO</v>
          </cell>
        </row>
        <row r="81">
          <cell r="K81" t="str">
            <v>Consumo de papel</v>
          </cell>
          <cell r="L81" t="str">
            <v>Agotamiento de los recursos naturales (-)</v>
          </cell>
          <cell r="AB81" t="str">
            <v>Negativo MODERADO</v>
          </cell>
          <cell r="BA81" t="str">
            <v>Negativo BAJO</v>
          </cell>
        </row>
        <row r="82">
          <cell r="K82" t="str">
            <v>Generación de residuos ordinarios</v>
          </cell>
          <cell r="L82" t="str">
            <v>Contaminación del suelo (-)</v>
          </cell>
          <cell r="AB82" t="str">
            <v>Negativo MODERADO</v>
          </cell>
          <cell r="BA82" t="str">
            <v>Negativo BAJO</v>
          </cell>
        </row>
        <row r="83">
          <cell r="K83" t="str">
            <v xml:space="preserve">Consumo de insumos comestibles de cafetería </v>
          </cell>
          <cell r="L83" t="str">
            <v>Agotamiento de los recursos naturales (-)</v>
          </cell>
          <cell r="AB83" t="str">
            <v>Negativo BAJO</v>
          </cell>
          <cell r="BA83" t="str">
            <v>Negativo BAJO</v>
          </cell>
        </row>
        <row r="84">
          <cell r="K84" t="str">
            <v>Generación de residuos orgánicos</v>
          </cell>
          <cell r="L84" t="str">
            <v>Contaminación del suelo (-)</v>
          </cell>
          <cell r="AB84" t="str">
            <v>Negativo MODERADO</v>
          </cell>
          <cell r="BA84" t="str">
            <v>Negativo BAJO</v>
          </cell>
        </row>
        <row r="85">
          <cell r="K85" t="str">
            <v>Generación de residuos aprovechables (PAPEL)</v>
          </cell>
          <cell r="L85" t="str">
            <v>Disminución de carga en los rellenos sanitarios (+)</v>
          </cell>
          <cell r="AB85" t="str">
            <v>POSITIVO</v>
          </cell>
          <cell r="BA85" t="str">
            <v>POSITIVO</v>
          </cell>
        </row>
        <row r="86">
          <cell r="K86" t="str">
            <v>Consumo de energía eléctrica</v>
          </cell>
          <cell r="L86" t="str">
            <v>Agotamiento de los recursos naturales (-)</v>
          </cell>
          <cell r="AB86" t="str">
            <v>Negativo MODERADO</v>
          </cell>
          <cell r="BA86" t="str">
            <v>Negativo BAJO</v>
          </cell>
        </row>
        <row r="87">
          <cell r="K87" t="str">
            <v>Consumo de papel</v>
          </cell>
          <cell r="L87" t="str">
            <v>Agotamiento de los recursos naturales (-)</v>
          </cell>
          <cell r="AB87" t="str">
            <v>Negativo MODERADO</v>
          </cell>
          <cell r="BA87" t="str">
            <v>Negativo BAJO</v>
          </cell>
        </row>
        <row r="88">
          <cell r="K88" t="str">
            <v>Consumo de papel</v>
          </cell>
          <cell r="L88" t="str">
            <v>Generación / Fomento de educación  y conciencia ambiental (+)</v>
          </cell>
          <cell r="AB88" t="str">
            <v>POSITIVO</v>
          </cell>
          <cell r="BA88" t="str">
            <v>POSITIVO</v>
          </cell>
        </row>
        <row r="89">
          <cell r="K89" t="str">
            <v>Consumo de tóner</v>
          </cell>
          <cell r="L89" t="str">
            <v>Disminución de contaminación al suelo (+)</v>
          </cell>
          <cell r="AB89" t="str">
            <v>POSITIVO</v>
          </cell>
          <cell r="BA89" t="str">
            <v>POSITIVO</v>
          </cell>
        </row>
        <row r="90">
          <cell r="K90" t="str">
            <v>Consumo de tóner</v>
          </cell>
          <cell r="L90" t="str">
            <v>Agotamiento de los recursos naturales (-)</v>
          </cell>
          <cell r="AB90" t="str">
            <v>Negativo BAJO</v>
          </cell>
          <cell r="BA90" t="str">
            <v>Negativo BAJO</v>
          </cell>
        </row>
        <row r="91">
          <cell r="K91" t="str">
            <v>Conversión a medios tecnológicos</v>
          </cell>
          <cell r="L91" t="str">
            <v>Disminución de consumo de papel (+)</v>
          </cell>
          <cell r="AB91" t="str">
            <v>POSITIVO</v>
          </cell>
          <cell r="BA91" t="str">
            <v>POSITIVO</v>
          </cell>
        </row>
        <row r="92">
          <cell r="K92" t="str">
            <v>Generación de residuos aprovechables (PAPEL)</v>
          </cell>
          <cell r="L92" t="str">
            <v>Disminución de carga en los rellenos sanitarios (+)</v>
          </cell>
          <cell r="AB92" t="str">
            <v>POSITIVO</v>
          </cell>
          <cell r="BA92" t="str">
            <v>POSITIVO</v>
          </cell>
        </row>
        <row r="93">
          <cell r="K93" t="str">
            <v>Generación de residuos aprovechables (CARTÓN)</v>
          </cell>
          <cell r="L93" t="str">
            <v>Disminución de carga en los rellenos sanitarios (+)</v>
          </cell>
          <cell r="AB93" t="str">
            <v>POSITIVO</v>
          </cell>
          <cell r="BA93" t="str">
            <v>POSITIVO</v>
          </cell>
        </row>
        <row r="94">
          <cell r="K94" t="str">
            <v xml:space="preserve">Generación de residuos peligrosos (TÓNERES) </v>
          </cell>
          <cell r="L94" t="str">
            <v>Contaminación del suelo (-)</v>
          </cell>
          <cell r="AB94" t="str">
            <v>Negativo MODERADO</v>
          </cell>
          <cell r="BA94" t="str">
            <v>Negativo BAJO</v>
          </cell>
        </row>
        <row r="95">
          <cell r="K95" t="str">
            <v>Consumo de energía eléctrica</v>
          </cell>
          <cell r="L95" t="str">
            <v>Agotamiento de los recursos naturales (-)</v>
          </cell>
          <cell r="AB95" t="str">
            <v>Negativo MODERADO</v>
          </cell>
          <cell r="BA95" t="str">
            <v>Negativo BAJO</v>
          </cell>
        </row>
        <row r="96">
          <cell r="K96" t="str">
            <v>Consumo de papel</v>
          </cell>
          <cell r="L96" t="str">
            <v>Agotamiento de los recursos naturales (-)</v>
          </cell>
          <cell r="AB96" t="str">
            <v>Negativo MODERADO</v>
          </cell>
          <cell r="BA96" t="str">
            <v>Negativo BAJO</v>
          </cell>
        </row>
        <row r="97">
          <cell r="K97" t="str">
            <v>Consumo de tóner</v>
          </cell>
          <cell r="L97" t="str">
            <v>Agotamiento de los recursos naturales (-)</v>
          </cell>
          <cell r="AB97" t="str">
            <v>Negativo BAJO</v>
          </cell>
          <cell r="BA97" t="str">
            <v>Negativo BAJO</v>
          </cell>
        </row>
        <row r="98">
          <cell r="K98" t="str">
            <v>Conversión a medios tecnológicos</v>
          </cell>
          <cell r="L98" t="str">
            <v>Disminución de consumo de papel (+)</v>
          </cell>
          <cell r="AB98" t="str">
            <v>POSITIVO</v>
          </cell>
          <cell r="BA98" t="str">
            <v>POSITIVO</v>
          </cell>
        </row>
        <row r="99">
          <cell r="K99" t="str">
            <v>Generación de residuos aprovechables (PAPEL)</v>
          </cell>
          <cell r="L99" t="str">
            <v>Disminución de carga en los rellenos sanitarios (+)</v>
          </cell>
          <cell r="AB99" t="str">
            <v>POSITIVO</v>
          </cell>
          <cell r="BA99" t="str">
            <v>POSITIVO</v>
          </cell>
        </row>
        <row r="100">
          <cell r="K100" t="str">
            <v xml:space="preserve">Generación de residuos peligrosos (TÓNERES) </v>
          </cell>
          <cell r="L100" t="str">
            <v>Contaminación del suelo (-)</v>
          </cell>
          <cell r="AB100" t="str">
            <v>Negativo MODERADO</v>
          </cell>
          <cell r="BA100" t="str">
            <v>Negativo BAJO</v>
          </cell>
        </row>
        <row r="101">
          <cell r="K101" t="str">
            <v>Consumo de energía eléctrica</v>
          </cell>
          <cell r="L101" t="str">
            <v>Agotamiento de los recursos naturales (-)</v>
          </cell>
          <cell r="AB101" t="str">
            <v>Negativo MODERADO</v>
          </cell>
          <cell r="BA101" t="str">
            <v>Negativo BAJO</v>
          </cell>
        </row>
        <row r="102">
          <cell r="K102" t="str">
            <v>Consumo de papel</v>
          </cell>
          <cell r="L102" t="str">
            <v>Agotamiento de los recursos naturales (-)</v>
          </cell>
          <cell r="AB102" t="str">
            <v>Negativo MODERADO</v>
          </cell>
          <cell r="BA102" t="str">
            <v>Negativo BAJO</v>
          </cell>
        </row>
        <row r="103">
          <cell r="K103" t="str">
            <v>Consumo de tóner</v>
          </cell>
          <cell r="L103" t="str">
            <v>Agotamiento de los recursos naturales (-)</v>
          </cell>
          <cell r="AB103" t="str">
            <v>Negativo BAJO</v>
          </cell>
          <cell r="BA103" t="str">
            <v>Negativo BAJO</v>
          </cell>
        </row>
        <row r="104">
          <cell r="K104" t="str">
            <v>Conversión a medios tecnológicos</v>
          </cell>
          <cell r="L104" t="str">
            <v>Disminución de consumo de papel (+)</v>
          </cell>
          <cell r="AB104" t="str">
            <v>POSITIVO</v>
          </cell>
          <cell r="BA104" t="str">
            <v>POSITIVO</v>
          </cell>
        </row>
        <row r="105">
          <cell r="K105" t="str">
            <v>Generación de residuos aprovechables (PAPEL)</v>
          </cell>
          <cell r="L105" t="str">
            <v>Disminución de carga en los rellenos sanitarios (+)</v>
          </cell>
          <cell r="AB105" t="str">
            <v>POSITIVO</v>
          </cell>
          <cell r="BA105" t="str">
            <v>POSITIVO</v>
          </cell>
        </row>
        <row r="106">
          <cell r="K106" t="str">
            <v xml:space="preserve">Generación de residuos peligrosos (TÓNERES) </v>
          </cell>
          <cell r="L106" t="str">
            <v>Contaminación del suelo (-)</v>
          </cell>
          <cell r="AB106" t="str">
            <v>Negativo MODERADO</v>
          </cell>
          <cell r="BA106" t="str">
            <v>Negativo BAJO</v>
          </cell>
        </row>
        <row r="107">
          <cell r="K107" t="str">
            <v>Consumo de energía eléctrica</v>
          </cell>
          <cell r="L107" t="str">
            <v>Agotamiento de los recursos naturales (-)</v>
          </cell>
          <cell r="AB107" t="str">
            <v>Negativo MODERADO</v>
          </cell>
          <cell r="BA107" t="str">
            <v>Negativo BAJO</v>
          </cell>
        </row>
        <row r="108">
          <cell r="K108" t="str">
            <v>Consumo de papel</v>
          </cell>
          <cell r="L108" t="str">
            <v>Agotamiento de los recursos naturales (-)</v>
          </cell>
          <cell r="AB108" t="str">
            <v>Negativo MODERADO</v>
          </cell>
          <cell r="BA108" t="str">
            <v>Negativo BAJO</v>
          </cell>
        </row>
        <row r="109">
          <cell r="K109" t="str">
            <v>Conversión a medios tecnológicos</v>
          </cell>
          <cell r="L109" t="str">
            <v>Disminución de consumo de papel (+)</v>
          </cell>
          <cell r="AB109" t="str">
            <v>POSITIVO</v>
          </cell>
          <cell r="BA109" t="str">
            <v>POSITIVO</v>
          </cell>
        </row>
        <row r="110">
          <cell r="K110" t="str">
            <v>Generación de residuos aprovechables (PAPEL)</v>
          </cell>
          <cell r="L110" t="str">
            <v>Disminución de carga en los rellenos sanitarios (+)</v>
          </cell>
          <cell r="AB110" t="str">
            <v>POSITIVO</v>
          </cell>
          <cell r="BA110" t="str">
            <v>POSITIVO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Consumo de tóner</v>
          </cell>
          <cell r="L113" t="str">
            <v>Agotamiento de los recursos naturales (-)</v>
          </cell>
          <cell r="AB113" t="str">
            <v>Negativo BAJO</v>
          </cell>
          <cell r="BA113" t="str">
            <v>Negativo BAJO</v>
          </cell>
        </row>
        <row r="114">
          <cell r="K114" t="str">
            <v>Conversión a medios tecnológicos</v>
          </cell>
          <cell r="L114" t="str">
            <v>Disminución de consumo de papel (+)</v>
          </cell>
          <cell r="AB114" t="str">
            <v>POSITIVO</v>
          </cell>
          <cell r="BA114" t="str">
            <v>POSITIVO</v>
          </cell>
        </row>
        <row r="115">
          <cell r="K115" t="str">
            <v>Generación de residuos aprovechables (PAPEL)</v>
          </cell>
          <cell r="L115" t="str">
            <v>Disminución de carga en los rellenos sanitarios (+)</v>
          </cell>
          <cell r="AB115" t="str">
            <v>POSITIVO</v>
          </cell>
          <cell r="BA115" t="str">
            <v>POSITIVO</v>
          </cell>
        </row>
        <row r="116">
          <cell r="K116" t="str">
            <v xml:space="preserve">Generación de residuos peligrosos (TÓNERES) </v>
          </cell>
          <cell r="L116" t="str">
            <v>Contaminación del suelo (-)</v>
          </cell>
          <cell r="AB116" t="str">
            <v>Negativo MODERADO</v>
          </cell>
          <cell r="BA116" t="str">
            <v>Negativo BAJO</v>
          </cell>
        </row>
        <row r="117">
          <cell r="K117" t="str">
            <v>Consumo de energía eléctrica</v>
          </cell>
          <cell r="L117" t="str">
            <v>Agotamiento de los recursos naturales (-)</v>
          </cell>
          <cell r="AB117" t="str">
            <v>Negativo MODERADO</v>
          </cell>
          <cell r="BA117" t="str">
            <v>Negativo BAJO</v>
          </cell>
        </row>
        <row r="118">
          <cell r="K118" t="str">
            <v>Consumo de papel</v>
          </cell>
          <cell r="L118" t="str">
            <v>Agotamiento de los recursos naturales (-)</v>
          </cell>
          <cell r="AB118" t="str">
            <v>Negativo MODERADO</v>
          </cell>
          <cell r="BA118" t="str">
            <v>Negativo BAJO</v>
          </cell>
        </row>
        <row r="119">
          <cell r="K119" t="str">
            <v>Consumo de tóner</v>
          </cell>
          <cell r="L119" t="str">
            <v>Agotamiento de los recursos naturales (-)</v>
          </cell>
          <cell r="AB119" t="str">
            <v>Negativo BAJO</v>
          </cell>
          <cell r="BA119" t="str">
            <v>Negativo BAJO</v>
          </cell>
        </row>
        <row r="120">
          <cell r="K120" t="str">
            <v>Conversión a medios tecnológicos</v>
          </cell>
          <cell r="L120" t="str">
            <v>Disminución de consumo de papel (+)</v>
          </cell>
          <cell r="AB120" t="str">
            <v>POSITIVO</v>
          </cell>
          <cell r="BA120" t="str">
            <v>POSITIVO</v>
          </cell>
        </row>
        <row r="121">
          <cell r="K121" t="str">
            <v>Generación de residuos aprovechables (PAPEL)</v>
          </cell>
          <cell r="L121" t="str">
            <v>Disminución de carga en los rellenos sanitarios (+)</v>
          </cell>
          <cell r="AB121" t="str">
            <v>POSITIVO</v>
          </cell>
          <cell r="BA121" t="str">
            <v>POSITIVO</v>
          </cell>
        </row>
        <row r="122">
          <cell r="K122" t="str">
            <v xml:space="preserve">Generación de residuos peligrosos (TÓNERES) </v>
          </cell>
          <cell r="L122" t="str">
            <v>Contaminación del suelo (-)</v>
          </cell>
          <cell r="AB122" t="str">
            <v>Negativo MODERADO</v>
          </cell>
          <cell r="BA122" t="str">
            <v>Negativo BAJO</v>
          </cell>
        </row>
        <row r="123">
          <cell r="K123" t="str">
            <v>Consumo de energía eléctrica</v>
          </cell>
          <cell r="L123" t="str">
            <v>Agotamiento de los recursos naturales (-)</v>
          </cell>
          <cell r="AB123" t="str">
            <v>Negativo MODERADO</v>
          </cell>
          <cell r="BA123" t="str">
            <v>Negativo BAJO</v>
          </cell>
        </row>
        <row r="124">
          <cell r="K124" t="str">
            <v>Consumo de papel</v>
          </cell>
          <cell r="L124" t="str">
            <v>Agotamiento de los recursos naturales (-)</v>
          </cell>
          <cell r="AB124" t="str">
            <v>Negativo MODERADO</v>
          </cell>
          <cell r="BA124" t="str">
            <v>Negativo BAJO</v>
          </cell>
        </row>
        <row r="125">
          <cell r="K125" t="str">
            <v>Conversión a medios tecnológicos</v>
          </cell>
          <cell r="L125" t="str">
            <v>Disminución de consumo de papel (+)</v>
          </cell>
          <cell r="AB125" t="str">
            <v>POSITIVO</v>
          </cell>
          <cell r="BA125" t="str">
            <v>POSITIVO</v>
          </cell>
        </row>
        <row r="126">
          <cell r="K126" t="str">
            <v>Generación de residuos aprovechables (PAPEL)</v>
          </cell>
          <cell r="L126" t="str">
            <v>Disminución de carga en los rellenos sanitarios (+)</v>
          </cell>
          <cell r="AB126" t="str">
            <v>POSITIVO</v>
          </cell>
          <cell r="BA126" t="str">
            <v>POSITIVO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combustibles</v>
          </cell>
          <cell r="L131" t="str">
            <v>Emisión de gases efecto invernadero (-)</v>
          </cell>
          <cell r="AB131" t="str">
            <v>Negativo BAJO</v>
          </cell>
          <cell r="BA131" t="str">
            <v>Negativo BAJO</v>
          </cell>
        </row>
        <row r="132">
          <cell r="K132" t="str">
            <v>Generación de emisiones atmosféricas fuentes móviles</v>
          </cell>
          <cell r="L132" t="str">
            <v>Contaminación del aire (-)</v>
          </cell>
          <cell r="AB132" t="str">
            <v>Negativo MODERADO</v>
          </cell>
          <cell r="BA132" t="str">
            <v>Negativo MODERADO</v>
          </cell>
        </row>
        <row r="133">
          <cell r="K133" t="str">
            <v>Consumo de energía eléctrica</v>
          </cell>
          <cell r="L133" t="str">
            <v>Agotamiento de los recursos naturales (-)</v>
          </cell>
          <cell r="AB133" t="str">
            <v>Negativo MODERADO</v>
          </cell>
          <cell r="BA133" t="str">
            <v>Negativo BAJO</v>
          </cell>
        </row>
        <row r="134">
          <cell r="K134" t="str">
            <v>Consumo de papel</v>
          </cell>
          <cell r="L134" t="str">
            <v>Agotamiento de los recursos naturales (-)</v>
          </cell>
          <cell r="AB134" t="str">
            <v>Negativo MODERADO</v>
          </cell>
          <cell r="BA134" t="str">
            <v>Negativo BAJO</v>
          </cell>
        </row>
        <row r="135">
          <cell r="K135" t="str">
            <v>Conversión a medios tecnológicos</v>
          </cell>
          <cell r="L135" t="str">
            <v>Disminución de consumo de papel (+)</v>
          </cell>
          <cell r="AB135" t="str">
            <v>POSITIVO</v>
          </cell>
          <cell r="BA135" t="str">
            <v>POSITIVO</v>
          </cell>
        </row>
        <row r="136">
          <cell r="K136" t="str">
            <v>Generación de residuos aprovechables (PAPEL)</v>
          </cell>
          <cell r="L136" t="str">
            <v>Disminución de carga en los rellenos sanitarios (+)</v>
          </cell>
          <cell r="AB136" t="str">
            <v>POSITIVO</v>
          </cell>
          <cell r="BA136" t="str">
            <v>POSITIVO</v>
          </cell>
        </row>
        <row r="137">
          <cell r="K137" t="str">
            <v>Consumo de combustibles</v>
          </cell>
          <cell r="L137" t="str">
            <v>Emisión de gases efecto invernadero (-)</v>
          </cell>
          <cell r="AB137" t="str">
            <v>Negativo BAJO</v>
          </cell>
          <cell r="BA137" t="str">
            <v>Negativo BAJO</v>
          </cell>
        </row>
        <row r="138">
          <cell r="K138" t="str">
            <v>Generación de emisiones atmosféricas fuentes móviles</v>
          </cell>
          <cell r="L138" t="str">
            <v>Contaminación del aire (-)</v>
          </cell>
          <cell r="AB138" t="str">
            <v>Negativo MODERADO</v>
          </cell>
          <cell r="BA138" t="str">
            <v>Negativo MODERADO</v>
          </cell>
        </row>
        <row r="139">
          <cell r="K139" t="str">
            <v>Consumo de energía eléctrica</v>
          </cell>
          <cell r="L139" t="str">
            <v>Agotamiento de los recursos naturales (-)</v>
          </cell>
          <cell r="AB139" t="str">
            <v>Negativo MODERADO</v>
          </cell>
          <cell r="BA139" t="str">
            <v>Negativo BAJO</v>
          </cell>
        </row>
        <row r="140">
          <cell r="K140" t="str">
            <v>Consumo de papel</v>
          </cell>
          <cell r="L140" t="str">
            <v>Agotamiento de los recursos naturales (-)</v>
          </cell>
          <cell r="AB140" t="str">
            <v>Negativo MODERADO</v>
          </cell>
          <cell r="BA140" t="str">
            <v>Negativo BAJO</v>
          </cell>
        </row>
        <row r="141">
          <cell r="K141" t="str">
            <v>Conversión a medios tecnológicos</v>
          </cell>
          <cell r="L141" t="str">
            <v>Disminución de consumo de papel (+)</v>
          </cell>
          <cell r="AB141" t="str">
            <v>POSITIVO</v>
          </cell>
          <cell r="BA141" t="str">
            <v>POSITIVO</v>
          </cell>
        </row>
        <row r="142">
          <cell r="K142" t="str">
            <v>Generación de residuos aprovechables (PAPEL)</v>
          </cell>
          <cell r="L142" t="str">
            <v>Disminución de carga en los rellenos sanitarios (+)</v>
          </cell>
          <cell r="AB142" t="str">
            <v>POSITIVO</v>
          </cell>
          <cell r="BA142" t="str">
            <v>POSITIVO</v>
          </cell>
        </row>
        <row r="143">
          <cell r="K143" t="str">
            <v>Consumo de combustibles</v>
          </cell>
          <cell r="L143" t="str">
            <v>Emisión de gases efecto invernadero (-)</v>
          </cell>
          <cell r="AB143" t="str">
            <v>Negativo BAJO</v>
          </cell>
          <cell r="BA143" t="str">
            <v>Negativo BAJO</v>
          </cell>
        </row>
        <row r="144">
          <cell r="K144" t="str">
            <v>Generación de emisiones atmosféricas fuentes móviles</v>
          </cell>
          <cell r="L144" t="str">
            <v>Contaminación del aire (-)</v>
          </cell>
          <cell r="AB144" t="str">
            <v>Negativo MODERADO</v>
          </cell>
          <cell r="BA144" t="str">
            <v>Negativo MODERADO</v>
          </cell>
        </row>
        <row r="145">
          <cell r="K145" t="str">
            <v>Consumo de energía eléctrica</v>
          </cell>
          <cell r="L145" t="str">
            <v>Agotamiento de los recursos naturales (-)</v>
          </cell>
          <cell r="AB145" t="str">
            <v>Negativo MODERADO</v>
          </cell>
          <cell r="BA145" t="str">
            <v>Negativo BAJO</v>
          </cell>
        </row>
        <row r="146">
          <cell r="K146" t="str">
            <v>Consumo de papel</v>
          </cell>
          <cell r="L146" t="str">
            <v>Agotamiento de los recursos naturales (-)</v>
          </cell>
          <cell r="AB146" t="str">
            <v>Negativo MODERADO</v>
          </cell>
          <cell r="BA146" t="str">
            <v>Negativo BAJO</v>
          </cell>
        </row>
        <row r="147">
          <cell r="K147" t="str">
            <v>Conversión a medios tecnológicos</v>
          </cell>
          <cell r="L147" t="str">
            <v>Disminución de consumo de papel (+)</v>
          </cell>
          <cell r="AB147" t="str">
            <v>POSITIVO</v>
          </cell>
          <cell r="BA147" t="str">
            <v>POSITIVO</v>
          </cell>
        </row>
        <row r="148">
          <cell r="K148" t="str">
            <v>Generación de residuos aprovechables (PAPEL)</v>
          </cell>
          <cell r="L148" t="str">
            <v>Disminución de carga en los rellenos sanitarios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Consumo de tóner</v>
          </cell>
          <cell r="L167" t="str">
            <v>Agotamiento de los recursos naturales (-)</v>
          </cell>
          <cell r="AB167" t="str">
            <v>Negativo BAJO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 xml:space="preserve">Generación de residuos peligrosos (TÓNERES) </v>
          </cell>
          <cell r="L170" t="str">
            <v>Contaminación del suelo (-)</v>
          </cell>
          <cell r="AB170" t="str">
            <v>Negativo MODERADO</v>
          </cell>
          <cell r="BA170" t="str">
            <v>Negativo BAJO</v>
          </cell>
        </row>
        <row r="171">
          <cell r="K171" t="str">
            <v>Consumo de energía eléctrica</v>
          </cell>
          <cell r="L171" t="str">
            <v>Agotamiento de los recursos naturales (-)</v>
          </cell>
          <cell r="AB171" t="str">
            <v>Negativo MODERADO</v>
          </cell>
          <cell r="BA171" t="str">
            <v>Negativo BAJO</v>
          </cell>
        </row>
        <row r="172">
          <cell r="K172" t="str">
            <v>Consumo de papel</v>
          </cell>
          <cell r="L172" t="str">
            <v>Agotamiento de los recursos naturales (-)</v>
          </cell>
          <cell r="AB172" t="str">
            <v>Negativo MODERADO</v>
          </cell>
          <cell r="BA172" t="str">
            <v>Negativo BAJO</v>
          </cell>
        </row>
        <row r="173">
          <cell r="K173" t="str">
            <v>Consumo de tóner</v>
          </cell>
          <cell r="L173" t="str">
            <v>Agotamiento de los recursos naturales (-)</v>
          </cell>
          <cell r="AB173" t="str">
            <v>Negativo BAJO</v>
          </cell>
          <cell r="BA173" t="str">
            <v>Negativo BAJO</v>
          </cell>
        </row>
        <row r="174">
          <cell r="K174" t="str">
            <v>Conversión a medios tecnológicos</v>
          </cell>
          <cell r="L174" t="str">
            <v>Disminución de consumo de papel (+)</v>
          </cell>
          <cell r="AB174" t="str">
            <v>POSITIVO</v>
          </cell>
          <cell r="BA174" t="str">
            <v>POSITIVO</v>
          </cell>
        </row>
        <row r="175">
          <cell r="K175" t="str">
            <v>Generación de residuos aprovechables (PAPEL)</v>
          </cell>
          <cell r="L175" t="str">
            <v>Disminución de carga en los rellenos sanitarios (+)</v>
          </cell>
          <cell r="AB175" t="str">
            <v>POSITIVO</v>
          </cell>
          <cell r="BA175" t="str">
            <v>POSITIVO</v>
          </cell>
        </row>
        <row r="176">
          <cell r="K176" t="str">
            <v xml:space="preserve">Generación de residuos peligrosos (TÓNERES) </v>
          </cell>
          <cell r="L176" t="str">
            <v>Contaminación del suelo (-)</v>
          </cell>
          <cell r="AB176" t="str">
            <v>Negativo MODERADO</v>
          </cell>
          <cell r="BA176" t="str">
            <v>Negativo BAJO</v>
          </cell>
        </row>
        <row r="177">
          <cell r="K177" t="str">
            <v>Consumo de energía eléctrica</v>
          </cell>
          <cell r="L177" t="str">
            <v>Agotamiento de los recursos naturales (-)</v>
          </cell>
          <cell r="AB177" t="str">
            <v>Negativo MODERADO</v>
          </cell>
          <cell r="BA177" t="str">
            <v>Negativo BAJO</v>
          </cell>
        </row>
        <row r="178">
          <cell r="K178" t="str">
            <v>Consumo de papel</v>
          </cell>
          <cell r="L178" t="str">
            <v>Agotamiento de los recursos naturales (-)</v>
          </cell>
          <cell r="AB178" t="str">
            <v>Negativo MODERADO</v>
          </cell>
          <cell r="BA178" t="str">
            <v>Negativo BAJO</v>
          </cell>
        </row>
        <row r="179">
          <cell r="K179" t="str">
            <v>Consumo de tóner</v>
          </cell>
          <cell r="L179" t="str">
            <v>Agotamiento de los recursos naturales (-)</v>
          </cell>
          <cell r="AB179" t="str">
            <v>Negativo BAJO</v>
          </cell>
          <cell r="BA179" t="str">
            <v>Negativo BAJO</v>
          </cell>
        </row>
        <row r="180">
          <cell r="K180" t="str">
            <v>Conversión a medios tecnológicos</v>
          </cell>
          <cell r="L180" t="str">
            <v>Disminución de consumo de papel (+)</v>
          </cell>
          <cell r="AB180" t="str">
            <v>POSITIVO</v>
          </cell>
          <cell r="BA180" t="str">
            <v>POSITIVO</v>
          </cell>
        </row>
        <row r="181">
          <cell r="K181" t="str">
            <v>Generación de residuos aprovechables (PAPEL)</v>
          </cell>
          <cell r="L181" t="str">
            <v>Disminución de carga en los rellenos sanitarios (+)</v>
          </cell>
          <cell r="AB181" t="str">
            <v>POSITIVO</v>
          </cell>
          <cell r="BA181" t="str">
            <v>POSITIVO</v>
          </cell>
        </row>
        <row r="182">
          <cell r="K182" t="str">
            <v xml:space="preserve">Generación de residuos peligrosos (TÓNERES) </v>
          </cell>
          <cell r="L182" t="str">
            <v>Contaminación del suelo (-)</v>
          </cell>
          <cell r="AB182" t="str">
            <v>Negativo MODERADO</v>
          </cell>
          <cell r="BA182" t="str">
            <v>Negativo BAJO</v>
          </cell>
        </row>
        <row r="183">
          <cell r="K183" t="str">
            <v>Consumo de energía eléctrica</v>
          </cell>
          <cell r="L183" t="str">
            <v>Agotamiento de los recursos naturales (-)</v>
          </cell>
          <cell r="AB183" t="str">
            <v>Negativo MODERADO</v>
          </cell>
          <cell r="BA183" t="str">
            <v>Negativo BAJO</v>
          </cell>
        </row>
        <row r="184">
          <cell r="K184" t="str">
            <v>Consumo de papel</v>
          </cell>
          <cell r="L184" t="str">
            <v>Agotamiento de los recursos naturales (-)</v>
          </cell>
          <cell r="AB184" t="str">
            <v>Negativo MODERADO</v>
          </cell>
          <cell r="BA184" t="str">
            <v>Negativo BAJO</v>
          </cell>
        </row>
        <row r="185">
          <cell r="K185" t="str">
            <v>Consumo de tóner</v>
          </cell>
          <cell r="L185" t="str">
            <v>Agotamiento de los recursos naturales (-)</v>
          </cell>
          <cell r="AB185" t="str">
            <v>Negativo BAJO</v>
          </cell>
          <cell r="BA185" t="str">
            <v>Negativo BAJO</v>
          </cell>
        </row>
        <row r="186">
          <cell r="K186" t="str">
            <v>Conversión a medios tecnológicos</v>
          </cell>
          <cell r="L186" t="str">
            <v>Disminución de consumo de papel (+)</v>
          </cell>
          <cell r="AB186" t="str">
            <v>POSITIVO</v>
          </cell>
          <cell r="BA186" t="str">
            <v>POSITIVO</v>
          </cell>
        </row>
        <row r="187">
          <cell r="K187" t="str">
            <v>Generación de residuos aprovechables (PAPEL)</v>
          </cell>
          <cell r="L187" t="str">
            <v>Disminución de carga en los rellenos sanitarios (+)</v>
          </cell>
          <cell r="AB187" t="str">
            <v>POSITIVO</v>
          </cell>
          <cell r="BA187" t="str">
            <v>POSITIVO</v>
          </cell>
        </row>
        <row r="188">
          <cell r="K188" t="str">
            <v xml:space="preserve">Generación de residuos peligrosos (TÓNERES) </v>
          </cell>
          <cell r="L188" t="str">
            <v>Contaminación del suelo (-)</v>
          </cell>
          <cell r="AB188" t="str">
            <v>Negativo MODERADO</v>
          </cell>
          <cell r="BA188" t="str">
            <v>Negativo BAJO</v>
          </cell>
        </row>
        <row r="189">
          <cell r="K189" t="str">
            <v>Consumo de energía eléctrica</v>
          </cell>
          <cell r="L189" t="str">
            <v>Agotamiento de los recursos naturales (-)</v>
          </cell>
          <cell r="AB189" t="str">
            <v>Negativo MODERADO</v>
          </cell>
          <cell r="BA189" t="str">
            <v>Negativo BAJO</v>
          </cell>
        </row>
        <row r="190">
          <cell r="K190" t="str">
            <v>Conversión a medios tecnológicos</v>
          </cell>
          <cell r="L190" t="str">
            <v>Disminución de consumo de papel (+)</v>
          </cell>
          <cell r="AB190" t="str">
            <v>POSITIVO</v>
          </cell>
          <cell r="BA190" t="str">
            <v>POSITIVO</v>
          </cell>
        </row>
        <row r="191">
          <cell r="K191" t="str">
            <v>Consumo de energía eléctrica</v>
          </cell>
          <cell r="L191" t="str">
            <v>Agotamiento de los recursos naturales (-)</v>
          </cell>
          <cell r="AB191" t="str">
            <v>Negativo MODERADO</v>
          </cell>
          <cell r="BA191" t="str">
            <v>Negativo BAJO</v>
          </cell>
        </row>
        <row r="192">
          <cell r="K192" t="str">
            <v>Consumo de papel</v>
          </cell>
          <cell r="L192" t="str">
            <v>Agotamiento de los recursos naturales (-)</v>
          </cell>
          <cell r="AB192" t="str">
            <v>Negativo MODERADO</v>
          </cell>
          <cell r="BA192" t="str">
            <v>Negativo BAJO</v>
          </cell>
        </row>
        <row r="193">
          <cell r="K193" t="str">
            <v>Consumo de tóner</v>
          </cell>
          <cell r="L193" t="str">
            <v>Agotamiento de los recursos naturales (-)</v>
          </cell>
          <cell r="AB193" t="str">
            <v>Negativo BAJO</v>
          </cell>
          <cell r="BA193" t="str">
            <v>Negativo BAJO</v>
          </cell>
        </row>
        <row r="194">
          <cell r="K194" t="str">
            <v>Conversión a medios tecnológicos</v>
          </cell>
          <cell r="L194" t="str">
            <v>Disminución de consumo de papel (+)</v>
          </cell>
          <cell r="AB194" t="str">
            <v>POSITIVO</v>
          </cell>
          <cell r="BA194" t="str">
            <v>POSITIVO</v>
          </cell>
        </row>
        <row r="195">
          <cell r="K195" t="str">
            <v>Generación de residuos aprovechables (PAPEL)</v>
          </cell>
          <cell r="L195" t="str">
            <v>Disminución de carga en los rellenos sanitarios (+)</v>
          </cell>
          <cell r="AB195" t="str">
            <v>POSITIVO</v>
          </cell>
          <cell r="BA195" t="str">
            <v>POSITIVO</v>
          </cell>
        </row>
        <row r="196">
          <cell r="K196" t="str">
            <v xml:space="preserve">Generación de residuos peligrosos (TÓNERES) </v>
          </cell>
          <cell r="L196" t="str">
            <v>Contaminación del suelo (-)</v>
          </cell>
          <cell r="AB196" t="str">
            <v>Negativo MODERADO</v>
          </cell>
          <cell r="BA196" t="str">
            <v>Negativo BAJO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Intervención a comunidades Étnicas</v>
          </cell>
          <cell r="L203" t="str">
            <v>Conservación de las costumbres étnicas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Consumo de energía eléctrica</v>
          </cell>
          <cell r="L209" t="str">
            <v>Agotamiento de los recursos naturales (-)</v>
          </cell>
          <cell r="AB209" t="str">
            <v>Negativo MODERADO</v>
          </cell>
          <cell r="BA209" t="str">
            <v>Negativo BAJO</v>
          </cell>
        </row>
        <row r="210">
          <cell r="K210" t="str">
            <v>Conversión a medios tecnológicos</v>
          </cell>
          <cell r="L210" t="str">
            <v>Disminución de consumo de papel (+)</v>
          </cell>
          <cell r="AB210" t="str">
            <v>POSITIVO</v>
          </cell>
          <cell r="BA210" t="str">
            <v>POSITIVO</v>
          </cell>
        </row>
        <row r="211">
          <cell r="K211" t="str">
            <v>Intervención a comunidades Étnicas</v>
          </cell>
          <cell r="L211" t="str">
            <v>Conservación de las costumbres étnicas (+)</v>
          </cell>
          <cell r="AB211" t="str">
            <v>POSITIVO</v>
          </cell>
          <cell r="BA211" t="str">
            <v>POSITIVO</v>
          </cell>
        </row>
        <row r="212">
          <cell r="K212" t="str">
            <v>Consumo de energía eléctrica</v>
          </cell>
          <cell r="L212" t="str">
            <v>Agotamiento de los recursos naturales (-)</v>
          </cell>
          <cell r="AB212" t="str">
            <v>Negativo MODERADO</v>
          </cell>
          <cell r="BA212" t="str">
            <v>Negativo BAJO</v>
          </cell>
        </row>
        <row r="213">
          <cell r="K213" t="str">
            <v>Conversión a medios tecnológicos</v>
          </cell>
          <cell r="L213" t="str">
            <v>Disminución de consumo de papel (+)</v>
          </cell>
          <cell r="AB213" t="str">
            <v>POSITIVO</v>
          </cell>
          <cell r="BA213" t="str">
            <v>POSITIVO</v>
          </cell>
        </row>
        <row r="214">
          <cell r="K214" t="str">
            <v>Intervención a comunidades Étnicas</v>
          </cell>
          <cell r="L214" t="str">
            <v>Conservación de las costumbres étnicas (+)</v>
          </cell>
          <cell r="AB214" t="str">
            <v>POSITIVO</v>
          </cell>
          <cell r="BA214" t="str">
            <v>POSITIVO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Conversión a medios tecnológicos</v>
          </cell>
          <cell r="L218" t="str">
            <v>Disminución de consumo de papel (+)</v>
          </cell>
          <cell r="AB218" t="str">
            <v>POSITIVO</v>
          </cell>
          <cell r="BA218" t="str">
            <v>POSITIVO</v>
          </cell>
        </row>
        <row r="219">
          <cell r="K219" t="str">
            <v>Generación de residuos aprovechables (PAPEL)</v>
          </cell>
          <cell r="L219" t="str">
            <v>Disminución de carga en los rellenos sanitarios (+)</v>
          </cell>
          <cell r="AB219" t="str">
            <v>POSITIVO</v>
          </cell>
          <cell r="BA219" t="str">
            <v>POSITIVO</v>
          </cell>
        </row>
        <row r="220">
          <cell r="K220" t="str">
            <v xml:space="preserve">Generación de residuos peligrosos (TÓNERES) </v>
          </cell>
          <cell r="L220" t="str">
            <v>Contaminación del suelo (-)</v>
          </cell>
          <cell r="AB220" t="str">
            <v>Negativo MODERADO</v>
          </cell>
          <cell r="BA220" t="str">
            <v>Negativo BAJO</v>
          </cell>
        </row>
        <row r="221">
          <cell r="K221" t="str">
            <v>Intervención a comunidades Étnicas</v>
          </cell>
          <cell r="L221" t="str">
            <v>Conservación de las costumbres étnicas (+)</v>
          </cell>
          <cell r="AB221" t="str">
            <v>POSITIVO</v>
          </cell>
          <cell r="BA221" t="str">
            <v>POSITIVO</v>
          </cell>
        </row>
        <row r="222">
          <cell r="K222" t="str">
            <v>Consumo de energía eléctrica</v>
          </cell>
          <cell r="L222" t="str">
            <v>Agotamiento de los recursos naturales (-)</v>
          </cell>
          <cell r="AB222" t="str">
            <v>Negativo MODERADO</v>
          </cell>
          <cell r="BA222" t="str">
            <v>Negativo BAJO</v>
          </cell>
        </row>
        <row r="223">
          <cell r="K223" t="str">
            <v>Consumo de papel</v>
          </cell>
          <cell r="L223" t="str">
            <v>Agotamiento de los recursos naturales (-)</v>
          </cell>
          <cell r="AB223" t="str">
            <v>Negativo MODERADO</v>
          </cell>
          <cell r="BA223" t="str">
            <v>Negativo BAJO</v>
          </cell>
        </row>
        <row r="224">
          <cell r="K224" t="str">
            <v>Consumo de tóner</v>
          </cell>
          <cell r="L224" t="str">
            <v>Agotamiento de los recursos naturales (-)</v>
          </cell>
          <cell r="AB224" t="str">
            <v>Negativo BAJO</v>
          </cell>
          <cell r="BA224" t="str">
            <v>Negativo BAJO</v>
          </cell>
        </row>
        <row r="225">
          <cell r="K225" t="str">
            <v>Conversión a medios tecnológicos</v>
          </cell>
          <cell r="L225" t="str">
            <v>Disminución de consumo de papel (+)</v>
          </cell>
          <cell r="AB225" t="str">
            <v>POSITIVO</v>
          </cell>
          <cell r="BA225" t="str">
            <v>POSITIVO</v>
          </cell>
        </row>
        <row r="226">
          <cell r="K226" t="str">
            <v>Generación de residuos aprovechables (PAPEL)</v>
          </cell>
          <cell r="L226" t="str">
            <v>Disminución de carga en los rellenos sanitarios (+)</v>
          </cell>
          <cell r="AB226" t="str">
            <v>POSITIVO</v>
          </cell>
          <cell r="BA226" t="str">
            <v>POSITIVO</v>
          </cell>
        </row>
        <row r="227">
          <cell r="K227" t="str">
            <v xml:space="preserve">Generación de residuos peligrosos (TÓNERES) </v>
          </cell>
          <cell r="L227" t="str">
            <v>Contaminación del suelo (-)</v>
          </cell>
          <cell r="AB227" t="str">
            <v>Negativo MODERADO</v>
          </cell>
          <cell r="BA227" t="str">
            <v>Negativo BAJO</v>
          </cell>
        </row>
        <row r="228">
          <cell r="K228" t="str">
            <v>Intervención a comunidades Étnicas</v>
          </cell>
          <cell r="L228" t="str">
            <v>Conservación de las costumbres étnicas (+)</v>
          </cell>
          <cell r="AB228" t="str">
            <v>POSITIVO</v>
          </cell>
          <cell r="BA228" t="str">
            <v>POSITIVO</v>
          </cell>
        </row>
        <row r="229">
          <cell r="K229" t="str">
            <v>Consumo de energía eléctrica</v>
          </cell>
          <cell r="L229" t="str">
            <v>Agotamiento de los recursos naturales (-)</v>
          </cell>
          <cell r="AB229" t="str">
            <v>Negativo MODERADO</v>
          </cell>
          <cell r="BA229" t="str">
            <v>Negativo BAJO</v>
          </cell>
        </row>
        <row r="230">
          <cell r="K230" t="str">
            <v>Consumo de papel</v>
          </cell>
          <cell r="L230" t="str">
            <v>Agotamiento de los recursos naturales (-)</v>
          </cell>
          <cell r="AB230" t="str">
            <v>Negativo MODERADO</v>
          </cell>
          <cell r="BA230" t="str">
            <v>Negativo BAJO</v>
          </cell>
        </row>
        <row r="231">
          <cell r="K231" t="str">
            <v>Consumo de tóner</v>
          </cell>
          <cell r="L231" t="str">
            <v>Agotamiento de los recursos naturales (-)</v>
          </cell>
          <cell r="AB231" t="str">
            <v>Negativo BAJO</v>
          </cell>
          <cell r="BA231" t="str">
            <v>Negativo BAJO</v>
          </cell>
        </row>
        <row r="232">
          <cell r="K232" t="str">
            <v>Conversión a medios tecnológicos</v>
          </cell>
          <cell r="L232" t="str">
            <v>Disminución de consumo de papel (+)</v>
          </cell>
          <cell r="AB232" t="str">
            <v>POSITIVO</v>
          </cell>
          <cell r="BA232" t="str">
            <v>POSITIVO</v>
          </cell>
        </row>
        <row r="233">
          <cell r="K233" t="str">
            <v>Generación de residuos aprovechables (PAPEL)</v>
          </cell>
          <cell r="L233" t="str">
            <v>Disminución de carga en los rellenos sanitarios (+)</v>
          </cell>
          <cell r="AB233" t="str">
            <v>POSITIVO</v>
          </cell>
          <cell r="BA233" t="str">
            <v>POSITIVO</v>
          </cell>
        </row>
        <row r="234">
          <cell r="K234" t="str">
            <v xml:space="preserve">Generación de residuos peligrosos (TÓNERES) </v>
          </cell>
          <cell r="L234" t="str">
            <v>Contaminación del suelo (-)</v>
          </cell>
          <cell r="AB234" t="str">
            <v>Negativo MODERADO</v>
          </cell>
          <cell r="BA234" t="str">
            <v>Negativo BAJO</v>
          </cell>
        </row>
        <row r="235">
          <cell r="K235" t="str">
            <v>Intervención a comunidades Étnicas</v>
          </cell>
          <cell r="L235" t="str">
            <v>Conservación de las costumbres étnicas (+)</v>
          </cell>
          <cell r="AB235" t="str">
            <v>POSITIVO</v>
          </cell>
          <cell r="BA235" t="str">
            <v>POSITIVO</v>
          </cell>
        </row>
        <row r="236">
          <cell r="K236" t="str">
            <v>Consumo de energía eléctrica</v>
          </cell>
          <cell r="L236" t="str">
            <v>Agotamiento de los recursos naturales (-)</v>
          </cell>
          <cell r="AB236" t="str">
            <v>Negativo MODERADO</v>
          </cell>
          <cell r="BA236" t="str">
            <v>Negativo BAJO</v>
          </cell>
        </row>
        <row r="237">
          <cell r="K237" t="str">
            <v>Consumo de papel</v>
          </cell>
          <cell r="L237" t="str">
            <v>Agotamiento de los recursos naturales (-)</v>
          </cell>
          <cell r="AB237" t="str">
            <v>Negativo MODERADO</v>
          </cell>
          <cell r="BA237" t="str">
            <v>Negativo BAJO</v>
          </cell>
        </row>
        <row r="238">
          <cell r="K238" t="str">
            <v>Consumo de tóner</v>
          </cell>
          <cell r="L238" t="str">
            <v>Agotamiento de los recursos naturales (-)</v>
          </cell>
          <cell r="AB238" t="str">
            <v>Negativo BAJO</v>
          </cell>
          <cell r="BA238" t="str">
            <v>Negativo BAJO</v>
          </cell>
        </row>
        <row r="239">
          <cell r="K239" t="str">
            <v>Conversión a medios tecnológicos</v>
          </cell>
          <cell r="L239" t="str">
            <v>Disminución de consumo de papel (+)</v>
          </cell>
          <cell r="AB239" t="str">
            <v>POSITIVO</v>
          </cell>
          <cell r="BA239" t="str">
            <v>POSITIVO</v>
          </cell>
        </row>
        <row r="240">
          <cell r="K240" t="str">
            <v>Generación de residuos aprovechables (PAPEL)</v>
          </cell>
          <cell r="L240" t="str">
            <v>Disminución de carga en los rellenos sanitarios (+)</v>
          </cell>
          <cell r="AB240" t="str">
            <v>POSITIVO</v>
          </cell>
          <cell r="BA240" t="str">
            <v>POSITIVO</v>
          </cell>
        </row>
        <row r="241">
          <cell r="K241" t="str">
            <v xml:space="preserve">Generación de residuos peligrosos (TÓNERES) </v>
          </cell>
          <cell r="L241" t="str">
            <v>Contaminación del suelo (-)</v>
          </cell>
          <cell r="AB241" t="str">
            <v>Negativo MODERADO</v>
          </cell>
          <cell r="BA241" t="str">
            <v>Negativo BAJO</v>
          </cell>
        </row>
        <row r="242">
          <cell r="K242" t="str">
            <v>Intervención a comunidades Étnicas</v>
          </cell>
          <cell r="L242" t="str">
            <v>Conservación de las costumbres étnicas (+)</v>
          </cell>
          <cell r="AB242" t="str">
            <v>POSITIVO</v>
          </cell>
          <cell r="BA242" t="str">
            <v>POSITIVO</v>
          </cell>
        </row>
        <row r="243">
          <cell r="K243" t="str">
            <v>Consumo de agua</v>
          </cell>
          <cell r="L243" t="str">
            <v>Agotamiento de los recursos naturales (-)</v>
          </cell>
          <cell r="AB243" t="str">
            <v>Negativo MODERADO</v>
          </cell>
          <cell r="BA243" t="str">
            <v>Negativo BAJO</v>
          </cell>
        </row>
        <row r="244">
          <cell r="K244" t="str">
            <v>Vertimiento de aguas residuales domésticas a sistemas de alcantarillado</v>
          </cell>
          <cell r="L244" t="str">
            <v>Agotamiento de los recursos naturales (-)</v>
          </cell>
          <cell r="AB244" t="str">
            <v>Negativo MODERADO</v>
          </cell>
          <cell r="BA244" t="str">
            <v>Negativo BAJO</v>
          </cell>
        </row>
        <row r="245">
          <cell r="K245" t="str">
            <v>Consumo de bolsas plásticas para almacenamiento de residuos</v>
          </cell>
          <cell r="L245" t="str">
            <v>Agotamiento de los recursos naturales (-)</v>
          </cell>
          <cell r="AB245" t="str">
            <v>Negativo MODERADO</v>
          </cell>
          <cell r="BA245" t="str">
            <v>Negativo BAJO</v>
          </cell>
        </row>
        <row r="246">
          <cell r="K246" t="str">
            <v>Generación de residuos ordinarios</v>
          </cell>
          <cell r="L246" t="str">
            <v>Aumento de carga de rellenos sanitarios (-)</v>
          </cell>
          <cell r="AB246" t="str">
            <v>Negativo MODERADO</v>
          </cell>
          <cell r="BA246" t="str">
            <v>Negativo BAJO</v>
          </cell>
        </row>
        <row r="247">
          <cell r="K247" t="str">
            <v>Generación de residuos ordinarios</v>
          </cell>
          <cell r="L247" t="str">
            <v>Contaminación del suelo (-)</v>
          </cell>
          <cell r="AB247" t="str">
            <v>Negativo MODERADO</v>
          </cell>
          <cell r="BA247" t="str">
            <v>Negativo BAJO</v>
          </cell>
        </row>
        <row r="248">
          <cell r="K248" t="str">
            <v>Consumo de sustancias químicas</v>
          </cell>
          <cell r="L248" t="str">
            <v>Contaminación del suelo (-)</v>
          </cell>
          <cell r="AB248" t="str">
            <v>Negativo MODERADO</v>
          </cell>
          <cell r="BA248" t="str">
            <v>Negativo BAJO</v>
          </cell>
        </row>
        <row r="249">
          <cell r="K249" t="str">
            <v>Consumo de sustancias químicas</v>
          </cell>
          <cell r="L249" t="str">
            <v>Contaminación del suelo (-)</v>
          </cell>
          <cell r="AB249" t="str">
            <v>Negativo MODERADO</v>
          </cell>
          <cell r="BA249" t="str">
            <v>Negativo BAJO</v>
          </cell>
        </row>
        <row r="250">
          <cell r="K250" t="str">
            <v>Generación de residuos orgánicos</v>
          </cell>
          <cell r="L250" t="str">
            <v>Aumento de carga de rellenos sanitarios (-)</v>
          </cell>
          <cell r="AB250" t="str">
            <v>Negativo MODERADO</v>
          </cell>
          <cell r="BA250" t="str">
            <v>Negativo BAJO</v>
          </cell>
        </row>
        <row r="251">
          <cell r="K251" t="str">
            <v>Generación de residuos orgánicos</v>
          </cell>
          <cell r="L251" t="str">
            <v>Contaminación del suelo (-)</v>
          </cell>
          <cell r="AB251" t="str">
            <v>Negativo MODERADO</v>
          </cell>
          <cell r="BA251" t="str">
            <v>Negativo BAJO</v>
          </cell>
        </row>
        <row r="252">
          <cell r="K252" t="str">
            <v>Generación de residuos aprovechables (PLÁSTICO)</v>
          </cell>
          <cell r="L252" t="str">
            <v>Disminución de carga en los rellenos sanitarios (+)</v>
          </cell>
          <cell r="AB252" t="str">
            <v>POSITIVO</v>
          </cell>
          <cell r="BA252" t="str">
            <v>POSITIVO</v>
          </cell>
        </row>
        <row r="253">
          <cell r="K253" t="str">
            <v>Consumo de energía eléctrica</v>
          </cell>
          <cell r="L253" t="str">
            <v>Agotamiento de los recursos naturales (-)</v>
          </cell>
          <cell r="AB253" t="str">
            <v>Negativo MODERADO</v>
          </cell>
          <cell r="BA253" t="str">
            <v>Negativo BAJO</v>
          </cell>
        </row>
        <row r="254">
          <cell r="K254" t="str">
            <v>Consumo de agua</v>
          </cell>
          <cell r="L254" t="str">
            <v>Agotamiento de los recursos naturales (-)</v>
          </cell>
          <cell r="AB254" t="str">
            <v>Negativo MODERADO</v>
          </cell>
          <cell r="BA254" t="str">
            <v>Negativo BAJO</v>
          </cell>
        </row>
        <row r="255">
          <cell r="K255" t="str">
            <v>Consumo de papel</v>
          </cell>
          <cell r="L255" t="str">
            <v>Agotamiento de los recursos naturales (-)</v>
          </cell>
          <cell r="AB255" t="str">
            <v>Negativo MODERADO</v>
          </cell>
          <cell r="BA255" t="str">
            <v>Negativo BAJO</v>
          </cell>
        </row>
        <row r="256">
          <cell r="K256" t="str">
            <v>Consumo de bolsas plásticas para almacenamiento de residuos</v>
          </cell>
          <cell r="L256" t="str">
            <v>Agotamiento de los recursos naturales (-)</v>
          </cell>
          <cell r="AB256" t="str">
            <v>Negativo MODERADO</v>
          </cell>
          <cell r="BA256" t="str">
            <v>Negativo BAJO</v>
          </cell>
        </row>
        <row r="257">
          <cell r="K257" t="str">
            <v>Consumo de tóner</v>
          </cell>
          <cell r="L257" t="str">
            <v>Agotamiento de los recursos naturales (-)</v>
          </cell>
          <cell r="AB257" t="str">
            <v>Negativo BAJO</v>
          </cell>
          <cell r="BA257" t="str">
            <v>Negativo BAJO</v>
          </cell>
        </row>
        <row r="258">
          <cell r="K258" t="str">
            <v>Generación de residuos ordinarios</v>
          </cell>
          <cell r="L258" t="str">
            <v>Aumento de carga de rellenos sanitarios (-)</v>
          </cell>
          <cell r="AB258" t="str">
            <v>Negativo MODERADO</v>
          </cell>
          <cell r="BA258" t="str">
            <v>Negativo BAJO</v>
          </cell>
        </row>
        <row r="259">
          <cell r="K259" t="str">
            <v>Generación de residuos ordinarios</v>
          </cell>
          <cell r="L259" t="str">
            <v>Contaminación del suelo (-)</v>
          </cell>
          <cell r="AB259" t="str">
            <v>Negativo MODERADO</v>
          </cell>
          <cell r="BA259" t="str">
            <v>Negativo BAJO</v>
          </cell>
        </row>
        <row r="260">
          <cell r="K260" t="str">
            <v>Generación de residuos de manejo especial (RAEE´S)</v>
          </cell>
          <cell r="L260" t="str">
            <v>Contaminación del suelo (-)</v>
          </cell>
          <cell r="AB260" t="str">
            <v>Negativo MODERADO</v>
          </cell>
          <cell r="BA260" t="str">
            <v>Negativo BAJO</v>
          </cell>
        </row>
        <row r="261">
          <cell r="K261" t="str">
            <v>Generación de residuos de manejo especial (PILAS O BATERÍAS)</v>
          </cell>
          <cell r="L261" t="str">
            <v>Contaminación del suelo (-)</v>
          </cell>
          <cell r="AB261" t="str">
            <v>Negativo MODERADO</v>
          </cell>
          <cell r="BA261" t="str">
            <v>Negativo BAJO</v>
          </cell>
        </row>
        <row r="262">
          <cell r="K262" t="str">
            <v xml:space="preserve">Generación de residuos peligrosos (TÓNERES) </v>
          </cell>
          <cell r="L262" t="str">
            <v>Contaminación del suelo (-)</v>
          </cell>
          <cell r="AB262" t="str">
            <v>Negativo MODERADO</v>
          </cell>
          <cell r="BA262" t="str">
            <v>Negativo BAJO</v>
          </cell>
        </row>
        <row r="263">
          <cell r="K263" t="str">
            <v>Generación de ruido</v>
          </cell>
          <cell r="L263" t="str">
            <v>Contaminación del aire (-)</v>
          </cell>
          <cell r="AB263" t="str">
            <v>Negativo MODERADO</v>
          </cell>
          <cell r="BA263" t="str">
            <v>Negativo BAJO</v>
          </cell>
        </row>
        <row r="264">
          <cell r="K264" t="str">
            <v>Generación de residuos aprovechables (PAPEL)</v>
          </cell>
          <cell r="L264" t="str">
            <v>Disminución de carga en los rellenos sanitarios (+)</v>
          </cell>
          <cell r="AB264" t="str">
            <v>POSITIVO</v>
          </cell>
          <cell r="BA264" t="str">
            <v>POSITIVO</v>
          </cell>
        </row>
        <row r="265">
          <cell r="K265" t="str">
            <v>Generación de residuos aprovechables (PLÁSTICO)</v>
          </cell>
          <cell r="L265" t="str">
            <v>Disminución de carga en los rellenos sanitarios (+)</v>
          </cell>
          <cell r="AB265" t="str">
            <v>POSITIVO</v>
          </cell>
          <cell r="BA265" t="str">
            <v>POSITIVO</v>
          </cell>
        </row>
        <row r="266">
          <cell r="K266" t="str">
            <v>Generación de residuos aprovechables (VIDRIO)</v>
          </cell>
          <cell r="L266" t="str">
            <v>Disminución de carga en los rellenos sanitarios (+)</v>
          </cell>
          <cell r="AB266" t="str">
            <v>POSITIVO</v>
          </cell>
          <cell r="BA266" t="str">
            <v>POSITIVO</v>
          </cell>
        </row>
        <row r="267">
          <cell r="K267" t="str">
            <v>Generación de residuos aprovechables (CARTÓN)</v>
          </cell>
          <cell r="L267" t="str">
            <v>Disminución de carga en los rellenos sanitarios (+)</v>
          </cell>
          <cell r="AB267" t="str">
            <v>POSITIVO</v>
          </cell>
          <cell r="BA267" t="str">
            <v>POSITIVO</v>
          </cell>
        </row>
        <row r="268">
          <cell r="K268" t="str">
            <v>Generación de residuos aprovechables (METAL)</v>
          </cell>
          <cell r="L268" t="str">
            <v>Disminución de carga en los rellenos sanitarios (+)</v>
          </cell>
          <cell r="AB268" t="str">
            <v>POSITIVO</v>
          </cell>
          <cell r="BA268" t="str">
            <v>POSITIVO</v>
          </cell>
        </row>
        <row r="269">
          <cell r="K269" t="str">
            <v>Generación de residuos orgánicos</v>
          </cell>
          <cell r="L269" t="str">
            <v>Aumento de carga de rellenos sanitarios (-)</v>
          </cell>
          <cell r="AB269" t="str">
            <v>Negativo MODERADO</v>
          </cell>
          <cell r="BA269" t="str">
            <v>Negativo BAJO</v>
          </cell>
        </row>
        <row r="270">
          <cell r="K270" t="str">
            <v>Generación de residuos orgánicos</v>
          </cell>
          <cell r="L270" t="str">
            <v>Contaminación del suelo (-)</v>
          </cell>
          <cell r="AB270" t="str">
            <v>Negativo MODERADO</v>
          </cell>
          <cell r="BA270" t="str">
            <v>Negativo BAJO</v>
          </cell>
        </row>
        <row r="271">
          <cell r="K271" t="str">
            <v>Vertimiento de aguas residuales domésticas a sistemas de alcantarillado</v>
          </cell>
          <cell r="L271" t="str">
            <v>Contaminación de cuerpos hídricos (-)</v>
          </cell>
          <cell r="AB271" t="str">
            <v>Negativo MODERADO</v>
          </cell>
          <cell r="BA271" t="str">
            <v>Negativo BAJO</v>
          </cell>
        </row>
        <row r="272">
          <cell r="K272" t="str">
            <v>Conversión a medios tecnológicos</v>
          </cell>
          <cell r="L272" t="str">
            <v>Disminución de consumo de papel (+)</v>
          </cell>
          <cell r="AB272" t="str">
            <v>POSITIVO</v>
          </cell>
          <cell r="BA272" t="str">
            <v>POSITIVO</v>
          </cell>
        </row>
        <row r="273">
          <cell r="K273" t="str">
            <v>Consumo de energía eléctrica</v>
          </cell>
          <cell r="L273" t="str">
            <v>Agotamiento de los recursos naturales (-)</v>
          </cell>
          <cell r="AB273" t="str">
            <v>Negativo MODERADO</v>
          </cell>
          <cell r="BA273" t="str">
            <v>Negativo BAJO</v>
          </cell>
        </row>
        <row r="274">
          <cell r="K274" t="str">
            <v>Consumo de agua</v>
          </cell>
          <cell r="L274" t="str">
            <v>Agotamiento de los recursos naturales (-)</v>
          </cell>
          <cell r="AB274" t="str">
            <v>Negativo MODERADO</v>
          </cell>
          <cell r="BA274" t="str">
            <v>Negativo BAJO</v>
          </cell>
        </row>
        <row r="275">
          <cell r="K275" t="str">
            <v>Consumo de bolsas plásticas para almacenamiento de residuos</v>
          </cell>
          <cell r="L275" t="str">
            <v>Agotamiento de los recursos naturales (-)</v>
          </cell>
          <cell r="AB275" t="str">
            <v>Negativo MODERADO</v>
          </cell>
          <cell r="BA275" t="str">
            <v>Negativo BAJO</v>
          </cell>
        </row>
        <row r="276">
          <cell r="K276" t="str">
            <v xml:space="preserve">Consumo de insumos no comestibles de cafetería </v>
          </cell>
          <cell r="L276" t="str">
            <v>Agotamiento de los recursos naturales (-)</v>
          </cell>
          <cell r="AB276" t="str">
            <v>Negativo MODERADO</v>
          </cell>
          <cell r="BA276" t="str">
            <v>Negativo BAJO</v>
          </cell>
        </row>
        <row r="277">
          <cell r="K277" t="str">
            <v xml:space="preserve">Consumo de insumos comestibles de cafetería </v>
          </cell>
          <cell r="L277" t="str">
            <v>Agotamiento de los recursos naturales (-)</v>
          </cell>
          <cell r="AB277" t="str">
            <v>Negativo BAJO</v>
          </cell>
          <cell r="BA277" t="str">
            <v>Negativo BAJO</v>
          </cell>
        </row>
        <row r="278">
          <cell r="K278" t="str">
            <v>Generación de residuos ordinarios</v>
          </cell>
          <cell r="L278" t="str">
            <v>Aumento de carga de rellenos sanitarios (-)</v>
          </cell>
          <cell r="AB278" t="str">
            <v>Negativo MODERADO</v>
          </cell>
          <cell r="BA278" t="str">
            <v>Negativo BAJO</v>
          </cell>
        </row>
        <row r="279">
          <cell r="K279" t="str">
            <v>Generación de residuos ordinarios</v>
          </cell>
          <cell r="L279" t="str">
            <v>Contaminación del suelo (-)</v>
          </cell>
          <cell r="AB279" t="str">
            <v>Negativo MODERADO</v>
          </cell>
          <cell r="BA279" t="str">
            <v>Negativo BAJO</v>
          </cell>
        </row>
        <row r="280">
          <cell r="K280" t="str">
            <v>Generación de residuos aprovechables (PLÁSTICO)</v>
          </cell>
          <cell r="L280" t="str">
            <v>Disminución de carga en los rellenos sanitarios (+)</v>
          </cell>
          <cell r="AB280" t="str">
            <v>POSITIVO</v>
          </cell>
          <cell r="BA280" t="str">
            <v>POSITIVO</v>
          </cell>
        </row>
        <row r="281">
          <cell r="K281" t="str">
            <v>Generación de residuos aprovechables (CARTÓN)</v>
          </cell>
          <cell r="L281" t="str">
            <v>Disminución de carga en los rellenos sanitarios (+)</v>
          </cell>
          <cell r="AB281" t="str">
            <v>POSITIVO</v>
          </cell>
          <cell r="BA281" t="str">
            <v>POSITIVO</v>
          </cell>
        </row>
        <row r="282">
          <cell r="K282" t="str">
            <v>Generación de residuos orgánicos</v>
          </cell>
          <cell r="L282" t="str">
            <v>Aumento de carga de rellenos sanitarios (-)</v>
          </cell>
          <cell r="AB282" t="str">
            <v>Negativo MODERADO</v>
          </cell>
          <cell r="BA282" t="str">
            <v>Negativo BAJO</v>
          </cell>
        </row>
        <row r="283">
          <cell r="K283" t="str">
            <v>Generación de residuos orgánicos</v>
          </cell>
          <cell r="L283" t="str">
            <v>Contaminación del suelo (-)</v>
          </cell>
          <cell r="AB283" t="str">
            <v>Negativo MODERADO</v>
          </cell>
          <cell r="BA283" t="str">
            <v>Negativo BAJO</v>
          </cell>
        </row>
        <row r="284">
          <cell r="K284" t="str">
            <v>Vertimiento de aguas residuales domésticas a sistemas de alcantarillado</v>
          </cell>
          <cell r="L284" t="str">
            <v>Contaminación de cuerpos hídricos (-)</v>
          </cell>
          <cell r="AB284" t="str">
            <v>Negativo MODERADO</v>
          </cell>
          <cell r="BA284" t="str">
            <v>Negativo BAJO</v>
          </cell>
        </row>
        <row r="285">
          <cell r="K285" t="str">
            <v>Consumo de energía eléctrica</v>
          </cell>
          <cell r="L285" t="str">
            <v>Agotamiento de los recursos naturales (-)</v>
          </cell>
          <cell r="AB285" t="str">
            <v>Negativo MODERADO</v>
          </cell>
          <cell r="BA285" t="str">
            <v>Negativo BAJO</v>
          </cell>
        </row>
        <row r="286">
          <cell r="K286" t="str">
            <v>Consumo de papel</v>
          </cell>
          <cell r="L286" t="str">
            <v>Agotamiento de los recursos naturales (-)</v>
          </cell>
          <cell r="AB286" t="str">
            <v>Negativo MODERADO</v>
          </cell>
          <cell r="BA286" t="str">
            <v>Negativo BAJO</v>
          </cell>
        </row>
        <row r="287">
          <cell r="K287" t="str">
            <v>Consumo de tóner</v>
          </cell>
          <cell r="L287" t="str">
            <v>Agotamiento de los recursos naturales (-)</v>
          </cell>
          <cell r="AB287" t="str">
            <v>Negativo BAJO</v>
          </cell>
          <cell r="BA287" t="str">
            <v>Negativo BAJO</v>
          </cell>
        </row>
        <row r="288">
          <cell r="K288" t="str">
            <v xml:space="preserve">Generación de residuos peligrosos (TÓNERES) </v>
          </cell>
          <cell r="L288" t="str">
            <v>Contaminación del suelo (-)</v>
          </cell>
          <cell r="AB288" t="str">
            <v>Negativo MODERADO</v>
          </cell>
          <cell r="BA288" t="str">
            <v>Negativo BAJO</v>
          </cell>
        </row>
        <row r="289">
          <cell r="K289" t="str">
            <v>Generación de residuos aprovechables (PAPEL)</v>
          </cell>
          <cell r="L289" t="str">
            <v>Disminución de carga en los rellenos sanitarios (+)</v>
          </cell>
          <cell r="AB289" t="str">
            <v>POSITIVO</v>
          </cell>
          <cell r="BA289" t="str">
            <v>POSITIVO</v>
          </cell>
        </row>
        <row r="290">
          <cell r="K290" t="str">
            <v>Conversión a medios tecnológicos</v>
          </cell>
          <cell r="L290" t="str">
            <v>Disminución de consumo de papel (+)</v>
          </cell>
          <cell r="AB290" t="str">
            <v>POSITIVO</v>
          </cell>
          <cell r="BA290" t="str">
            <v>POSITIVO</v>
          </cell>
        </row>
        <row r="291">
          <cell r="K291" t="str">
            <v>Consumo de agua</v>
          </cell>
          <cell r="L291" t="str">
            <v>Agotamiento de los recursos naturales (-)</v>
          </cell>
          <cell r="AB291" t="str">
            <v>Negativo MODERADO</v>
          </cell>
          <cell r="BA291" t="str">
            <v>Negativo BAJO</v>
          </cell>
        </row>
        <row r="292">
          <cell r="K292" t="str">
            <v>Vertimiento de aguas residuales domésticas a sistemas de alcantarillado</v>
          </cell>
          <cell r="L292" t="str">
            <v>Contaminación de cuerpos hídricos (-)</v>
          </cell>
          <cell r="AB292" t="str">
            <v>Negativo MODERADO</v>
          </cell>
          <cell r="BA292" t="str">
            <v>Negativo BAJO</v>
          </cell>
        </row>
        <row r="293">
          <cell r="K293" t="str">
            <v>Generación de residuos ordinarios</v>
          </cell>
          <cell r="L293" t="str">
            <v>Aumento de carga de rellenos sanitarios (-)</v>
          </cell>
          <cell r="AB293" t="str">
            <v>Negativo MODERADO</v>
          </cell>
          <cell r="BA293" t="str">
            <v>Negativo BAJO</v>
          </cell>
        </row>
        <row r="294">
          <cell r="K294" t="str">
            <v>Generación de residuos ordinarios</v>
          </cell>
          <cell r="L294" t="str">
            <v>Contaminación del suelo (-)</v>
          </cell>
          <cell r="AB294" t="str">
            <v>Negativo MODERADO</v>
          </cell>
          <cell r="BA294" t="str">
            <v>Negativo BAJO</v>
          </cell>
        </row>
        <row r="295">
          <cell r="K295" t="str">
            <v>Consumo de energía eléctrica</v>
          </cell>
          <cell r="L295" t="str">
            <v>Agotamiento de los recursos naturales (-)</v>
          </cell>
          <cell r="AB295" t="str">
            <v>Negativo MODERADO</v>
          </cell>
          <cell r="BA295" t="str">
            <v>Negativo BAJO</v>
          </cell>
        </row>
        <row r="296">
          <cell r="K296" t="str">
            <v>Consumo de papel</v>
          </cell>
          <cell r="L296" t="str">
            <v>Agotamiento de los recursos naturales (-)</v>
          </cell>
          <cell r="AB296" t="str">
            <v>Negativo MODERADO</v>
          </cell>
          <cell r="BA296" t="str">
            <v>Negativo BAJO</v>
          </cell>
        </row>
        <row r="297">
          <cell r="K297" t="str">
            <v>Consumo de tóner</v>
          </cell>
          <cell r="L297" t="str">
            <v>Agotamiento de los recursos naturales (-)</v>
          </cell>
          <cell r="AB297" t="str">
            <v>Negativo BAJO</v>
          </cell>
          <cell r="BA297" t="str">
            <v>Negativo BAJO</v>
          </cell>
        </row>
        <row r="298">
          <cell r="K298" t="str">
            <v>Generación de residuos de manejo especial (RAEE´S)</v>
          </cell>
          <cell r="L298" t="str">
            <v>Contaminación del suelo (-)</v>
          </cell>
          <cell r="AB298" t="str">
            <v>Negativo MODERADO</v>
          </cell>
          <cell r="BA298" t="str">
            <v>Negativo BAJO</v>
          </cell>
        </row>
        <row r="299">
          <cell r="K299" t="str">
            <v>Generación de residuos de manejo especial (PILAS O BATERÍAS)</v>
          </cell>
          <cell r="L299" t="str">
            <v>Contaminación del suelo (-)</v>
          </cell>
          <cell r="AB299" t="str">
            <v>Negativo MODERADO</v>
          </cell>
          <cell r="BA299" t="str">
            <v>Negativo BAJO</v>
          </cell>
        </row>
        <row r="300">
          <cell r="K300" t="str">
            <v xml:space="preserve">Generación de residuos peligrosos (TÓNERES) </v>
          </cell>
          <cell r="L300" t="str">
            <v>Contaminación del suelo (-)</v>
          </cell>
          <cell r="AB300" t="str">
            <v>Negativo MODERADO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Generación de residuos ordinarios</v>
          </cell>
          <cell r="L302" t="str">
            <v>Aumento de carga de rellenos sanitarios (-)</v>
          </cell>
          <cell r="AB302" t="str">
            <v>Negativo MODERADO</v>
          </cell>
          <cell r="BA302" t="str">
            <v>Negativo BAJO</v>
          </cell>
        </row>
        <row r="303">
          <cell r="K303" t="str">
            <v>Generación de residuos ordinarios</v>
          </cell>
          <cell r="L303" t="str">
            <v>Contaminación del suelo (-)</v>
          </cell>
          <cell r="AB303" t="str">
            <v>Negativo MODERADO</v>
          </cell>
          <cell r="BA303" t="str">
            <v>Negativo BAJO</v>
          </cell>
        </row>
        <row r="304">
          <cell r="K304" t="str">
            <v>Consumo de energía eléctrica</v>
          </cell>
          <cell r="L304" t="str">
            <v>Agotamiento de los recursos naturales (-)</v>
          </cell>
          <cell r="AB304" t="str">
            <v>Negativo MODERADO</v>
          </cell>
          <cell r="BA304" t="str">
            <v>Negativo BAJO</v>
          </cell>
        </row>
        <row r="305">
          <cell r="K305" t="str">
            <v>Consumo de papel</v>
          </cell>
          <cell r="L305" t="str">
            <v>Agotamiento de los recursos naturales (-)</v>
          </cell>
          <cell r="AB305" t="str">
            <v>Negativo MODERADO</v>
          </cell>
          <cell r="BA305" t="str">
            <v>Negativo BAJO</v>
          </cell>
        </row>
        <row r="306">
          <cell r="K306" t="str">
            <v>Consumo de tóner</v>
          </cell>
          <cell r="L306" t="str">
            <v>Agotamiento de los recursos naturales (-)</v>
          </cell>
          <cell r="AB306" t="str">
            <v>Negativo BAJO</v>
          </cell>
          <cell r="BA306" t="str">
            <v>Negativo BAJO</v>
          </cell>
        </row>
        <row r="307">
          <cell r="K307" t="str">
            <v xml:space="preserve">Generación de residuos peligrosos (TÓNERES) </v>
          </cell>
          <cell r="L307" t="str">
            <v>Contaminación del suelo (-)</v>
          </cell>
          <cell r="AB307" t="str">
            <v>Negativo MODERADO</v>
          </cell>
          <cell r="BA307" t="str">
            <v>Negativo BAJO</v>
          </cell>
        </row>
        <row r="308">
          <cell r="K308" t="str">
            <v>Generación de residuos aprovechables (PAPEL)</v>
          </cell>
          <cell r="L308" t="str">
            <v>Disminución de carga en los rellenos sanitarios (+)</v>
          </cell>
          <cell r="AB308" t="str">
            <v>POSITIVO</v>
          </cell>
          <cell r="BA308" t="str">
            <v>POSITIVO</v>
          </cell>
        </row>
        <row r="309">
          <cell r="K309" t="str">
            <v>Conversión a medios tecnológicos</v>
          </cell>
          <cell r="L309" t="str">
            <v>Disminución de consumo de papel (+)</v>
          </cell>
          <cell r="AB309" t="str">
            <v>POSITIVO</v>
          </cell>
          <cell r="BA309" t="str">
            <v>POSITIVO</v>
          </cell>
        </row>
        <row r="310">
          <cell r="K310" t="str">
            <v>Definición de criterios ambientales para adquisición de productos y/o servicios</v>
          </cell>
          <cell r="L310" t="str">
            <v>Generación / Fomento de educación  y conciencia ambiental (+)</v>
          </cell>
          <cell r="AB310" t="str">
            <v>POSITIVO</v>
          </cell>
          <cell r="BA310" t="str">
            <v>POSITIVO</v>
          </cell>
        </row>
        <row r="311">
          <cell r="K311" t="str">
            <v>Definición de criterios ambientales para adquisición de productos y/o servicios</v>
          </cell>
          <cell r="L311" t="str">
            <v>Reducción de afectación al medio ambiente (+)</v>
          </cell>
          <cell r="AB311" t="str">
            <v>POSITIVO</v>
          </cell>
          <cell r="BA311" t="str">
            <v>POSITIVO</v>
          </cell>
        </row>
        <row r="312">
          <cell r="K312" t="str">
            <v>Identificación de requisitos legales ambientales y otros requisitos</v>
          </cell>
          <cell r="L312" t="str">
            <v>Reducción de afectación al medio ambiente (+)</v>
          </cell>
          <cell r="AB312" t="str">
            <v>POSITIVO</v>
          </cell>
          <cell r="BA312" t="str">
            <v>POSITIVO</v>
          </cell>
        </row>
        <row r="313">
          <cell r="K313" t="str">
            <v>Consumo de energía eléctrica</v>
          </cell>
          <cell r="L313" t="str">
            <v>Agotamiento de los recursos naturales (-)</v>
          </cell>
          <cell r="AB313" t="str">
            <v>Negativo MODERADO</v>
          </cell>
          <cell r="BA313" t="str">
            <v>Negativo BAJO</v>
          </cell>
        </row>
        <row r="314">
          <cell r="K314" t="str">
            <v>Consumo de papel</v>
          </cell>
          <cell r="L314" t="str">
            <v>Agotamiento de los recursos naturales (-)</v>
          </cell>
          <cell r="AB314" t="str">
            <v>Negativo MODERADO</v>
          </cell>
          <cell r="BA314" t="str">
            <v>Negativo BAJO</v>
          </cell>
        </row>
        <row r="315">
          <cell r="K315" t="str">
            <v>Consumo de tóner</v>
          </cell>
          <cell r="L315" t="str">
            <v>Agotamiento de los recursos naturales (-)</v>
          </cell>
          <cell r="AB315" t="str">
            <v>Negativo BAJO</v>
          </cell>
          <cell r="BA315" t="str">
            <v>Negativo BAJO</v>
          </cell>
        </row>
        <row r="316">
          <cell r="K316" t="str">
            <v>Generación de residuos aprovechables (PAPEL)</v>
          </cell>
          <cell r="L316" t="str">
            <v>Disminución de carga en los rellenos sanitarios (+)</v>
          </cell>
          <cell r="AB316" t="str">
            <v>POSITIVO</v>
          </cell>
          <cell r="BA316" t="str">
            <v>POSITIVO</v>
          </cell>
        </row>
        <row r="317">
          <cell r="K317" t="str">
            <v>Generación de residuos ordinarios</v>
          </cell>
          <cell r="L317" t="str">
            <v>Aumento de carga de rellenos sanitarios (-)</v>
          </cell>
          <cell r="AB317" t="str">
            <v>Negativo MODERADO</v>
          </cell>
          <cell r="BA317" t="str">
            <v>Negativo BAJO</v>
          </cell>
        </row>
        <row r="318">
          <cell r="K318" t="str">
            <v>Generación de residuos ordinarios</v>
          </cell>
          <cell r="L318" t="str">
            <v>Aumento de carga de rellenos sanitarios (-)</v>
          </cell>
          <cell r="AB318" t="str">
            <v>Negativo MODERADO</v>
          </cell>
          <cell r="BA318" t="str">
            <v>Negativo BAJO</v>
          </cell>
        </row>
        <row r="319">
          <cell r="K319" t="str">
            <v xml:space="preserve">Generación de residuos peligrosos (TÓNERES) </v>
          </cell>
          <cell r="L319" t="str">
            <v>Contaminación del suelo (-)</v>
          </cell>
          <cell r="AB319" t="str">
            <v>Negativo MODERADO</v>
          </cell>
          <cell r="BA319" t="str">
            <v>Negativo BAJO</v>
          </cell>
        </row>
        <row r="320">
          <cell r="K320" t="str">
            <v>Consumo de bolsas plásticas para almacenamiento de residuos</v>
          </cell>
          <cell r="L320" t="str">
            <v>Agotamiento de los recursos naturales (-)</v>
          </cell>
          <cell r="AB320" t="str">
            <v>Negativo MODERADO</v>
          </cell>
          <cell r="BA320" t="str">
            <v>Negativo BAJO</v>
          </cell>
        </row>
        <row r="321">
          <cell r="K321" t="str">
            <v>Consumo de papel</v>
          </cell>
          <cell r="L321" t="str">
            <v>Agotamiento de los recursos naturales (-)</v>
          </cell>
          <cell r="AB321" t="str">
            <v>Negativo MODERADO</v>
          </cell>
          <cell r="BA321" t="str">
            <v>Negativo BAJO</v>
          </cell>
        </row>
        <row r="322">
          <cell r="K322" t="str">
            <v>Consumo de tóner</v>
          </cell>
          <cell r="L322" t="str">
            <v>Agotamiento de los recursos naturales (-)</v>
          </cell>
          <cell r="AB322" t="str">
            <v>Negativo BAJO</v>
          </cell>
          <cell r="BA322" t="str">
            <v>Negativo BAJO</v>
          </cell>
        </row>
        <row r="323">
          <cell r="K323" t="str">
            <v>Consumo de energía eléctrica</v>
          </cell>
          <cell r="L323" t="str">
            <v>Agotamiento de los recursos naturales (-)</v>
          </cell>
          <cell r="AB323" t="str">
            <v>Negativo MODERADO</v>
          </cell>
          <cell r="BA323" t="str">
            <v>Negativo BAJO</v>
          </cell>
        </row>
        <row r="324">
          <cell r="K324" t="str">
            <v>Definición de criterios ambientales para adquisición de productos y/o servicios</v>
          </cell>
          <cell r="L324" t="str">
            <v>Reducción de afectación al medio ambiente (+)</v>
          </cell>
          <cell r="AB324" t="str">
            <v>POSITIVO</v>
          </cell>
          <cell r="BA324" t="str">
            <v>POSITIVO</v>
          </cell>
        </row>
        <row r="325">
          <cell r="K325" t="str">
            <v>Definición de criterios ambientales para adquisición de productos y/o servicios</v>
          </cell>
          <cell r="L325" t="str">
            <v>Generación / Fomento de educación  y conciencia ambiental (+)</v>
          </cell>
          <cell r="AB325" t="str">
            <v>POSITIVO</v>
          </cell>
          <cell r="BA325" t="str">
            <v>POSITIVO</v>
          </cell>
        </row>
        <row r="326">
          <cell r="K326" t="str">
            <v>Generación de residuos aprovechables (CARTÓN)</v>
          </cell>
          <cell r="L326" t="str">
            <v>Disminución de carga en los rellenos sanitarios (+)</v>
          </cell>
          <cell r="AB326" t="str">
            <v>POSITIVO</v>
          </cell>
          <cell r="BA326" t="str">
            <v>POSITIVO</v>
          </cell>
        </row>
        <row r="327">
          <cell r="K327" t="str">
            <v>Generación de residuos aprovechables (PAPEL)</v>
          </cell>
          <cell r="L327" t="str">
            <v>Disminución de carga en los rellenos sanitarios (+)</v>
          </cell>
          <cell r="AB327" t="str">
            <v>POSITIVO</v>
          </cell>
          <cell r="BA327" t="str">
            <v>POSITIVO</v>
          </cell>
        </row>
        <row r="328">
          <cell r="K328" t="str">
            <v>Generación de residuos aprovechables (PLÁSTICO)</v>
          </cell>
          <cell r="L328" t="str">
            <v>Aumento de carga de rellenos sanitarios (-)</v>
          </cell>
          <cell r="AB328" t="str">
            <v>Negativo MODERADO</v>
          </cell>
          <cell r="BA328" t="str">
            <v>Negativo BAJO</v>
          </cell>
        </row>
        <row r="329">
          <cell r="K329" t="str">
            <v>Generación de residuos aprovechables (PLÁSTICO)</v>
          </cell>
          <cell r="L329" t="str">
            <v>Disminución de carga en los rellenos sanitarios (+)</v>
          </cell>
          <cell r="AB329" t="str">
            <v>POSITIVO</v>
          </cell>
          <cell r="BA329" t="str">
            <v>POSITIVO</v>
          </cell>
        </row>
        <row r="330">
          <cell r="K330" t="str">
            <v>Generación de residuos ordinarios</v>
          </cell>
          <cell r="L330" t="str">
            <v>Aumento de carga de rellenos sanitarios (-)</v>
          </cell>
          <cell r="AB330" t="str">
            <v>Negativo MODERADO</v>
          </cell>
          <cell r="BA330" t="str">
            <v>Negativo BAJO</v>
          </cell>
        </row>
        <row r="331">
          <cell r="K331" t="str">
            <v>Generación de residuos ordinarios</v>
          </cell>
          <cell r="L331" t="str">
            <v>Contaminación del suelo (-)</v>
          </cell>
          <cell r="AB331" t="str">
            <v>Negativo MODERADO</v>
          </cell>
          <cell r="BA331" t="str">
            <v>Negativo BAJO</v>
          </cell>
        </row>
        <row r="332">
          <cell r="K332" t="str">
            <v>Generación de residuos orgánicos</v>
          </cell>
          <cell r="L332" t="str">
            <v>Aumento de carga de rellenos sanitarios (-)</v>
          </cell>
          <cell r="AB332" t="str">
            <v>Negativo MODERADO</v>
          </cell>
          <cell r="BA332" t="str">
            <v>Negativo BAJO</v>
          </cell>
        </row>
        <row r="333">
          <cell r="K333" t="str">
            <v>Generación de residuos orgánicos</v>
          </cell>
          <cell r="L333" t="str">
            <v>Contaminación del suelo (-)</v>
          </cell>
          <cell r="AB333" t="str">
            <v>Negativo MODERADO</v>
          </cell>
          <cell r="BA333" t="str">
            <v>Negativo BAJO</v>
          </cell>
        </row>
        <row r="334">
          <cell r="K334" t="str">
            <v xml:space="preserve">Generación de residuos peligrosos (TÓNERES) </v>
          </cell>
          <cell r="L334" t="str">
            <v>Contaminación del suelo (-)</v>
          </cell>
          <cell r="AB334" t="str">
            <v>Negativo MODERADO</v>
          </cell>
          <cell r="BA334" t="str">
            <v>Negativo BAJO</v>
          </cell>
        </row>
        <row r="335">
          <cell r="K335" t="str">
            <v>Consumo de bolsas plásticas para almacenamiento de residuos</v>
          </cell>
          <cell r="L335" t="str">
            <v>Agotamiento de los recursos naturales (-)</v>
          </cell>
          <cell r="AB335" t="str">
            <v>Negativo MODERADO</v>
          </cell>
          <cell r="BA335" t="str">
            <v>Negativo BAJO</v>
          </cell>
        </row>
        <row r="336">
          <cell r="K336" t="str">
            <v>Educación ambiental</v>
          </cell>
          <cell r="L336" t="str">
            <v>Disminución de carga en los rellenos sanitarios (+)</v>
          </cell>
          <cell r="AB336" t="str">
            <v>POSITIVO</v>
          </cell>
          <cell r="BA336" t="str">
            <v>POSITIVO</v>
          </cell>
        </row>
        <row r="337">
          <cell r="K337" t="str">
            <v>Educación ambiental</v>
          </cell>
          <cell r="L337" t="str">
            <v>Disminución de contaminación al suelo (+)</v>
          </cell>
          <cell r="AB337" t="str">
            <v>POSITIVO</v>
          </cell>
          <cell r="BA337" t="str">
            <v>POSITIVO</v>
          </cell>
        </row>
        <row r="338">
          <cell r="K338" t="str">
            <v>Educación ambiental</v>
          </cell>
          <cell r="L338" t="str">
            <v>Fomento de buenas prácticas ambientales (+)</v>
          </cell>
          <cell r="AB338" t="str">
            <v>POSITIVO</v>
          </cell>
          <cell r="BA338" t="str">
            <v>POSITIVO</v>
          </cell>
        </row>
        <row r="339">
          <cell r="K339" t="str">
            <v>Educación ambiental</v>
          </cell>
          <cell r="L339" t="str">
            <v>Generación / Fomento de educación  y conciencia ambiental (+)</v>
          </cell>
          <cell r="AB339" t="str">
            <v>POSITIVO</v>
          </cell>
          <cell r="BA339" t="str">
            <v>POSITIVO</v>
          </cell>
        </row>
        <row r="340">
          <cell r="K340" t="str">
            <v>Educación ambiental</v>
          </cell>
          <cell r="L340" t="str">
            <v>Generación de empleo (+)</v>
          </cell>
          <cell r="AB340" t="str">
            <v>POSITIVO</v>
          </cell>
          <cell r="BA340" t="str">
            <v>POSITIVO</v>
          </cell>
        </row>
        <row r="341">
          <cell r="K341" t="str">
            <v>Educación ambiental</v>
          </cell>
          <cell r="L341" t="str">
            <v>Manejo integral de residuos sólidos (+)</v>
          </cell>
          <cell r="AB341" t="str">
            <v>POSITIVO</v>
          </cell>
          <cell r="BA341" t="str">
            <v>POSITIVO</v>
          </cell>
        </row>
        <row r="342">
          <cell r="K342" t="str">
            <v>Educación ambiental</v>
          </cell>
          <cell r="L342" t="str">
            <v>Reducción de afectación al medio ambiente (+)</v>
          </cell>
          <cell r="AB342" t="str">
            <v>POSITIVO</v>
          </cell>
          <cell r="BA342" t="str">
            <v>POSITIVO</v>
          </cell>
        </row>
        <row r="343">
          <cell r="K343" t="str">
            <v>Uso de publicidad exterior visual</v>
          </cell>
          <cell r="L343" t="str">
            <v>Alteración al medio ambiente laboral (-)</v>
          </cell>
          <cell r="AB343" t="str">
            <v>Negativo MODERADO</v>
          </cell>
          <cell r="BA343" t="str">
            <v>Negativo BAJO</v>
          </cell>
        </row>
        <row r="344">
          <cell r="K344" t="str">
            <v>Consumo de combustibles</v>
          </cell>
          <cell r="L344" t="str">
            <v>Agotamiento de los recursos naturales (-)</v>
          </cell>
          <cell r="AB344" t="str">
            <v>Negativo MODERADO</v>
          </cell>
          <cell r="BA344" t="str">
            <v>Negativo BAJO</v>
          </cell>
        </row>
        <row r="345">
          <cell r="K345" t="str">
            <v>Consumo de combustibles</v>
          </cell>
          <cell r="L345" t="str">
            <v>Emisión de gases efecto invernadero (-)</v>
          </cell>
          <cell r="AB345" t="str">
            <v>Negativo MODERADO</v>
          </cell>
          <cell r="BA345" t="str">
            <v>Negativo BAJO</v>
          </cell>
        </row>
        <row r="346">
          <cell r="K346" t="str">
            <v>Generación de emisiones atmosféricas fuentes móviles</v>
          </cell>
          <cell r="L346" t="str">
            <v>Contaminación del aire (-)</v>
          </cell>
          <cell r="AB346" t="str">
            <v>Negativo MODERADO</v>
          </cell>
          <cell r="BA346" t="str">
            <v>Negativo MODERADO</v>
          </cell>
        </row>
        <row r="347">
          <cell r="K347" t="str">
            <v>Generación de residuos de manejo especial (LLANTAS USADAS)</v>
          </cell>
          <cell r="L347" t="str">
            <v>Contaminación del suelo (-)</v>
          </cell>
          <cell r="AB347" t="str">
            <v>Negativo MODERADO</v>
          </cell>
          <cell r="BA347" t="str">
            <v>Negativo BAJO</v>
          </cell>
        </row>
        <row r="348">
          <cell r="K348" t="str">
            <v>Generación de residuos peligrosos (ACEITES USADOS)</v>
          </cell>
          <cell r="L348" t="str">
            <v>Contaminación del suelo (-)</v>
          </cell>
          <cell r="AB348" t="str">
            <v>Negativo MODERADO</v>
          </cell>
          <cell r="BA348" t="str">
            <v>Negativo BAJO</v>
          </cell>
        </row>
        <row r="349">
          <cell r="K349" t="str">
            <v>Generación de ruido</v>
          </cell>
          <cell r="L349" t="str">
            <v>Contaminación del aire (-)</v>
          </cell>
          <cell r="AB349" t="str">
            <v>Negativo MODERADO</v>
          </cell>
          <cell r="BA349" t="str">
            <v>Negativo MODERADO</v>
          </cell>
        </row>
        <row r="350">
          <cell r="K350" t="str">
            <v>Identificación de requisitos legales ambientales y otros requisitos</v>
          </cell>
          <cell r="L350" t="str">
            <v>Reducción de afectación al medio ambiente (+)</v>
          </cell>
          <cell r="AB350" t="str">
            <v>POSITIVO</v>
          </cell>
          <cell r="BA350" t="str">
            <v>POSITIVO</v>
          </cell>
        </row>
        <row r="351">
          <cell r="K351" t="str">
            <v>Definición de criterios ambientales para adquisición de productos y/o servicios</v>
          </cell>
          <cell r="L351" t="str">
            <v>Preservación de la calidad del aire (+)</v>
          </cell>
          <cell r="AB351" t="str">
            <v>POSITIVO</v>
          </cell>
          <cell r="BA351" t="str">
            <v>POSITIVO</v>
          </cell>
        </row>
        <row r="352">
          <cell r="K352" t="str">
            <v>Definición de criterios ambientales para adquisición de productos y/o servicios</v>
          </cell>
          <cell r="L352" t="str">
            <v>Reducción de afectación al medio ambiente (+)</v>
          </cell>
          <cell r="AB352" t="str">
            <v>POSITIVO</v>
          </cell>
          <cell r="BA352" t="str">
            <v>POSITIVO</v>
          </cell>
        </row>
        <row r="353">
          <cell r="K353" t="str">
            <v>Uso de refrigerantes</v>
          </cell>
          <cell r="L353" t="str">
            <v>Agotamiento de los recursos naturales (-)</v>
          </cell>
          <cell r="AB353" t="str">
            <v>Negativo BAJO</v>
          </cell>
          <cell r="BA353" t="str">
            <v>Negativo BAJO</v>
          </cell>
        </row>
        <row r="354">
          <cell r="K354" t="str">
            <v>N/A</v>
          </cell>
          <cell r="L354" t="str">
            <v>N/A</v>
          </cell>
          <cell r="AB354" t="str">
            <v>SIN IMPACTO</v>
          </cell>
          <cell r="BA354" t="str">
            <v>SIN IMPACTO</v>
          </cell>
        </row>
        <row r="355">
          <cell r="K355" t="str">
            <v>N/A</v>
          </cell>
          <cell r="L355" t="str">
            <v>N/A</v>
          </cell>
          <cell r="AB355" t="str">
            <v>SIN IMPACTO</v>
          </cell>
          <cell r="BA355" t="str">
            <v>SIN IMPACTO</v>
          </cell>
        </row>
        <row r="356">
          <cell r="K356" t="str">
            <v xml:space="preserve">Generación de residuos peligrosos (TÓNERES) </v>
          </cell>
          <cell r="L356" t="str">
            <v>Disminución de contaminación al suelo (+)</v>
          </cell>
          <cell r="AB356" t="str">
            <v>POSITIVO</v>
          </cell>
          <cell r="BA356" t="str">
            <v>POSITIVO</v>
          </cell>
        </row>
        <row r="357">
          <cell r="K357" t="str">
            <v xml:space="preserve">Generación de residuos peligrosos (RESIDUOS QUÍMICOS) </v>
          </cell>
          <cell r="L357" t="str">
            <v>Disminución de contaminación al suelo (+)</v>
          </cell>
          <cell r="AB357" t="str">
            <v>POSITIVO</v>
          </cell>
          <cell r="BA357" t="str">
            <v>POSITIVO</v>
          </cell>
        </row>
        <row r="358">
          <cell r="K358" t="str">
            <v>N/A</v>
          </cell>
          <cell r="L358" t="str">
            <v>N/A</v>
          </cell>
          <cell r="AB358" t="str">
            <v>SIN IMPACTO</v>
          </cell>
          <cell r="BA358" t="str">
            <v>SIN IMPACTO</v>
          </cell>
        </row>
        <row r="359">
          <cell r="K359" t="str">
            <v>Generación de residuos ordinarios</v>
          </cell>
          <cell r="L359" t="str">
            <v>Contaminación del suelo (-)</v>
          </cell>
          <cell r="AB359" t="str">
            <v>Negativo MODERADO</v>
          </cell>
          <cell r="BA359" t="str">
            <v>Negativo BAJO</v>
          </cell>
        </row>
        <row r="360">
          <cell r="K360" t="str">
            <v xml:space="preserve">Generación de residuos peligrosos (RESIDUOS QUÍMICOS) </v>
          </cell>
          <cell r="L360" t="str">
            <v>Contaminación del suelo (-)</v>
          </cell>
          <cell r="AB360" t="str">
            <v>Negativo MODERADO</v>
          </cell>
          <cell r="BA360" t="str">
            <v>Negativo BAJO</v>
          </cell>
        </row>
        <row r="361">
          <cell r="K361" t="str">
            <v>Generación de residuos peligrosos (PLAGUICIDAS)</v>
          </cell>
          <cell r="L361" t="str">
            <v>Contaminación del suelo (-)</v>
          </cell>
          <cell r="AB361" t="str">
            <v>Negativo MODERADO</v>
          </cell>
          <cell r="BA361" t="str">
            <v>Negativo BAJO</v>
          </cell>
        </row>
        <row r="362">
          <cell r="K362" t="str">
            <v>Consumo de agua</v>
          </cell>
          <cell r="L362" t="str">
            <v>Agotamiento de los recursos naturales (-)</v>
          </cell>
          <cell r="AB362" t="str">
            <v>Negativo MODERADO</v>
          </cell>
          <cell r="BA362" t="str">
            <v>Negativo BAJO</v>
          </cell>
        </row>
        <row r="363">
          <cell r="K363" t="str">
            <v xml:space="preserve">Generación de residuos peligrosos (RESIDUOS QUÍMICOS) </v>
          </cell>
          <cell r="L363" t="str">
            <v>Contaminación del suelo (-)</v>
          </cell>
          <cell r="AB363" t="str">
            <v>Negativo MODERADO</v>
          </cell>
          <cell r="BA363" t="str">
            <v>Negativo BAJO</v>
          </cell>
        </row>
        <row r="364">
          <cell r="K364" t="str">
            <v>Consumo de combustibles</v>
          </cell>
          <cell r="L364" t="str">
            <v>Agotamiento de los recursos naturales (-)</v>
          </cell>
          <cell r="AB364" t="str">
            <v>Negativo BAJO</v>
          </cell>
          <cell r="BA364" t="str">
            <v>Negativo BAJO</v>
          </cell>
        </row>
        <row r="365">
          <cell r="K365" t="str">
            <v>Consumo de agua</v>
          </cell>
          <cell r="L365" t="str">
            <v>Agotamiento de los recursos naturales (-)</v>
          </cell>
          <cell r="AB365" t="str">
            <v>Negativo BAJO</v>
          </cell>
          <cell r="BA365" t="str">
            <v>Negativo BAJO</v>
          </cell>
        </row>
        <row r="366">
          <cell r="K366" t="str">
            <v>Consumo de agua</v>
          </cell>
          <cell r="L366" t="str">
            <v>Agotamiento de los recursos naturales (-)</v>
          </cell>
          <cell r="AB366" t="str">
            <v>Negativo MODERADO</v>
          </cell>
          <cell r="BA366" t="str">
            <v>Negativo BAJO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N/A</v>
          </cell>
          <cell r="L371" t="str">
            <v>N/A</v>
          </cell>
          <cell r="AB371" t="str">
            <v>SIN IMPACTO</v>
          </cell>
          <cell r="BA371" t="str">
            <v>SIN IMPACTO</v>
          </cell>
        </row>
        <row r="372">
          <cell r="K372" t="str">
            <v>Uso de refrigerantes</v>
          </cell>
          <cell r="L372" t="str">
            <v>Agotamiento de los recursos naturales (-)</v>
          </cell>
          <cell r="AB372" t="str">
            <v>Negativo BAJO</v>
          </cell>
          <cell r="BA372" t="str">
            <v>Negativo BAJO</v>
          </cell>
        </row>
        <row r="373">
          <cell r="K373" t="str">
            <v>Consumo de energía eléctrica</v>
          </cell>
          <cell r="L373" t="str">
            <v>Agotamiento de los recursos naturales (-)</v>
          </cell>
          <cell r="AB373" t="str">
            <v>Negativo MODERADO</v>
          </cell>
          <cell r="BA373" t="str">
            <v>Negativo BAJO</v>
          </cell>
        </row>
        <row r="374">
          <cell r="K374" t="str">
            <v>Generación de residuos peligrosos (PLAGUICIDAS)</v>
          </cell>
          <cell r="L374" t="str">
            <v>Contaminación del suelo (-)</v>
          </cell>
          <cell r="AB374" t="str">
            <v>Negativo MODERADO</v>
          </cell>
          <cell r="BA374" t="str">
            <v>Negativo BAJO</v>
          </cell>
        </row>
        <row r="375">
          <cell r="K375" t="str">
            <v>Consumo de combustibles</v>
          </cell>
          <cell r="L375" t="str">
            <v>Agotamiento de los recursos naturales (-)</v>
          </cell>
          <cell r="AB375" t="str">
            <v>Negativo BAJO</v>
          </cell>
          <cell r="BA375" t="str">
            <v>Negativo BAJO</v>
          </cell>
        </row>
        <row r="376">
          <cell r="K376" t="str">
            <v>N/A</v>
          </cell>
          <cell r="L376" t="str">
            <v>N/A</v>
          </cell>
          <cell r="AB376" t="str">
            <v>SIN IMPACTO</v>
          </cell>
          <cell r="BA376" t="str">
            <v>SIN IMPACTO</v>
          </cell>
        </row>
        <row r="377">
          <cell r="K377" t="str">
            <v>Consumo de agua</v>
          </cell>
          <cell r="L377" t="str">
            <v>Agotamiento de los recursos naturales (-)</v>
          </cell>
          <cell r="AB377" t="str">
            <v>Negativo MODERADO</v>
          </cell>
          <cell r="BA377" t="str">
            <v>Negativo BAJO</v>
          </cell>
        </row>
        <row r="378">
          <cell r="K378" t="str">
            <v>Consumo de agua</v>
          </cell>
          <cell r="L378" t="str">
            <v>Agotamiento de los recursos naturales (-)</v>
          </cell>
          <cell r="AB378" t="str">
            <v>Negativo MODERADO</v>
          </cell>
          <cell r="BA378" t="str">
            <v>Negativo BAJO</v>
          </cell>
        </row>
        <row r="379">
          <cell r="K379" t="str">
            <v xml:space="preserve">Generación de residuos peligrosos (RESIDUOS QUÍMICOS) </v>
          </cell>
          <cell r="L379" t="str">
            <v>Contaminación del suelo (-)</v>
          </cell>
          <cell r="AB379" t="str">
            <v>Negativo MODERADO</v>
          </cell>
          <cell r="BA379" t="str">
            <v>Negativo BAJO</v>
          </cell>
        </row>
        <row r="380">
          <cell r="K380" t="str">
            <v>Consumo de agua</v>
          </cell>
          <cell r="L380" t="str">
            <v>Agotamiento de los recursos naturales (-)</v>
          </cell>
          <cell r="AB380" t="str">
            <v>Negativo BAJO</v>
          </cell>
          <cell r="BA380" t="str">
            <v>Negativo BAJO</v>
          </cell>
        </row>
        <row r="381">
          <cell r="K381" t="str">
            <v>N/A</v>
          </cell>
          <cell r="L381" t="str">
            <v>N/A</v>
          </cell>
          <cell r="AB381" t="str">
            <v>SIN IMPACTO</v>
          </cell>
          <cell r="BA381" t="str">
            <v>SIN IMPACTO</v>
          </cell>
        </row>
        <row r="382">
          <cell r="K382" t="str">
            <v>N/A</v>
          </cell>
          <cell r="L382" t="str">
            <v>N/A</v>
          </cell>
          <cell r="AB382" t="str">
            <v>SIN IMPACTO</v>
          </cell>
          <cell r="BA382" t="str">
            <v>SIN IMPACTO</v>
          </cell>
        </row>
        <row r="383">
          <cell r="K383" t="str">
            <v>N/A</v>
          </cell>
          <cell r="L383" t="str">
            <v>N/A</v>
          </cell>
          <cell r="AB383" t="str">
            <v>SIN IMPACTO</v>
          </cell>
          <cell r="BA383" t="str">
            <v>SIN IMPACTO</v>
          </cell>
        </row>
        <row r="384">
          <cell r="K384" t="str">
            <v xml:space="preserve">Generación de residuos peligrosos (TÓNERES) </v>
          </cell>
          <cell r="L384" t="str">
            <v>Disminución de contaminación al suelo (+)</v>
          </cell>
          <cell r="AB384" t="str">
            <v>POSITIVO</v>
          </cell>
          <cell r="BA384" t="str">
            <v>POSITIVO</v>
          </cell>
        </row>
        <row r="385">
          <cell r="K385" t="str">
            <v xml:space="preserve">Generación de residuos peligrosos (RESIDUOS QUÍMICOS) </v>
          </cell>
          <cell r="L385" t="str">
            <v>Disminución de contaminación al suelo (+)</v>
          </cell>
          <cell r="AB385" t="str">
            <v>POSITIVO</v>
          </cell>
          <cell r="BA385" t="str">
            <v>POSITIVO</v>
          </cell>
        </row>
        <row r="386">
          <cell r="K386" t="str">
            <v>Consumo de energía eléctrica</v>
          </cell>
          <cell r="L386" t="str">
            <v>Agotamiento de los recursos naturales (-)</v>
          </cell>
          <cell r="AB386" t="str">
            <v>Negativo MODERADO</v>
          </cell>
          <cell r="BA386" t="str">
            <v>Negativo BAJO</v>
          </cell>
        </row>
        <row r="387">
          <cell r="K387" t="str">
            <v>N/A</v>
          </cell>
          <cell r="L387" t="str">
            <v>N/A</v>
          </cell>
          <cell r="AB387" t="str">
            <v>SIN IMPACTO</v>
          </cell>
          <cell r="BA387" t="str">
            <v>SIN IMPACTO</v>
          </cell>
        </row>
        <row r="388">
          <cell r="K388" t="str">
            <v>N/A</v>
          </cell>
          <cell r="L388" t="str">
            <v>N/A</v>
          </cell>
          <cell r="AB388" t="str">
            <v>SIN IMPACTO</v>
          </cell>
          <cell r="BA388" t="str">
            <v>SIN IMPACTO</v>
          </cell>
        </row>
        <row r="389">
          <cell r="K389" t="str">
            <v>N/A</v>
          </cell>
          <cell r="L389" t="str">
            <v>N/A</v>
          </cell>
          <cell r="AB389" t="str">
            <v>SIN IMPACTO</v>
          </cell>
          <cell r="BA389" t="str">
            <v>SIN IMPACTO</v>
          </cell>
        </row>
        <row r="390">
          <cell r="K390"/>
          <cell r="L390"/>
          <cell r="AB390" t="str">
            <v>SIN IMPACTO</v>
          </cell>
          <cell r="BA390" t="str">
            <v>SIN IMPACTO</v>
          </cell>
        </row>
      </sheetData>
      <sheetData sheetId="80"/>
      <sheetData sheetId="81"/>
      <sheetData sheetId="82"/>
      <sheetData sheetId="83"/>
      <sheetData sheetId="8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(PAPEL)</v>
          </cell>
          <cell r="L56" t="str">
            <v>Disminución de carga en los rellenos sanitarios (+)</v>
          </cell>
          <cell r="AB56" t="str">
            <v>POSITIVO</v>
          </cell>
          <cell r="BA56" t="str">
            <v>POSITIVO</v>
          </cell>
        </row>
        <row r="57">
          <cell r="K57" t="str">
            <v>Generación de residuos aprovechables (PLÁSTICO)</v>
          </cell>
          <cell r="L57" t="str">
            <v>Disminución de carga en los rellenos sanitarios (+)</v>
          </cell>
          <cell r="AB57" t="str">
            <v>POSITIVO</v>
          </cell>
          <cell r="BA57" t="str">
            <v>POSITIVO</v>
          </cell>
        </row>
        <row r="58">
          <cell r="K58" t="str">
            <v>Generación de residuos de manejo especial (RCD´S)</v>
          </cell>
          <cell r="L58" t="str">
            <v>Contaminación del suelo (-)</v>
          </cell>
          <cell r="AB58" t="str">
            <v>Negativo MODERADO</v>
          </cell>
          <cell r="BA58" t="str">
            <v>Negativo BAJO</v>
          </cell>
        </row>
        <row r="59">
          <cell r="K59" t="str">
            <v>Generación de residuos de manejo especial  (LUMINARIAS)</v>
          </cell>
          <cell r="L59" t="str">
            <v>Contaminación del suelo (-)</v>
          </cell>
          <cell r="AB59" t="str">
            <v>Negativo MODERADO</v>
          </cell>
          <cell r="BA59" t="str">
            <v>Negativo BAJO</v>
          </cell>
        </row>
        <row r="60">
          <cell r="K60" t="str">
            <v>Consumo de sustancias químicas</v>
          </cell>
          <cell r="L60" t="str">
            <v>Agotamiento de los recursos naturales (-)</v>
          </cell>
          <cell r="AB60" t="str">
            <v>Negativo MODERADO</v>
          </cell>
          <cell r="BA60" t="str">
            <v>Negativo BAJO</v>
          </cell>
        </row>
        <row r="61">
          <cell r="K61" t="str">
            <v>Consumo de agua</v>
          </cell>
          <cell r="L61" t="str">
            <v>Agotamiento de los recursos naturales (-)</v>
          </cell>
          <cell r="AB61" t="str">
            <v>Negativo MODERADO</v>
          </cell>
          <cell r="BA61" t="str">
            <v>Negativo BAJO</v>
          </cell>
        </row>
        <row r="62">
          <cell r="K62" t="str">
            <v>Generación de residuos ordinarios</v>
          </cell>
          <cell r="L62" t="str">
            <v>Aumento de carga de rellenos sanitarios (-)</v>
          </cell>
          <cell r="AB62" t="str">
            <v>Negativo MODERADO</v>
          </cell>
          <cell r="BA62" t="str">
            <v>Negativo BAJO</v>
          </cell>
        </row>
        <row r="63">
          <cell r="K63" t="str">
            <v xml:space="preserve">Consumo de insumos no comestibles de cafetería </v>
          </cell>
          <cell r="L63" t="str">
            <v>Aumento de carga de rellenos sanitarios (-)</v>
          </cell>
          <cell r="AB63" t="str">
            <v>Negativo MODERADO</v>
          </cell>
          <cell r="BA63" t="str">
            <v>Negativo BAJO</v>
          </cell>
        </row>
        <row r="64">
          <cell r="K64" t="str">
            <v>Vertimiento de aguas residuales domésticas a sistemas de alcantarillado</v>
          </cell>
          <cell r="L64" t="str">
            <v>Contaminación de cuerpos hídricos (-)</v>
          </cell>
          <cell r="AB64" t="str">
            <v>Negativo MODERADO</v>
          </cell>
          <cell r="BA64" t="str">
            <v>Negativo BAJO</v>
          </cell>
        </row>
        <row r="65">
          <cell r="K65" t="str">
            <v>Consumo de energía eléctrica</v>
          </cell>
          <cell r="L65" t="str">
            <v>Agotamiento de los recursos naturales (-)</v>
          </cell>
          <cell r="AB65" t="str">
            <v>Negativo MODERADO</v>
          </cell>
          <cell r="BA65" t="str">
            <v>Negativo BAJO</v>
          </cell>
        </row>
        <row r="66">
          <cell r="K66" t="str">
            <v>Consumo de agua</v>
          </cell>
          <cell r="L66" t="str">
            <v>Agotamiento de los recursos naturales (-)</v>
          </cell>
          <cell r="AB66" t="str">
            <v>Negativo MODERADO</v>
          </cell>
          <cell r="BA66" t="str">
            <v>Negativo BAJO</v>
          </cell>
        </row>
        <row r="67">
          <cell r="K67" t="str">
            <v>Consumo de fertilizantes</v>
          </cell>
          <cell r="L67" t="str">
            <v>Agotamiento de los recursos naturales (-)</v>
          </cell>
          <cell r="AB67" t="str">
            <v>Negativo MODERADO</v>
          </cell>
          <cell r="BA67" t="str">
            <v>Negativo BAJO</v>
          </cell>
        </row>
        <row r="68">
          <cell r="K68" t="str">
            <v>Generación de residuos aprovechables (CARTÓN)</v>
          </cell>
          <cell r="L68" t="str">
            <v>Disminución de carga en los rellenos sanitarios (+)</v>
          </cell>
          <cell r="AB68" t="str">
            <v>POSITIVO</v>
          </cell>
          <cell r="BA68" t="str">
            <v>POSITIVO</v>
          </cell>
        </row>
        <row r="69">
          <cell r="K69" t="str">
            <v>Generación de residuos aprovechables (PAPEL)</v>
          </cell>
          <cell r="L69" t="str">
            <v>Disminución de carga en los rellenos sanitarios (+)</v>
          </cell>
          <cell r="AB69" t="str">
            <v>POSITIVO</v>
          </cell>
          <cell r="BA69" t="str">
            <v>POSITIVO</v>
          </cell>
        </row>
        <row r="70">
          <cell r="K70" t="str">
            <v>Generación de residuos aprovechables (PLÁSTICO)</v>
          </cell>
          <cell r="L70" t="str">
            <v>Disminución de carga en los rellenos sanitarios (+)</v>
          </cell>
          <cell r="AB70" t="str">
            <v>POSITIVO</v>
          </cell>
          <cell r="BA70" t="str">
            <v>POSITIVO</v>
          </cell>
        </row>
        <row r="71">
          <cell r="K71" t="str">
            <v>Generación de residuos ordinarios</v>
          </cell>
          <cell r="L71" t="str">
            <v>Aumento de carga de rellenos sanitarios (-)</v>
          </cell>
          <cell r="AB71" t="str">
            <v>Negativo MODERADO</v>
          </cell>
          <cell r="BA71" t="str">
            <v>Negativo BAJO</v>
          </cell>
        </row>
        <row r="72">
          <cell r="K72" t="str">
            <v>Generación de residuos orgánicos</v>
          </cell>
          <cell r="L72" t="str">
            <v>Aumento de carga de rellenos sanitarios (-)</v>
          </cell>
          <cell r="AB72" t="str">
            <v>Negativo MODERADO</v>
          </cell>
          <cell r="BA72" t="str">
            <v>Negativo BAJO</v>
          </cell>
        </row>
        <row r="73">
          <cell r="K73" t="str">
            <v>Consumo de sustancias químicas</v>
          </cell>
          <cell r="L73" t="str">
            <v>Agotamiento de los recursos naturales (-)</v>
          </cell>
          <cell r="AB73" t="str">
            <v>Negativo MODERADO</v>
          </cell>
          <cell r="BA73" t="str">
            <v>Negativo BAJO</v>
          </cell>
        </row>
        <row r="74">
          <cell r="K74" t="str">
            <v xml:space="preserve">Generación de residuos peligrosos (RESIDUOS QUÍMICOS) </v>
          </cell>
          <cell r="L74" t="str">
            <v>Contaminación del suelo (-)</v>
          </cell>
          <cell r="AB74" t="str">
            <v>Negativo MODERADO</v>
          </cell>
          <cell r="BA74" t="str">
            <v>Negativo BAJO</v>
          </cell>
        </row>
        <row r="75">
          <cell r="K75" t="str">
            <v>Consumo de plaguicidas</v>
          </cell>
          <cell r="L75" t="str">
            <v>Agotamiento de los recursos naturales (-)</v>
          </cell>
          <cell r="AB75" t="str">
            <v>Negativo MODERADO</v>
          </cell>
          <cell r="BA75" t="str">
            <v>Negativo BAJO</v>
          </cell>
        </row>
        <row r="76">
          <cell r="K76" t="str">
            <v>Generación de residuos peligrosos (PLAGUICIDAS)</v>
          </cell>
          <cell r="L76" t="str">
            <v>Contaminación del suelo (-)</v>
          </cell>
          <cell r="AB76" t="str">
            <v>Negativo MODERADO</v>
          </cell>
          <cell r="BA76" t="str">
            <v>Negativo BAJO</v>
          </cell>
        </row>
        <row r="77">
          <cell r="K77" t="str">
            <v>Consumo de energía eléctrica</v>
          </cell>
          <cell r="L77" t="str">
            <v>Agotamiento de los recursos naturales (-)</v>
          </cell>
          <cell r="AB77" t="str">
            <v>Negativo MODERADO</v>
          </cell>
          <cell r="BA77" t="str">
            <v>Negativo BAJO</v>
          </cell>
        </row>
        <row r="78">
          <cell r="K78" t="str">
            <v>Consumo de papel</v>
          </cell>
          <cell r="L78" t="str">
            <v>Agotamiento de los recursos naturales (-)</v>
          </cell>
          <cell r="AB78" t="str">
            <v>Negativo MODERADO</v>
          </cell>
          <cell r="BA78" t="str">
            <v>Negativo BAJO</v>
          </cell>
        </row>
        <row r="79">
          <cell r="K79" t="str">
            <v>Consumo de tóner</v>
          </cell>
          <cell r="L79" t="str">
            <v>Agotamiento de los recursos naturales (-)</v>
          </cell>
          <cell r="AB79" t="str">
            <v>Negativo BAJO</v>
          </cell>
          <cell r="BA79" t="str">
            <v>Negativo BAJO</v>
          </cell>
        </row>
        <row r="80">
          <cell r="K80" t="str">
            <v>Conversión a medios tecnológicos</v>
          </cell>
          <cell r="L80" t="str">
            <v>Disminución de consumo de papel (+)</v>
          </cell>
          <cell r="AB80" t="str">
            <v>POSITIVO</v>
          </cell>
          <cell r="BA80" t="str">
            <v>POSITIVO</v>
          </cell>
        </row>
        <row r="81">
          <cell r="K81" t="str">
            <v>Generación de residuos aprovechables (PAPEL)</v>
          </cell>
          <cell r="L81" t="str">
            <v>Disminución de carga en los rellenos sanitarios (+)</v>
          </cell>
          <cell r="AB81" t="str">
            <v>POSITIVO</v>
          </cell>
          <cell r="BA81" t="str">
            <v>POSITIVO</v>
          </cell>
        </row>
        <row r="82">
          <cell r="K82" t="str">
            <v xml:space="preserve">Generación de residuos peligrosos (TÓNERES) </v>
          </cell>
          <cell r="L82" t="str">
            <v>Contaminación del suelo (-)</v>
          </cell>
          <cell r="AB82" t="str">
            <v>Negativo MODERADO</v>
          </cell>
          <cell r="BA82" t="str">
            <v>Negativo BAJO</v>
          </cell>
        </row>
        <row r="83">
          <cell r="K83" t="str">
            <v>Educación ambiental</v>
          </cell>
          <cell r="L83" t="str">
            <v>Fomento de buenas prácticas ambientales (+)</v>
          </cell>
          <cell r="AB83" t="str">
            <v>POSITIVO</v>
          </cell>
          <cell r="BA83" t="str">
            <v>POSITIVO</v>
          </cell>
        </row>
        <row r="84">
          <cell r="K84" t="str">
            <v>Educación ambiental</v>
          </cell>
          <cell r="L84" t="str">
            <v>Generación / Fomento de educación  y conciencia ambiental (+)</v>
          </cell>
          <cell r="AB84" t="str">
            <v>POSITIVO</v>
          </cell>
          <cell r="BA84" t="str">
            <v>POSITIVO</v>
          </cell>
        </row>
        <row r="85">
          <cell r="K85" t="str">
            <v>Consumo de energía eléctrica</v>
          </cell>
          <cell r="L85" t="str">
            <v>Agotamiento de los recursos naturales (-)</v>
          </cell>
          <cell r="AB85" t="str">
            <v>POSITIVO</v>
          </cell>
          <cell r="BA85" t="str">
            <v>POSITIVO</v>
          </cell>
        </row>
        <row r="86">
          <cell r="K86" t="str">
            <v>Consumo de papel</v>
          </cell>
          <cell r="L86" t="str">
            <v>Agotamiento de los recursos naturales (-)</v>
          </cell>
          <cell r="AB86" t="str">
            <v>Negativo MODERADO</v>
          </cell>
          <cell r="BA86" t="str">
            <v>Negativo BAJO</v>
          </cell>
        </row>
        <row r="87">
          <cell r="K87" t="str">
            <v>Generación de residuos ordinarios</v>
          </cell>
          <cell r="L87" t="str">
            <v>Contaminación del suelo (-)</v>
          </cell>
          <cell r="AB87" t="str">
            <v>Negativo MODERADO</v>
          </cell>
          <cell r="BA87" t="str">
            <v>Negativo BAJO</v>
          </cell>
        </row>
        <row r="88">
          <cell r="K88" t="str">
            <v xml:space="preserve">Consumo de insumos comestibles de cafetería </v>
          </cell>
          <cell r="L88" t="str">
            <v>Agotamiento de los recursos naturales (-)</v>
          </cell>
          <cell r="AB88" t="str">
            <v>Negativo BAJO</v>
          </cell>
          <cell r="BA88" t="str">
            <v>Negativo BAJO</v>
          </cell>
        </row>
        <row r="89">
          <cell r="K89" t="str">
            <v>Generación de residuos orgánicos</v>
          </cell>
          <cell r="L89" t="str">
            <v>Contaminación del suelo (-)</v>
          </cell>
          <cell r="AB89" t="str">
            <v>Negativo MODERADO</v>
          </cell>
          <cell r="BA89" t="str">
            <v>Negativo BAJO</v>
          </cell>
        </row>
        <row r="90">
          <cell r="K90" t="str">
            <v>Generación de residuos aprovechables (PAPEL)</v>
          </cell>
          <cell r="L90" t="str">
            <v>Disminución de carga en los rellenos sanitarios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Consumo de tóner</v>
          </cell>
          <cell r="L93" t="str">
            <v>Agotamiento de los recursos naturales (-)</v>
          </cell>
          <cell r="AB93" t="str">
            <v>Negativo BAJO</v>
          </cell>
          <cell r="BA93" t="str">
            <v>Negativo BAJO</v>
          </cell>
        </row>
        <row r="94">
          <cell r="K94" t="str">
            <v>Conversión a medios tecnológicos</v>
          </cell>
          <cell r="L94" t="str">
            <v>Disminución de consumo de papel (+)</v>
          </cell>
          <cell r="AB94" t="str">
            <v>POSITIVO</v>
          </cell>
          <cell r="BA94" t="str">
            <v>POSITIVO</v>
          </cell>
        </row>
        <row r="95">
          <cell r="K95" t="str">
            <v>Generación de residuos aprovechables (PAPEL)</v>
          </cell>
          <cell r="L95" t="str">
            <v>Disminución de carga en los rellenos sanitarios (+)</v>
          </cell>
          <cell r="AB95" t="str">
            <v>POSITIVO</v>
          </cell>
          <cell r="BA95" t="str">
            <v>POSITIVO</v>
          </cell>
        </row>
        <row r="96">
          <cell r="K96" t="str">
            <v>Generación de residuos aprovechables (CARTÓN)</v>
          </cell>
          <cell r="L96" t="str">
            <v>Disminución de carga en los rellenos sanitarios (+)</v>
          </cell>
          <cell r="AB96" t="str">
            <v>POSITIVO</v>
          </cell>
          <cell r="BA96" t="str">
            <v>POSITIVO</v>
          </cell>
        </row>
        <row r="97">
          <cell r="K97" t="str">
            <v xml:space="preserve">Generación de residuos peligrosos (TÓNERES) </v>
          </cell>
          <cell r="L97" t="str">
            <v>Contaminación del suelo (-)</v>
          </cell>
          <cell r="AB97" t="str">
            <v>Negativo MODERADO</v>
          </cell>
          <cell r="BA97" t="str">
            <v>Negativo BAJO</v>
          </cell>
        </row>
        <row r="98">
          <cell r="K98" t="str">
            <v>Consumo de energía eléctrica</v>
          </cell>
          <cell r="L98" t="str">
            <v>Agotamiento de los recursos naturales (-)</v>
          </cell>
          <cell r="AB98" t="str">
            <v>Negativo MODERADO</v>
          </cell>
          <cell r="BA98" t="str">
            <v>Negativo BAJO</v>
          </cell>
        </row>
        <row r="99">
          <cell r="K99" t="str">
            <v>Consumo de papel</v>
          </cell>
          <cell r="L99" t="str">
            <v>Agotamiento de los recursos naturales (-)</v>
          </cell>
          <cell r="AB99" t="str">
            <v>Negativo MODERADO</v>
          </cell>
          <cell r="BA99" t="str">
            <v>Negativo BAJO</v>
          </cell>
        </row>
        <row r="100">
          <cell r="K100" t="str">
            <v>Consumo de tóner</v>
          </cell>
          <cell r="L100" t="str">
            <v>Agotamiento de los recursos naturales (-)</v>
          </cell>
          <cell r="AB100" t="str">
            <v>Negativo BAJO</v>
          </cell>
          <cell r="BA100" t="str">
            <v>Negativo BAJO</v>
          </cell>
        </row>
        <row r="101">
          <cell r="K101" t="str">
            <v>Conversión a medios tecnológicos</v>
          </cell>
          <cell r="L101" t="str">
            <v>Disminución de consumo de papel (+)</v>
          </cell>
          <cell r="AB101" t="str">
            <v>POSITIVO</v>
          </cell>
          <cell r="BA101" t="str">
            <v>POSITIVO</v>
          </cell>
        </row>
        <row r="102">
          <cell r="K102" t="str">
            <v>Generación de residuos aprovechables (PAPEL)</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Consumo de papel</v>
          </cell>
          <cell r="L105" t="str">
            <v>Agotamiento de los recursos naturales (-)</v>
          </cell>
          <cell r="AB105" t="str">
            <v>Negativo MODERADO</v>
          </cell>
          <cell r="BA105" t="str">
            <v>Negativo BAJO</v>
          </cell>
        </row>
        <row r="106">
          <cell r="K106" t="str">
            <v>Consumo de tóner</v>
          </cell>
          <cell r="L106" t="str">
            <v>Agotamiento de los recursos naturales (-)</v>
          </cell>
          <cell r="AB106" t="str">
            <v>Negativo BAJO</v>
          </cell>
          <cell r="BA106" t="str">
            <v>Negativo BAJO</v>
          </cell>
        </row>
        <row r="107">
          <cell r="K107" t="str">
            <v>Conversión a medios tecnológicos</v>
          </cell>
          <cell r="L107" t="str">
            <v>Disminución de consumo de papel (+)</v>
          </cell>
          <cell r="AB107" t="str">
            <v>POSITIVO</v>
          </cell>
          <cell r="BA107" t="str">
            <v>POSITIVO</v>
          </cell>
        </row>
        <row r="108">
          <cell r="K108" t="str">
            <v>Generación de residuos aprovechables (PAPEL)</v>
          </cell>
          <cell r="L108" t="str">
            <v>Disminución de carga en los rellenos sanitarios (+)</v>
          </cell>
          <cell r="AB108" t="str">
            <v>POSITIVO</v>
          </cell>
          <cell r="BA108" t="str">
            <v>POSITIVO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Consumo de energía eléctrica</v>
          </cell>
          <cell r="L113" t="str">
            <v>Agotamiento de los recursos naturales (-)</v>
          </cell>
          <cell r="AB113" t="str">
            <v>Negativo MODERADO</v>
          </cell>
          <cell r="BA113" t="str">
            <v>Negativo BAJO</v>
          </cell>
        </row>
        <row r="114">
          <cell r="K114" t="str">
            <v>Consumo de papel</v>
          </cell>
          <cell r="L114" t="str">
            <v>Agotamiento de los recursos naturales (-)</v>
          </cell>
          <cell r="AB114" t="str">
            <v>Negativo MODERADO</v>
          </cell>
          <cell r="BA114" t="str">
            <v>Negativo BAJO</v>
          </cell>
        </row>
        <row r="115">
          <cell r="K115" t="str">
            <v>Consumo de tóner</v>
          </cell>
          <cell r="L115" t="str">
            <v>Agotamiento de los recursos naturales (-)</v>
          </cell>
          <cell r="AB115" t="str">
            <v>Negativo BAJO</v>
          </cell>
          <cell r="BA115" t="str">
            <v>Negativo BAJO</v>
          </cell>
        </row>
        <row r="116">
          <cell r="K116" t="str">
            <v>Conversión a medios tecnológicos</v>
          </cell>
          <cell r="L116" t="str">
            <v>Disminución de consumo de papel (+)</v>
          </cell>
          <cell r="AB116" t="str">
            <v>POSITIVO</v>
          </cell>
          <cell r="BA116" t="str">
            <v>POSITIVO</v>
          </cell>
        </row>
        <row r="117">
          <cell r="K117" t="str">
            <v>Generación de residuos aprovechables (PAPEL)</v>
          </cell>
          <cell r="L117" t="str">
            <v>Disminución de carga en los rellenos sanitarios (+)</v>
          </cell>
          <cell r="AB117" t="str">
            <v>POSITIVO</v>
          </cell>
          <cell r="BA117" t="str">
            <v>POSITIVO</v>
          </cell>
        </row>
        <row r="118">
          <cell r="K118" t="str">
            <v xml:space="preserve">Generación de residuos peligrosos (TÓNERES) </v>
          </cell>
          <cell r="L118" t="str">
            <v>Contaminación del suelo (-)</v>
          </cell>
          <cell r="AB118" t="str">
            <v>Negativo MODERADO</v>
          </cell>
          <cell r="BA118" t="str">
            <v>Negativo BAJO</v>
          </cell>
        </row>
        <row r="119">
          <cell r="K119" t="str">
            <v>Consumo de energía eléctrica</v>
          </cell>
          <cell r="L119" t="str">
            <v>Agotamiento de los recursos naturales (-)</v>
          </cell>
          <cell r="AB119" t="str">
            <v>Negativo MODERADO</v>
          </cell>
          <cell r="BA119" t="str">
            <v>Negativo BAJO</v>
          </cell>
        </row>
        <row r="120">
          <cell r="K120" t="str">
            <v>Consumo de papel</v>
          </cell>
          <cell r="L120" t="str">
            <v>Agotamiento de los recursos naturales (-)</v>
          </cell>
          <cell r="AB120" t="str">
            <v>Negativo MODERADO</v>
          </cell>
          <cell r="BA120" t="str">
            <v>Negativo BAJO</v>
          </cell>
        </row>
        <row r="121">
          <cell r="K121" t="str">
            <v>Consumo de tóner</v>
          </cell>
          <cell r="L121" t="str">
            <v>Agotamiento de los recursos naturales (-)</v>
          </cell>
          <cell r="AB121" t="str">
            <v>Negativo BAJO</v>
          </cell>
          <cell r="BA121" t="str">
            <v>Negativo BAJO</v>
          </cell>
        </row>
        <row r="122">
          <cell r="K122" t="str">
            <v>Conversión a medios tecnológicos</v>
          </cell>
          <cell r="L122" t="str">
            <v>Disminución de consumo de papel (+)</v>
          </cell>
          <cell r="AB122" t="str">
            <v>POSITIVO</v>
          </cell>
          <cell r="BA122" t="str">
            <v>POSITIVO</v>
          </cell>
        </row>
        <row r="123">
          <cell r="K123" t="str">
            <v>Generación de residuos aprovechables (PAPEL)</v>
          </cell>
          <cell r="L123" t="str">
            <v>Disminución de carga en los rellenos sanitarios (+)</v>
          </cell>
          <cell r="AB123" t="str">
            <v>POSITIVO</v>
          </cell>
          <cell r="BA123" t="str">
            <v>POSITIVO</v>
          </cell>
        </row>
        <row r="124">
          <cell r="K124" t="str">
            <v xml:space="preserve">Generación de residuos peligrosos (TÓNERES) </v>
          </cell>
          <cell r="L124" t="str">
            <v>Contaminación del suelo (-)</v>
          </cell>
          <cell r="AB124" t="str">
            <v>Negativo MODERADO</v>
          </cell>
          <cell r="BA124" t="str">
            <v>Negativo BAJO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Conversión a medios tecnológicos</v>
          </cell>
          <cell r="L127" t="str">
            <v>Disminución de consumo de papel (+)</v>
          </cell>
          <cell r="AB127" t="str">
            <v>POSITIVO</v>
          </cell>
          <cell r="BA127" t="str">
            <v>POSITIVO</v>
          </cell>
        </row>
        <row r="128">
          <cell r="K128" t="str">
            <v>Generación de residuos aprovechables (PAPEL)</v>
          </cell>
          <cell r="L128" t="str">
            <v>Disminución de carga en los rellenos sanitarios (+)</v>
          </cell>
          <cell r="AB128" t="str">
            <v>POSITIVO</v>
          </cell>
          <cell r="BA128" t="str">
            <v>POSITIVO</v>
          </cell>
        </row>
        <row r="129">
          <cell r="K129" t="str">
            <v>Consumo de energía eléctrica</v>
          </cell>
          <cell r="L129" t="str">
            <v>Agotamiento de los recursos naturales (-)</v>
          </cell>
          <cell r="AB129" t="str">
            <v>Negativo MODERADO</v>
          </cell>
          <cell r="BA129" t="str">
            <v>Negativo BAJO</v>
          </cell>
        </row>
        <row r="130">
          <cell r="K130" t="str">
            <v>Consumo de papel</v>
          </cell>
          <cell r="L130" t="str">
            <v>Agotamiento de los recursos naturales (-)</v>
          </cell>
          <cell r="AB130" t="str">
            <v>Negativo MODERADO</v>
          </cell>
          <cell r="BA130" t="str">
            <v>Negativo BAJO</v>
          </cell>
        </row>
        <row r="131">
          <cell r="K131" t="str">
            <v>Conversión a medios tecnológicos</v>
          </cell>
          <cell r="L131" t="str">
            <v>Disminución de consumo de papel (+)</v>
          </cell>
          <cell r="AB131" t="str">
            <v>POSITIVO</v>
          </cell>
          <cell r="BA131" t="str">
            <v>POSITIVO</v>
          </cell>
        </row>
        <row r="132">
          <cell r="K132" t="str">
            <v>Generación de residuos aprovechables (PAPEL)</v>
          </cell>
          <cell r="L132" t="str">
            <v>Disminución de carga en los rellenos sanitarios (+)</v>
          </cell>
          <cell r="AB132" t="str">
            <v>POSITIVO</v>
          </cell>
          <cell r="BA132" t="str">
            <v>POSITIVO</v>
          </cell>
        </row>
        <row r="133">
          <cell r="K133" t="str">
            <v>Consumo de combustibles</v>
          </cell>
          <cell r="L133" t="str">
            <v>Emisión de gases efecto invernadero (-)</v>
          </cell>
          <cell r="AB133" t="str">
            <v>Negativo BAJO</v>
          </cell>
          <cell r="BA133" t="str">
            <v>Negativo BAJO</v>
          </cell>
        </row>
        <row r="134">
          <cell r="K134" t="str">
            <v>Generación de emisiones atmosféricas fuentes móviles</v>
          </cell>
          <cell r="L134" t="str">
            <v>Contaminación del aire (-)</v>
          </cell>
          <cell r="AB134" t="str">
            <v>Negativo MODERADO</v>
          </cell>
          <cell r="BA134" t="str">
            <v>Negativo MODERADO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Conversión a medios tecnológicos</v>
          </cell>
          <cell r="L137" t="str">
            <v>Disminución de consumo de papel (+)</v>
          </cell>
          <cell r="AB137" t="str">
            <v>POSITIVO</v>
          </cell>
          <cell r="BA137" t="str">
            <v>POSITIVO</v>
          </cell>
        </row>
        <row r="138">
          <cell r="K138" t="str">
            <v>Generación de residuos aprovechables (PAPEL)</v>
          </cell>
          <cell r="L138" t="str">
            <v>Disminución de carga en los rellenos sanitarios (+)</v>
          </cell>
          <cell r="AB138" t="str">
            <v>POSITIVO</v>
          </cell>
          <cell r="BA138" t="str">
            <v>POSITIVO</v>
          </cell>
        </row>
        <row r="139">
          <cell r="K139" t="str">
            <v>Consumo de combustibles</v>
          </cell>
          <cell r="L139" t="str">
            <v>Emisión de gases efecto invernadero (-)</v>
          </cell>
          <cell r="AB139" t="str">
            <v>Negativo BAJO</v>
          </cell>
          <cell r="BA139" t="str">
            <v>Negativo BAJO</v>
          </cell>
        </row>
        <row r="140">
          <cell r="K140" t="str">
            <v>Generación de emisiones atmosféricas fuentes móviles</v>
          </cell>
          <cell r="L140" t="str">
            <v>Contaminación del aire (-)</v>
          </cell>
          <cell r="AB140" t="str">
            <v>Negativo MODERADO</v>
          </cell>
          <cell r="BA140" t="str">
            <v>Negativo MODERADO</v>
          </cell>
        </row>
        <row r="141">
          <cell r="K141" t="str">
            <v>Consumo de energía eléctrica</v>
          </cell>
          <cell r="L141" t="str">
            <v>Agotamiento de los recursos naturales (-)</v>
          </cell>
          <cell r="AB141" t="str">
            <v>Negativo MODERADO</v>
          </cell>
          <cell r="BA141" t="str">
            <v>Negativo BAJO</v>
          </cell>
        </row>
        <row r="142">
          <cell r="K142" t="str">
            <v>Conversión a medios tecnológicos</v>
          </cell>
          <cell r="L142" t="str">
            <v>Disminución de consumo de papel (+)</v>
          </cell>
          <cell r="AB142" t="str">
            <v>POSITIVO</v>
          </cell>
          <cell r="BA142" t="str">
            <v>POSITIVO</v>
          </cell>
        </row>
        <row r="143">
          <cell r="K143" t="str">
            <v>Consumo de combustibles</v>
          </cell>
          <cell r="L143" t="str">
            <v>Emisión de gases efecto invernadero (-)</v>
          </cell>
          <cell r="AB143" t="str">
            <v>Negativo BAJO</v>
          </cell>
          <cell r="BA143" t="str">
            <v>Negativo BAJO</v>
          </cell>
        </row>
        <row r="144">
          <cell r="K144" t="str">
            <v>Generación de emisiones atmosféricas fuentes móviles</v>
          </cell>
          <cell r="L144" t="str">
            <v>Contaminación del aire (-)</v>
          </cell>
          <cell r="AB144" t="str">
            <v>Negativo MODERADO</v>
          </cell>
          <cell r="BA144" t="str">
            <v>Negativo MODERADO</v>
          </cell>
        </row>
        <row r="145">
          <cell r="K145" t="str">
            <v>Consumo de energía eléctrica</v>
          </cell>
          <cell r="L145" t="str">
            <v>Agotamiento de los recursos naturales (-)</v>
          </cell>
          <cell r="AB145" t="str">
            <v>Negativo MODERADO</v>
          </cell>
          <cell r="BA145" t="str">
            <v>Negativo BAJO</v>
          </cell>
        </row>
        <row r="146">
          <cell r="K146" t="str">
            <v>Conversión a medios tecnológicos</v>
          </cell>
          <cell r="L146" t="str">
            <v>Disminución de consumo de papel (+)</v>
          </cell>
          <cell r="AB146" t="str">
            <v>POSITIVO</v>
          </cell>
          <cell r="BA146" t="str">
            <v>POSITIVO</v>
          </cell>
        </row>
        <row r="147">
          <cell r="K147" t="str">
            <v>Consumo de energía eléctrica</v>
          </cell>
          <cell r="L147" t="str">
            <v>Agotamiento de los recursos naturales (-)</v>
          </cell>
          <cell r="AB147" t="str">
            <v>Negativo MODERADO</v>
          </cell>
          <cell r="BA147" t="str">
            <v>Negativo BAJO</v>
          </cell>
        </row>
        <row r="148">
          <cell r="K148" t="str">
            <v>Conversión a medios tecnológicos</v>
          </cell>
          <cell r="L148" t="str">
            <v>Disminución de consumo de papel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energía eléctrica</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Consumo de energía eléctrica</v>
          </cell>
          <cell r="L152" t="str">
            <v>Agotamiento de los recursos naturales (-)</v>
          </cell>
          <cell r="AB152" t="str">
            <v>Negativo MODERADO</v>
          </cell>
          <cell r="BA152" t="str">
            <v>Negativo BAJO</v>
          </cell>
        </row>
        <row r="153">
          <cell r="K153" t="str">
            <v>Conversión a medios tecnológicos</v>
          </cell>
          <cell r="L153" t="str">
            <v>Disminución de consumo de papel (+)</v>
          </cell>
          <cell r="AB153" t="str">
            <v>POSITIVO</v>
          </cell>
          <cell r="BA153" t="str">
            <v>POSITIVO</v>
          </cell>
        </row>
        <row r="154">
          <cell r="K154" t="str">
            <v>Consumo de energía eléctrica</v>
          </cell>
          <cell r="L154" t="str">
            <v>Agotamiento de los recursos naturales (-)</v>
          </cell>
          <cell r="AB154" t="str">
            <v>Negativo MODERADO</v>
          </cell>
          <cell r="BA154" t="str">
            <v>Negativo BAJO</v>
          </cell>
        </row>
        <row r="155">
          <cell r="K155" t="str">
            <v>Consumo de papel</v>
          </cell>
          <cell r="L155" t="str">
            <v>Agotamiento de los recursos naturales (-)</v>
          </cell>
          <cell r="AB155" t="str">
            <v>Negativo MODERADO</v>
          </cell>
          <cell r="BA155" t="str">
            <v>Negativo BAJO</v>
          </cell>
        </row>
        <row r="156">
          <cell r="K156" t="str">
            <v>Consumo de tóner</v>
          </cell>
          <cell r="L156" t="str">
            <v>Agotamiento de los recursos naturales (-)</v>
          </cell>
          <cell r="AB156" t="str">
            <v>Negativo BAJO</v>
          </cell>
          <cell r="BA156" t="str">
            <v>Negativo BAJO</v>
          </cell>
        </row>
        <row r="157">
          <cell r="K157" t="str">
            <v>Conversión a medios tecnológicos</v>
          </cell>
          <cell r="L157" t="str">
            <v>Disminución de consumo de papel (+)</v>
          </cell>
          <cell r="AB157" t="str">
            <v>POSITIVO</v>
          </cell>
          <cell r="BA157" t="str">
            <v>POSITIVO</v>
          </cell>
        </row>
        <row r="158">
          <cell r="K158" t="str">
            <v>Generación de residuos aprovechables (PAPEL)</v>
          </cell>
          <cell r="L158" t="str">
            <v>Disminución de carga en los rellenos sanitarios (+)</v>
          </cell>
          <cell r="AB158" t="str">
            <v>POSITIVO</v>
          </cell>
          <cell r="BA158" t="str">
            <v>POSITIVO</v>
          </cell>
        </row>
        <row r="159">
          <cell r="K159" t="str">
            <v>Consumo de energía eléctrica</v>
          </cell>
          <cell r="L159" t="str">
            <v>Agotamiento de los recursos naturales (-)</v>
          </cell>
          <cell r="AB159" t="str">
            <v>Negativo MODERADO</v>
          </cell>
          <cell r="BA159" t="str">
            <v>Negativo BAJO</v>
          </cell>
        </row>
        <row r="160">
          <cell r="K160" t="str">
            <v>Consumo de papel</v>
          </cell>
          <cell r="L160" t="str">
            <v>Agotamiento de los recursos naturales (-)</v>
          </cell>
          <cell r="AB160" t="str">
            <v>Negativo MODERADO</v>
          </cell>
          <cell r="BA160" t="str">
            <v>Negativo BAJO</v>
          </cell>
        </row>
        <row r="161">
          <cell r="K161" t="str">
            <v>Consumo de tóner</v>
          </cell>
          <cell r="L161" t="str">
            <v>Agotamiento de los recursos naturales (-)</v>
          </cell>
          <cell r="AB161" t="str">
            <v>Negativo BAJO</v>
          </cell>
          <cell r="BA161" t="str">
            <v>Negativo BAJO</v>
          </cell>
        </row>
        <row r="162">
          <cell r="K162" t="str">
            <v>Conversión a medios tecnológicos</v>
          </cell>
          <cell r="L162" t="str">
            <v>Disminución de consumo de papel (+)</v>
          </cell>
          <cell r="AB162" t="str">
            <v>POSITIVO</v>
          </cell>
          <cell r="BA162" t="str">
            <v>POSITIVO</v>
          </cell>
        </row>
        <row r="163">
          <cell r="K163" t="str">
            <v>Generación de residuos aprovechables (PAPEL)</v>
          </cell>
          <cell r="L163" t="str">
            <v>Disminución de carga en los rellenos sanitarios (+)</v>
          </cell>
          <cell r="AB163" t="str">
            <v>POSITIVO</v>
          </cell>
          <cell r="BA163" t="str">
            <v>POSITIVO</v>
          </cell>
        </row>
        <row r="164">
          <cell r="K164" t="str">
            <v>Consumo de energía eléctrica</v>
          </cell>
          <cell r="L164" t="str">
            <v>Agotamiento de los recursos naturales (-)</v>
          </cell>
          <cell r="AB164" t="str">
            <v>Negativo MODERADO</v>
          </cell>
          <cell r="BA164" t="str">
            <v>Negativo BAJO</v>
          </cell>
        </row>
        <row r="165">
          <cell r="K165" t="str">
            <v>Consumo de papel</v>
          </cell>
          <cell r="L165" t="str">
            <v>Agotamiento de los recursos naturales (-)</v>
          </cell>
          <cell r="AB165" t="str">
            <v>Negativo MODERADO</v>
          </cell>
          <cell r="BA165" t="str">
            <v>Negativo BAJO</v>
          </cell>
        </row>
        <row r="166">
          <cell r="K166" t="str">
            <v>Consumo de tóner</v>
          </cell>
          <cell r="L166" t="str">
            <v>Agotamiento de los recursos naturales (-)</v>
          </cell>
          <cell r="AB166" t="str">
            <v>Negativo BAJO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 xml:space="preserve">Generación de residuos peligrosos (TÓNERES) </v>
          </cell>
          <cell r="L169" t="str">
            <v>Contaminación del suelo (-)</v>
          </cell>
          <cell r="AB169" t="str">
            <v>Negativo MODERADO</v>
          </cell>
          <cell r="BA169" t="str">
            <v>Negativo BAJO</v>
          </cell>
        </row>
        <row r="170">
          <cell r="K170" t="str">
            <v>Consumo de energía eléctrica</v>
          </cell>
          <cell r="L170" t="str">
            <v>Agotamiento de los recursos naturales (-)</v>
          </cell>
          <cell r="AB170" t="str">
            <v>Negativo MODERADO</v>
          </cell>
          <cell r="BA170" t="str">
            <v>Negativo BAJO</v>
          </cell>
        </row>
        <row r="171">
          <cell r="K171" t="str">
            <v>Consumo de papel</v>
          </cell>
          <cell r="L171" t="str">
            <v>Agotamiento de los recursos naturales (-)</v>
          </cell>
          <cell r="AB171" t="str">
            <v>Negativo MODERADO</v>
          </cell>
          <cell r="BA171" t="str">
            <v>Negativo BAJO</v>
          </cell>
        </row>
        <row r="172">
          <cell r="K172" t="str">
            <v>Consumo de tóner</v>
          </cell>
          <cell r="L172" t="str">
            <v>Agotamiento de los recursos naturales (-)</v>
          </cell>
          <cell r="AB172" t="str">
            <v>Negativo BAJO</v>
          </cell>
          <cell r="BA172" t="str">
            <v>Negativo BAJO</v>
          </cell>
        </row>
        <row r="173">
          <cell r="K173" t="str">
            <v>Conversión a medios tecnológicos</v>
          </cell>
          <cell r="L173" t="str">
            <v>Disminución de consumo de papel (+)</v>
          </cell>
          <cell r="AB173" t="str">
            <v>POSITIVO</v>
          </cell>
          <cell r="BA173" t="str">
            <v>POSITIVO</v>
          </cell>
        </row>
        <row r="174">
          <cell r="K174" t="str">
            <v>Generación de residuos aprovechables (PAPEL)</v>
          </cell>
          <cell r="L174" t="str">
            <v>Disminución de carga en los rellenos sanitarios (+)</v>
          </cell>
          <cell r="AB174" t="str">
            <v>POSITIVO</v>
          </cell>
          <cell r="BA174" t="str">
            <v>POSITIVO</v>
          </cell>
        </row>
        <row r="175">
          <cell r="K175" t="str">
            <v xml:space="preserve">Generación de residuos peligrosos (TÓNERES) </v>
          </cell>
          <cell r="L175" t="str">
            <v>Contaminación del suelo (-)</v>
          </cell>
          <cell r="AB175" t="str">
            <v>Negativo MODERADO</v>
          </cell>
          <cell r="BA175" t="str">
            <v>Negativo BAJO</v>
          </cell>
        </row>
        <row r="176">
          <cell r="K176" t="str">
            <v>Consumo de energía eléctrica</v>
          </cell>
          <cell r="L176" t="str">
            <v>Agotamiento de los recursos naturales (-)</v>
          </cell>
          <cell r="AB176" t="str">
            <v>Negativo MODERADO</v>
          </cell>
          <cell r="BA176" t="str">
            <v>Negativo BAJO</v>
          </cell>
        </row>
        <row r="177">
          <cell r="K177" t="str">
            <v>Conversión a medios tecnológicos</v>
          </cell>
          <cell r="L177" t="str">
            <v>Disminución de consumo de papel (+)</v>
          </cell>
          <cell r="AB177" t="str">
            <v>POSITIVO</v>
          </cell>
          <cell r="BA177" t="str">
            <v>POSITIVO</v>
          </cell>
        </row>
        <row r="178">
          <cell r="K178" t="str">
            <v>Consumo de energía eléctrica</v>
          </cell>
          <cell r="L178" t="str">
            <v>Agotamiento de los recursos naturales (-)</v>
          </cell>
          <cell r="AB178" t="str">
            <v>Negativo MODERADO</v>
          </cell>
          <cell r="BA178" t="str">
            <v>Negativo BAJO</v>
          </cell>
        </row>
        <row r="179">
          <cell r="K179" t="str">
            <v>Conversión a medios tecnológicos</v>
          </cell>
          <cell r="L179" t="str">
            <v>Disminución de consumo de papel (+)</v>
          </cell>
          <cell r="AB179" t="str">
            <v>POSITIVO</v>
          </cell>
          <cell r="BA179" t="str">
            <v>POSITIVO</v>
          </cell>
        </row>
        <row r="180">
          <cell r="K180" t="str">
            <v>Consumo de energía eléctrica</v>
          </cell>
          <cell r="L180" t="str">
            <v>Agotamiento de los recursos naturales (-)</v>
          </cell>
          <cell r="AB180" t="str">
            <v>Negativo MODERADO</v>
          </cell>
          <cell r="BA180" t="str">
            <v>Negativo BAJO</v>
          </cell>
        </row>
        <row r="181">
          <cell r="K181" t="str">
            <v>Consumo de papel</v>
          </cell>
          <cell r="L181" t="str">
            <v>Agotamiento de los recursos naturales (-)</v>
          </cell>
          <cell r="AB181" t="str">
            <v>Negativo MODERADO</v>
          </cell>
          <cell r="BA181" t="str">
            <v>Negativo BAJO</v>
          </cell>
        </row>
        <row r="182">
          <cell r="K182" t="str">
            <v>Consumo de tóner</v>
          </cell>
          <cell r="L182" t="str">
            <v>Agotamiento de los recursos naturales (-)</v>
          </cell>
          <cell r="AB182" t="str">
            <v>Negativo BAJO</v>
          </cell>
          <cell r="BA182" t="str">
            <v>Negativo BAJO</v>
          </cell>
        </row>
        <row r="183">
          <cell r="K183" t="str">
            <v>Conversión a medios tecnológicos</v>
          </cell>
          <cell r="L183" t="str">
            <v>Disminución de consumo de papel (+)</v>
          </cell>
          <cell r="AB183" t="str">
            <v>POSITIVO</v>
          </cell>
          <cell r="BA183" t="str">
            <v>POSITIVO</v>
          </cell>
        </row>
        <row r="184">
          <cell r="K184" t="str">
            <v>Generación de residuos aprovechables (PAPEL)</v>
          </cell>
          <cell r="L184" t="str">
            <v>Disminución de carga en los rellenos sanitarios (+)</v>
          </cell>
          <cell r="AB184" t="str">
            <v>POSITIVO</v>
          </cell>
          <cell r="BA184" t="str">
            <v>POSITIVO</v>
          </cell>
        </row>
        <row r="185">
          <cell r="K185" t="str">
            <v xml:space="preserve">Generación de residuos peligrosos (TÓNERES) </v>
          </cell>
          <cell r="L185" t="str">
            <v>Contaminación del suelo (-)</v>
          </cell>
          <cell r="AB185" t="str">
            <v>Negativo MODERADO</v>
          </cell>
          <cell r="BA185" t="str">
            <v>Negativo BAJO</v>
          </cell>
        </row>
        <row r="186">
          <cell r="K186" t="str">
            <v>Consumo de energía eléctrica</v>
          </cell>
          <cell r="L186" t="str">
            <v>Agotamiento de los recursos naturales (-)</v>
          </cell>
          <cell r="AB186" t="str">
            <v>Negativo MODERADO</v>
          </cell>
          <cell r="BA186" t="str">
            <v>Negativo BAJO</v>
          </cell>
        </row>
        <row r="187">
          <cell r="K187" t="str">
            <v>Consumo de papel</v>
          </cell>
          <cell r="L187" t="str">
            <v>Agotamiento de los recursos naturales (-)</v>
          </cell>
          <cell r="AB187" t="str">
            <v>Negativo MODERADO</v>
          </cell>
          <cell r="BA187" t="str">
            <v>Negativo BAJO</v>
          </cell>
        </row>
        <row r="188">
          <cell r="K188" t="str">
            <v>Consumo de tóner</v>
          </cell>
          <cell r="L188" t="str">
            <v>Agotamiento de los recursos naturales (-)</v>
          </cell>
          <cell r="AB188" t="str">
            <v>Negativo BAJO</v>
          </cell>
          <cell r="BA188" t="str">
            <v>Negativo BAJO</v>
          </cell>
        </row>
        <row r="189">
          <cell r="K189" t="str">
            <v>Conversión a medios tecnológicos</v>
          </cell>
          <cell r="L189" t="str">
            <v>Disminución de consumo de papel (+)</v>
          </cell>
          <cell r="AB189" t="str">
            <v>POSITIVO</v>
          </cell>
          <cell r="BA189" t="str">
            <v>POSITIVO</v>
          </cell>
        </row>
        <row r="190">
          <cell r="K190" t="str">
            <v>Generación de residuos aprovechables (PAPEL)</v>
          </cell>
          <cell r="L190" t="str">
            <v>Disminución de carga en los rellenos sanitarios (+)</v>
          </cell>
          <cell r="AB190" t="str">
            <v>POSITIVO</v>
          </cell>
          <cell r="BA190" t="str">
            <v>POSITIVO</v>
          </cell>
        </row>
        <row r="191">
          <cell r="K191" t="str">
            <v xml:space="preserve">Generación de residuos peligrosos (TÓNERES) </v>
          </cell>
          <cell r="L191" t="str">
            <v>Contaminación del suelo (-)</v>
          </cell>
          <cell r="AB191" t="str">
            <v>Negativo MODERADO</v>
          </cell>
          <cell r="BA191" t="str">
            <v>Negativo BAJO</v>
          </cell>
        </row>
        <row r="192">
          <cell r="K192" t="str">
            <v>Intervención a comunidades Étnicas</v>
          </cell>
          <cell r="L192" t="str">
            <v>Conservación de las costumbres étnicas (+)</v>
          </cell>
          <cell r="AB192" t="str">
            <v>POSITIVO</v>
          </cell>
          <cell r="BA192" t="str">
            <v>POSITIVO</v>
          </cell>
        </row>
        <row r="193">
          <cell r="K193" t="str">
            <v>Consumo de energía eléctrica</v>
          </cell>
          <cell r="L193" t="str">
            <v>Agotamiento de los recursos naturales (-)</v>
          </cell>
          <cell r="AB193" t="str">
            <v>Negativo MODERADO</v>
          </cell>
          <cell r="BA193" t="str">
            <v>Negativo BAJO</v>
          </cell>
        </row>
        <row r="194">
          <cell r="K194" t="str">
            <v>Consumo de papel</v>
          </cell>
          <cell r="L194" t="str">
            <v>Agotamiento de los recursos naturales (-)</v>
          </cell>
          <cell r="AB194" t="str">
            <v>Negativo MODERADO</v>
          </cell>
          <cell r="BA194" t="str">
            <v>Negativo BAJO</v>
          </cell>
        </row>
        <row r="195">
          <cell r="K195" t="str">
            <v>Consumo de tóner</v>
          </cell>
          <cell r="L195" t="str">
            <v>Agotamiento de los recursos naturales (-)</v>
          </cell>
          <cell r="AB195" t="str">
            <v>Negativo BAJO</v>
          </cell>
          <cell r="BA195" t="str">
            <v>Negativo BAJO</v>
          </cell>
        </row>
        <row r="196">
          <cell r="K196" t="str">
            <v>Generación de residuos aprovechables (PAPEL)</v>
          </cell>
          <cell r="L196" t="str">
            <v>Disminución de carga en los rellenos sanitarios (+)</v>
          </cell>
          <cell r="AB196" t="str">
            <v>POSITIVO</v>
          </cell>
          <cell r="BA196" t="str">
            <v>POSITIVO</v>
          </cell>
        </row>
        <row r="197">
          <cell r="K197" t="str">
            <v xml:space="preserve">Generación de residuos peligrosos (TÓNERES) </v>
          </cell>
          <cell r="L197" t="str">
            <v>Contaminación del suelo (-)</v>
          </cell>
          <cell r="AB197" t="str">
            <v>Negativo MODERADO</v>
          </cell>
          <cell r="BA197" t="str">
            <v>Negativo BAJO</v>
          </cell>
        </row>
        <row r="198">
          <cell r="K198" t="str">
            <v>Consumo de energía eléctrica</v>
          </cell>
          <cell r="L198" t="str">
            <v>Agotamiento de los recursos naturales (-)</v>
          </cell>
          <cell r="AB198" t="str">
            <v>Negativo MODERADO</v>
          </cell>
          <cell r="BA198" t="str">
            <v>Negativo BAJO</v>
          </cell>
        </row>
        <row r="199">
          <cell r="K199" t="str">
            <v>Conversión a medios tecnológicos</v>
          </cell>
          <cell r="L199" t="str">
            <v>Disminución de consumo de papel (+)</v>
          </cell>
          <cell r="AB199" t="str">
            <v>POSITIVO</v>
          </cell>
          <cell r="BA199" t="str">
            <v>POSITIVO</v>
          </cell>
        </row>
        <row r="200">
          <cell r="K200" t="str">
            <v>Intervención a comunidades Étnicas</v>
          </cell>
          <cell r="L200" t="str">
            <v>Conservación de las costumbres étnicas (+)</v>
          </cell>
          <cell r="AB200" t="str">
            <v>POSITIVO</v>
          </cell>
          <cell r="BA200" t="str">
            <v>POSITIVO</v>
          </cell>
        </row>
        <row r="201">
          <cell r="K201" t="str">
            <v>Consumo de energía eléctrica</v>
          </cell>
          <cell r="L201" t="str">
            <v>Agotamiento de los recursos naturales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Intervención a comunidades Étnicas</v>
          </cell>
          <cell r="L203" t="str">
            <v>Conservación de las costumbres étnicas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Conversión a medios tecnológicos</v>
          </cell>
          <cell r="L207" t="str">
            <v>Disminución de consumo de papel (+)</v>
          </cell>
          <cell r="AB207" t="str">
            <v>POSITIVO</v>
          </cell>
          <cell r="BA207" t="str">
            <v>POSITIVO</v>
          </cell>
        </row>
        <row r="208">
          <cell r="K208" t="str">
            <v>Generación de residuos aprovechables (PAPEL)</v>
          </cell>
          <cell r="L208" t="str">
            <v>Disminución de carga en los rellenos sanitarios (+)</v>
          </cell>
          <cell r="AB208" t="str">
            <v>POSITIVO</v>
          </cell>
          <cell r="BA208" t="str">
            <v>POSITIVO</v>
          </cell>
        </row>
        <row r="209">
          <cell r="K209" t="str">
            <v xml:space="preserve">Generación de residuos peligrosos (TÓNERES) </v>
          </cell>
          <cell r="L209" t="str">
            <v>Contaminación del suelo (-)</v>
          </cell>
          <cell r="AB209" t="str">
            <v>Negativo MODERADO</v>
          </cell>
          <cell r="BA209" t="str">
            <v>Negativo BAJO</v>
          </cell>
        </row>
        <row r="210">
          <cell r="K210" t="str">
            <v>Intervención a comunidades Étnicas</v>
          </cell>
          <cell r="L210" t="str">
            <v>Conservación de las costumbres étnicas (+)</v>
          </cell>
          <cell r="AB210" t="str">
            <v>POSITIVO</v>
          </cell>
          <cell r="BA210" t="str">
            <v>POSITIVO</v>
          </cell>
        </row>
        <row r="211">
          <cell r="K211" t="str">
            <v>Consumo de energía eléctrica</v>
          </cell>
          <cell r="L211" t="str">
            <v>Agotamiento de los recursos naturales (-)</v>
          </cell>
          <cell r="AB211" t="str">
            <v>Negativo MODERADO</v>
          </cell>
          <cell r="BA211" t="str">
            <v>Negativo BAJO</v>
          </cell>
        </row>
        <row r="212">
          <cell r="K212" t="str">
            <v>Consumo de papel</v>
          </cell>
          <cell r="L212" t="str">
            <v>Agotamiento de los recursos naturales (-)</v>
          </cell>
          <cell r="AB212" t="str">
            <v>Negativo MODERADO</v>
          </cell>
          <cell r="BA212" t="str">
            <v>Negativo BAJO</v>
          </cell>
        </row>
        <row r="213">
          <cell r="K213" t="str">
            <v>Consumo de tóner</v>
          </cell>
          <cell r="L213" t="str">
            <v>Agotamiento de los recursos naturales (-)</v>
          </cell>
          <cell r="AB213" t="str">
            <v>Negativo BAJO</v>
          </cell>
          <cell r="BA213" t="str">
            <v>Negativo BAJO</v>
          </cell>
        </row>
        <row r="214">
          <cell r="K214" t="str">
            <v>Conversión a medios tecnológicos</v>
          </cell>
          <cell r="L214" t="str">
            <v>Disminución de consumo de papel (+)</v>
          </cell>
          <cell r="AB214" t="str">
            <v>POSITIVO</v>
          </cell>
          <cell r="BA214" t="str">
            <v>POSITIVO</v>
          </cell>
        </row>
        <row r="215">
          <cell r="K215" t="str">
            <v>Generación de residuos aprovechables (PAPEL)</v>
          </cell>
          <cell r="L215" t="str">
            <v>Disminución de carga en los rellenos sanitarios (+)</v>
          </cell>
          <cell r="AB215" t="str">
            <v>POSITIVO</v>
          </cell>
          <cell r="BA215" t="str">
            <v>POSITIVO</v>
          </cell>
        </row>
        <row r="216">
          <cell r="K216" t="str">
            <v xml:space="preserve">Generación de residuos peligrosos (TÓNERES) </v>
          </cell>
          <cell r="L216" t="str">
            <v>Contaminación del suelo (-)</v>
          </cell>
          <cell r="AB216" t="str">
            <v>Negativo MODERADO</v>
          </cell>
          <cell r="BA216" t="str">
            <v>Negativo BAJO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Consumo de papel</v>
          </cell>
          <cell r="L219" t="str">
            <v>Agotamiento de los recursos naturales (-)</v>
          </cell>
          <cell r="AB219" t="str">
            <v>Negativo MODERADO</v>
          </cell>
          <cell r="BA219" t="str">
            <v>Negativo BAJO</v>
          </cell>
        </row>
        <row r="220">
          <cell r="K220" t="str">
            <v>Consumo de tóner</v>
          </cell>
          <cell r="L220" t="str">
            <v>Agotamiento de los recursos naturales (-)</v>
          </cell>
          <cell r="AB220" t="str">
            <v>Negativo BAJO</v>
          </cell>
          <cell r="BA220" t="str">
            <v>Negativo BAJO</v>
          </cell>
        </row>
        <row r="221">
          <cell r="K221" t="str">
            <v>Conversión a medios tecnológicos</v>
          </cell>
          <cell r="L221" t="str">
            <v>Disminución de consumo de papel (+)</v>
          </cell>
          <cell r="AB221" t="str">
            <v>POSITIVO</v>
          </cell>
          <cell r="BA221" t="str">
            <v>POSITIVO</v>
          </cell>
        </row>
        <row r="222">
          <cell r="K222" t="str">
            <v>Generación de residuos aprovechables (PAPEL)</v>
          </cell>
          <cell r="L222" t="str">
            <v>Disminución de carga en los rellenos sanitarios (+)</v>
          </cell>
          <cell r="AB222" t="str">
            <v>POSITIVO</v>
          </cell>
          <cell r="BA222" t="str">
            <v>POSITIVO</v>
          </cell>
        </row>
        <row r="223">
          <cell r="K223" t="str">
            <v xml:space="preserve">Generación de residuos peligrosos (TÓNERES) </v>
          </cell>
          <cell r="L223" t="str">
            <v>Contaminación del suelo (-)</v>
          </cell>
          <cell r="AB223" t="str">
            <v>Negativo MODERADO</v>
          </cell>
          <cell r="BA223" t="str">
            <v>Negativo BAJO</v>
          </cell>
        </row>
        <row r="224">
          <cell r="K224" t="str">
            <v>Intervención a comunidades Étnicas</v>
          </cell>
          <cell r="L224" t="str">
            <v>Conservación de las costumbres étnicas (+)</v>
          </cell>
          <cell r="AB224" t="str">
            <v>POSITIVO</v>
          </cell>
          <cell r="BA224" t="str">
            <v>POSITIVO</v>
          </cell>
        </row>
        <row r="225">
          <cell r="K225" t="str">
            <v>Consumo de energía eléctrica</v>
          </cell>
          <cell r="L225" t="str">
            <v>Agotamiento de los recursos naturales (-)</v>
          </cell>
          <cell r="AB225" t="str">
            <v>Negativo MODERADO</v>
          </cell>
          <cell r="BA225" t="str">
            <v>Negativo BAJO</v>
          </cell>
        </row>
        <row r="226">
          <cell r="K226" t="str">
            <v>Consumo de energía eléctrica</v>
          </cell>
          <cell r="L226" t="str">
            <v>Agotamiento de los recursos naturales (-)</v>
          </cell>
          <cell r="AB226" t="str">
            <v>Negativo MODERADO</v>
          </cell>
          <cell r="BA226" t="str">
            <v>Negativo BAJO</v>
          </cell>
        </row>
        <row r="227">
          <cell r="K227" t="str">
            <v>Consumo de energía eléctrica</v>
          </cell>
          <cell r="L227" t="str">
            <v>Agotamiento de los recursos naturales (-)</v>
          </cell>
          <cell r="AB227" t="str">
            <v>Negativo MODERADO</v>
          </cell>
          <cell r="BA227" t="str">
            <v>Negativo BAJO</v>
          </cell>
        </row>
        <row r="228">
          <cell r="K228" t="str">
            <v>Consumo de agua</v>
          </cell>
          <cell r="L228" t="str">
            <v>Agotamiento de los recursos naturales (-)</v>
          </cell>
          <cell r="AB228" t="str">
            <v>Negativo MODERADO</v>
          </cell>
          <cell r="BA228" t="str">
            <v>Negativo BAJO</v>
          </cell>
        </row>
        <row r="229">
          <cell r="K229" t="str">
            <v>Vertimiento de aguas residuales domésticas a sistemas de alcantarillado</v>
          </cell>
          <cell r="L229" t="str">
            <v>Contaminación de cuerpos hídricos (-)</v>
          </cell>
          <cell r="AB229" t="str">
            <v>Negativo MODERADO</v>
          </cell>
          <cell r="BA229" t="str">
            <v>Negativo BAJO</v>
          </cell>
        </row>
        <row r="230">
          <cell r="K230" t="str">
            <v>Consumo de bolsas plásticas para almacenamiento de residuos</v>
          </cell>
          <cell r="L230" t="str">
            <v>Agotamiento de los recursos naturales (-)</v>
          </cell>
          <cell r="AB230" t="str">
            <v>Negativo MODERADO</v>
          </cell>
          <cell r="BA230" t="str">
            <v>Negativo BAJO</v>
          </cell>
        </row>
        <row r="231">
          <cell r="K231" t="str">
            <v>Generación de residuos ordinarios</v>
          </cell>
          <cell r="L231" t="str">
            <v>Aumento de carga de rellenos sanitarios (-)</v>
          </cell>
          <cell r="AB231" t="str">
            <v>Negativo MODERADO</v>
          </cell>
          <cell r="BA231" t="str">
            <v>Negativo BAJO</v>
          </cell>
        </row>
        <row r="232">
          <cell r="K232" t="str">
            <v>Generación de residuos ordinarios</v>
          </cell>
          <cell r="L232" t="str">
            <v>Contaminación del suelo (-)</v>
          </cell>
          <cell r="AB232" t="str">
            <v>Negativo MODERADO</v>
          </cell>
          <cell r="BA232" t="str">
            <v>Negativo BAJO</v>
          </cell>
        </row>
        <row r="233">
          <cell r="K233" t="str">
            <v>Consumo de sustancias químicas</v>
          </cell>
          <cell r="L233" t="str">
            <v>Contaminación del suelo (-)</v>
          </cell>
          <cell r="AB233" t="str">
            <v>Negativo MODERADO</v>
          </cell>
          <cell r="BA233" t="str">
            <v>Negativo BAJO</v>
          </cell>
        </row>
        <row r="234">
          <cell r="K234" t="str">
            <v>Consumo de sustancias químicas</v>
          </cell>
          <cell r="L234" t="str">
            <v>Contaminación del suelo (-)</v>
          </cell>
          <cell r="AB234" t="str">
            <v>Negativo MODERADO</v>
          </cell>
          <cell r="BA234" t="str">
            <v>Negativo BAJO</v>
          </cell>
        </row>
        <row r="235">
          <cell r="K235" t="str">
            <v>Generación de residuos orgánicos</v>
          </cell>
          <cell r="L235" t="str">
            <v>Aumento de carga de rellenos sanitarios (-)</v>
          </cell>
          <cell r="AB235" t="str">
            <v>Negativo MODERADO</v>
          </cell>
          <cell r="BA235" t="str">
            <v>Negativo BAJO</v>
          </cell>
        </row>
        <row r="236">
          <cell r="K236" t="str">
            <v>Generación de residuos orgánicos</v>
          </cell>
          <cell r="L236" t="str">
            <v>Contaminación del suelo (-)</v>
          </cell>
          <cell r="AB236" t="str">
            <v>Negativo MODERADO</v>
          </cell>
          <cell r="BA236" t="str">
            <v>Negativo BAJO</v>
          </cell>
        </row>
        <row r="237">
          <cell r="K237" t="str">
            <v>Generación de residuos aprovechables (PLÁSTICO)</v>
          </cell>
          <cell r="L237" t="str">
            <v>Disminución de carga en los rellenos sanitarios (+)</v>
          </cell>
          <cell r="AB237" t="str">
            <v>POSITIVO</v>
          </cell>
          <cell r="BA237" t="str">
            <v>POSITIVO</v>
          </cell>
        </row>
        <row r="238">
          <cell r="K238" t="str">
            <v>Consumo de energía eléctrica</v>
          </cell>
          <cell r="L238" t="str">
            <v>Agotamiento de los recursos naturales (-)</v>
          </cell>
          <cell r="AB238" t="str">
            <v>Negativo MODERADO</v>
          </cell>
          <cell r="BA238" t="str">
            <v>Negativo BAJO</v>
          </cell>
        </row>
        <row r="239">
          <cell r="K239" t="str">
            <v>Consumo de agua</v>
          </cell>
          <cell r="L239" t="str">
            <v>Agotamiento de los recursos naturales (-)</v>
          </cell>
          <cell r="AB239" t="str">
            <v>Negativo MODERADO</v>
          </cell>
          <cell r="BA239" t="str">
            <v>Negativo BAJO</v>
          </cell>
        </row>
        <row r="240">
          <cell r="K240" t="str">
            <v>Consumo de papel</v>
          </cell>
          <cell r="L240" t="str">
            <v>Agotamiento de los recursos naturales (-)</v>
          </cell>
          <cell r="AB240" t="str">
            <v>Negativo MODERADO</v>
          </cell>
          <cell r="BA240" t="str">
            <v>Negativo BAJO</v>
          </cell>
        </row>
        <row r="241">
          <cell r="K241" t="str">
            <v>Consumo de bolsas plásticas para almacenamiento de residuos</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Generación de residuos ordinarios</v>
          </cell>
          <cell r="L243" t="str">
            <v>Aumento de carga de rellenos sanitarios (-)</v>
          </cell>
          <cell r="AB243" t="str">
            <v>Negativo MODERADO</v>
          </cell>
          <cell r="BA243" t="str">
            <v>Negativo BAJO</v>
          </cell>
        </row>
        <row r="244">
          <cell r="K244" t="str">
            <v>Generación de residuos ordinarios</v>
          </cell>
          <cell r="L244" t="str">
            <v>Contaminación del suelo (-)</v>
          </cell>
          <cell r="AB244" t="str">
            <v>Negativo MODERADO</v>
          </cell>
          <cell r="BA244" t="str">
            <v>Negativo BAJO</v>
          </cell>
        </row>
        <row r="245">
          <cell r="K245" t="str">
            <v>Generación de residuos de manejo especial (RAEE´S)</v>
          </cell>
          <cell r="L245" t="str">
            <v>Contaminación del suelo (-)</v>
          </cell>
          <cell r="AB245" t="str">
            <v>Negativo MODERADO</v>
          </cell>
          <cell r="BA245" t="str">
            <v>Negativo BAJO</v>
          </cell>
        </row>
        <row r="246">
          <cell r="K246" t="str">
            <v>Generación de residuos de manejo especial (PILAS O BATERÍAS)</v>
          </cell>
          <cell r="L246" t="str">
            <v>Contaminación del suelo (-)</v>
          </cell>
          <cell r="AB246" t="str">
            <v>Negativo MODERADO</v>
          </cell>
          <cell r="BA246" t="str">
            <v>Negativo BAJO</v>
          </cell>
        </row>
        <row r="247">
          <cell r="K247" t="str">
            <v xml:space="preserve">Generación de residuos peligrosos (TÓNERES) </v>
          </cell>
          <cell r="L247" t="str">
            <v>Contaminación del suelo (-)</v>
          </cell>
          <cell r="AB247" t="str">
            <v>Negativo MODERADO</v>
          </cell>
          <cell r="BA247" t="str">
            <v>Negativo BAJO</v>
          </cell>
        </row>
        <row r="248">
          <cell r="K248" t="str">
            <v>Generación de ruido</v>
          </cell>
          <cell r="L248" t="str">
            <v>Contaminación del aire (-)</v>
          </cell>
          <cell r="AB248" t="str">
            <v>Negativo MODERADO</v>
          </cell>
          <cell r="BA248" t="str">
            <v>Negativo BAJO</v>
          </cell>
        </row>
        <row r="249">
          <cell r="K249" t="str">
            <v>Generación de residuos aprovechables (PAPEL)</v>
          </cell>
          <cell r="L249" t="str">
            <v>Disminución de carga en los rellenos sanitarios (+)</v>
          </cell>
          <cell r="AB249" t="str">
            <v>POSITIVO</v>
          </cell>
          <cell r="BA249" t="str">
            <v>POSITIVO</v>
          </cell>
        </row>
        <row r="250">
          <cell r="K250" t="str">
            <v>Generación de residuos aprovechables (PLÁSTICO)</v>
          </cell>
          <cell r="L250" t="str">
            <v>Disminución de carga en los rellenos sanitarios (+)</v>
          </cell>
          <cell r="AB250" t="str">
            <v>POSITIVO</v>
          </cell>
          <cell r="BA250" t="str">
            <v>POSITIVO</v>
          </cell>
        </row>
        <row r="251">
          <cell r="K251" t="str">
            <v>Generación de residuos aprovechables (VIDRIO)</v>
          </cell>
          <cell r="L251" t="str">
            <v>Disminución de carga en los rellenos sanitarios (+)</v>
          </cell>
          <cell r="AB251" t="str">
            <v>POSITIVO</v>
          </cell>
          <cell r="BA251" t="str">
            <v>POSITIVO</v>
          </cell>
        </row>
        <row r="252">
          <cell r="K252" t="str">
            <v>Generación de residuos aprovechables (CARTÓN)</v>
          </cell>
          <cell r="L252" t="str">
            <v>Disminución de carga en los rellenos sanitarios (+)</v>
          </cell>
          <cell r="AB252" t="str">
            <v>POSITIVO</v>
          </cell>
          <cell r="BA252" t="str">
            <v>POSITIVO</v>
          </cell>
        </row>
        <row r="253">
          <cell r="K253" t="str">
            <v>Generación de residuos aprovechables (METAL)</v>
          </cell>
          <cell r="L253" t="str">
            <v>Disminución de carga en los rellenos sanitarios (+)</v>
          </cell>
          <cell r="AB253" t="str">
            <v>POSITIVO</v>
          </cell>
          <cell r="BA253" t="str">
            <v>POSITIVO</v>
          </cell>
        </row>
        <row r="254">
          <cell r="K254" t="str">
            <v>Generación de residuos orgánicos</v>
          </cell>
          <cell r="L254" t="str">
            <v>Aumento de carga de rellenos sanitarios (-)</v>
          </cell>
          <cell r="AB254" t="str">
            <v>Negativo MODERADO</v>
          </cell>
          <cell r="BA254" t="str">
            <v>Negativo BAJO</v>
          </cell>
        </row>
        <row r="255">
          <cell r="K255" t="str">
            <v>Generación de residuos orgánicos</v>
          </cell>
          <cell r="L255" t="str">
            <v>Contaminación del suelo (-)</v>
          </cell>
          <cell r="AB255" t="str">
            <v>Negativo MODERADO</v>
          </cell>
          <cell r="BA255" t="str">
            <v>Negativo BAJO</v>
          </cell>
        </row>
        <row r="256">
          <cell r="K256" t="str">
            <v>Vertimiento de aguas residuales domésticas a sistemas de alcantarillado</v>
          </cell>
          <cell r="L256" t="str">
            <v>Contaminación de cuerpos hídricos (-)</v>
          </cell>
          <cell r="AB256" t="str">
            <v>Negativo MODERADO</v>
          </cell>
          <cell r="BA256" t="str">
            <v>Negativo BAJO</v>
          </cell>
        </row>
        <row r="257">
          <cell r="K257" t="str">
            <v>Conversión a medios tecnológicos</v>
          </cell>
          <cell r="L257" t="str">
            <v>Disminución de consumo de papel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agua</v>
          </cell>
          <cell r="L259" t="str">
            <v>Agotamiento de los recursos naturales (-)</v>
          </cell>
          <cell r="AB259" t="str">
            <v>Negativo MODERADO</v>
          </cell>
          <cell r="BA259" t="str">
            <v>Negativo BAJO</v>
          </cell>
        </row>
        <row r="260">
          <cell r="K260" t="str">
            <v>Consumo de bolsas plásticas para almacenamiento de residuos</v>
          </cell>
          <cell r="L260" t="str">
            <v>Agotamiento de los recursos naturales (-)</v>
          </cell>
          <cell r="AB260" t="str">
            <v>Negativo MODERADO</v>
          </cell>
          <cell r="BA260" t="str">
            <v>Negativo BAJO</v>
          </cell>
        </row>
        <row r="261">
          <cell r="K261" t="str">
            <v xml:space="preserve">Consumo de insumos no comestibles de cafetería </v>
          </cell>
          <cell r="L261" t="str">
            <v>Agotamiento de los recursos naturales (-)</v>
          </cell>
          <cell r="AB261" t="str">
            <v>Negativo MODERADO</v>
          </cell>
          <cell r="BA261" t="str">
            <v>Negativo BAJO</v>
          </cell>
        </row>
        <row r="262">
          <cell r="K262" t="str">
            <v xml:space="preserve">Consumo de insumos comestibles de cafetería </v>
          </cell>
          <cell r="L262" t="str">
            <v>Agotamiento de los recursos naturales (-)</v>
          </cell>
          <cell r="AB262" t="str">
            <v>Negativo BAJO</v>
          </cell>
          <cell r="BA262" t="str">
            <v>Negativo BAJO</v>
          </cell>
        </row>
        <row r="263">
          <cell r="K263" t="str">
            <v>Generación de residuos ordinarios</v>
          </cell>
          <cell r="L263" t="str">
            <v>Aumento de carga de rellenos sanitarios (-)</v>
          </cell>
          <cell r="AB263" t="str">
            <v>Negativo MODERADO</v>
          </cell>
          <cell r="BA263" t="str">
            <v>Negativo BAJO</v>
          </cell>
        </row>
        <row r="264">
          <cell r="K264" t="str">
            <v>Generación de residuos ordinarios</v>
          </cell>
          <cell r="L264" t="str">
            <v>Contaminación del suelo (-)</v>
          </cell>
          <cell r="AB264" t="str">
            <v>Negativo MODERADO</v>
          </cell>
          <cell r="BA264" t="str">
            <v>Negativo BAJO</v>
          </cell>
        </row>
        <row r="265">
          <cell r="K265" t="str">
            <v>Generación de residuos aprovechables (PLÁSTICO)</v>
          </cell>
          <cell r="L265" t="str">
            <v>Disminución de carga en los rellenos sanitarios (+)</v>
          </cell>
          <cell r="AB265" t="str">
            <v>POSITIVO</v>
          </cell>
          <cell r="BA265" t="str">
            <v>POSITIVO</v>
          </cell>
        </row>
        <row r="266">
          <cell r="K266" t="str">
            <v>Generación de residuos aprovechables (CARTÓN)</v>
          </cell>
          <cell r="L266" t="str">
            <v>Disminución de carga en los rellenos sanitarios (+)</v>
          </cell>
          <cell r="AB266" t="str">
            <v>POSITIVO</v>
          </cell>
          <cell r="BA266" t="str">
            <v>POSITIVO</v>
          </cell>
        </row>
        <row r="267">
          <cell r="K267" t="str">
            <v>Generación de residuos orgánicos</v>
          </cell>
          <cell r="L267" t="str">
            <v>Aumento de carga de rellenos sanitarios (-)</v>
          </cell>
          <cell r="AB267" t="str">
            <v>Negativo MODERADO</v>
          </cell>
          <cell r="BA267" t="str">
            <v>Negativo BAJO</v>
          </cell>
        </row>
        <row r="268">
          <cell r="K268" t="str">
            <v>Generación de residuos orgánicos</v>
          </cell>
          <cell r="L268" t="str">
            <v>Contaminación del suelo (-)</v>
          </cell>
          <cell r="AB268" t="str">
            <v>Negativo MODERADO</v>
          </cell>
          <cell r="BA268" t="str">
            <v>Negativo BAJO</v>
          </cell>
        </row>
        <row r="269">
          <cell r="K269" t="str">
            <v>Vertimiento de aguas residuales domésticas a sistemas de alcantarillado</v>
          </cell>
          <cell r="L269" t="str">
            <v>Contaminación de cuerpos hídricos (-)</v>
          </cell>
          <cell r="AB269" t="str">
            <v>Negativo MODERADO</v>
          </cell>
          <cell r="BA269" t="str">
            <v>Negativo BAJO</v>
          </cell>
        </row>
        <row r="270">
          <cell r="K270" t="str">
            <v>Consumo de energía eléctrica</v>
          </cell>
          <cell r="L270" t="str">
            <v>Agotamiento de los recursos naturales (-)</v>
          </cell>
          <cell r="AB270" t="str">
            <v>Negativo MODERADO</v>
          </cell>
          <cell r="BA270" t="str">
            <v>Negativo BAJO</v>
          </cell>
        </row>
        <row r="271">
          <cell r="K271" t="str">
            <v>Consumo de papel</v>
          </cell>
          <cell r="L271" t="str">
            <v>Agotamiento de los recursos naturales (-)</v>
          </cell>
          <cell r="AB271" t="str">
            <v>Negativo MODERADO</v>
          </cell>
          <cell r="BA271" t="str">
            <v>Negativo BAJO</v>
          </cell>
        </row>
        <row r="272">
          <cell r="K272" t="str">
            <v>Consumo de tóner</v>
          </cell>
          <cell r="L272" t="str">
            <v>Agotamiento de los recursos naturales (-)</v>
          </cell>
          <cell r="AB272" t="str">
            <v>Negativo BAJO</v>
          </cell>
          <cell r="BA272" t="str">
            <v>Negativo BAJO</v>
          </cell>
        </row>
        <row r="273">
          <cell r="K273" t="str">
            <v xml:space="preserve">Generación de residuos peligrosos (TÓNERES) </v>
          </cell>
          <cell r="L273" t="str">
            <v>Contaminación del suelo (-)</v>
          </cell>
          <cell r="AB273" t="str">
            <v>Negativo MODERADO</v>
          </cell>
          <cell r="BA273" t="str">
            <v>Negativo BAJO</v>
          </cell>
        </row>
        <row r="274">
          <cell r="K274" t="str">
            <v>Generación de residuos aprovechables (PAPEL)</v>
          </cell>
          <cell r="L274" t="str">
            <v>Disminución de carga en los rellenos sanitarios (+)</v>
          </cell>
          <cell r="AB274" t="str">
            <v>POSITIVO</v>
          </cell>
          <cell r="BA274" t="str">
            <v>POSITIVO</v>
          </cell>
        </row>
        <row r="275">
          <cell r="K275" t="str">
            <v>Conversión a medios tecnológicos</v>
          </cell>
          <cell r="L275" t="str">
            <v>Disminución de consumo de papel (+)</v>
          </cell>
          <cell r="AB275" t="str">
            <v>POSITIVO</v>
          </cell>
          <cell r="BA275" t="str">
            <v>POSITIVO</v>
          </cell>
        </row>
        <row r="276">
          <cell r="K276" t="str">
            <v>Consumo de agua</v>
          </cell>
          <cell r="L276" t="str">
            <v>Agotamiento de los recursos naturales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Generación de residuos ordinarios</v>
          </cell>
          <cell r="L278" t="str">
            <v>Aumento de carga de rellenos sanitarios (-)</v>
          </cell>
          <cell r="AB278" t="str">
            <v>Negativo MODERADO</v>
          </cell>
          <cell r="BA278" t="str">
            <v>Negativo BAJO</v>
          </cell>
        </row>
        <row r="279">
          <cell r="K279" t="str">
            <v>Generación de residuos ordinarios</v>
          </cell>
          <cell r="L279" t="str">
            <v>Contaminación del suelo (-)</v>
          </cell>
          <cell r="AB279" t="str">
            <v>Negativo MODERADO</v>
          </cell>
          <cell r="BA279" t="str">
            <v>Negativo BAJO</v>
          </cell>
        </row>
        <row r="280">
          <cell r="K280" t="str">
            <v>Consumo de energía eléctrica</v>
          </cell>
          <cell r="L280" t="str">
            <v>Agotamiento de los recursos naturales (-)</v>
          </cell>
          <cell r="AB280" t="str">
            <v>Negativo MODERADO</v>
          </cell>
          <cell r="BA280" t="str">
            <v>Negativo BAJO</v>
          </cell>
        </row>
        <row r="281">
          <cell r="K281" t="str">
            <v>Consumo de papel</v>
          </cell>
          <cell r="L281" t="str">
            <v>Agotamiento de los recursos naturales (-)</v>
          </cell>
          <cell r="AB281" t="str">
            <v>Negativo MODERADO</v>
          </cell>
          <cell r="BA281" t="str">
            <v>Negativo BAJO</v>
          </cell>
        </row>
        <row r="282">
          <cell r="K282" t="str">
            <v>Consumo de tóner</v>
          </cell>
          <cell r="L282" t="str">
            <v>Agotamiento de los recursos naturales (-)</v>
          </cell>
          <cell r="AB282" t="str">
            <v>Negativo BAJO</v>
          </cell>
          <cell r="BA282" t="str">
            <v>Negativo BAJO</v>
          </cell>
        </row>
        <row r="283">
          <cell r="K283" t="str">
            <v>Generación de residuos de manejo especial (RAEE´S)</v>
          </cell>
          <cell r="L283" t="str">
            <v>Contaminación del suelo (-)</v>
          </cell>
          <cell r="AB283" t="str">
            <v>Negativo MODERADO</v>
          </cell>
          <cell r="BA283" t="str">
            <v>Negativo BAJO</v>
          </cell>
        </row>
        <row r="284">
          <cell r="K284" t="str">
            <v>Generación de residuos de manejo especial (PILAS O BATERÍAS)</v>
          </cell>
          <cell r="L284" t="str">
            <v>Contaminación del suelo (-)</v>
          </cell>
          <cell r="AB284" t="str">
            <v>Negativo MODERADO</v>
          </cell>
          <cell r="BA284" t="str">
            <v>Negativo BAJO</v>
          </cell>
        </row>
        <row r="285">
          <cell r="K285" t="str">
            <v xml:space="preserve">Generación de residuos peligrosos (TÓNERES) </v>
          </cell>
          <cell r="L285" t="str">
            <v>Contaminación del suelo (-)</v>
          </cell>
          <cell r="AB285" t="str">
            <v>Negativo MODERADO</v>
          </cell>
          <cell r="BA285" t="str">
            <v>Negativo BAJO</v>
          </cell>
        </row>
        <row r="286">
          <cell r="K286" t="str">
            <v>Generación de residuos aprovechables (PAPEL)</v>
          </cell>
          <cell r="L286" t="str">
            <v>Disminución de carga en los rellenos sanitarios (+)</v>
          </cell>
          <cell r="AB286" t="str">
            <v>POSITIVO</v>
          </cell>
          <cell r="BA286" t="str">
            <v>POSITIVO</v>
          </cell>
        </row>
        <row r="287">
          <cell r="K287" t="str">
            <v>Generación de residuos ordinarios</v>
          </cell>
          <cell r="L287" t="str">
            <v>Aumento de carga de rellenos sanitarios (-)</v>
          </cell>
          <cell r="AB287" t="str">
            <v>Negativo MODERADO</v>
          </cell>
          <cell r="BA287" t="str">
            <v>Negativo BAJO</v>
          </cell>
        </row>
        <row r="288">
          <cell r="K288" t="str">
            <v>Generación de residuos ordinarios</v>
          </cell>
          <cell r="L288" t="str">
            <v>Contaminación del suelo (-)</v>
          </cell>
          <cell r="AB288" t="str">
            <v>Negativo MODERADO</v>
          </cell>
          <cell r="BA288" t="str">
            <v>Negativo BAJO</v>
          </cell>
        </row>
        <row r="289">
          <cell r="K289" t="str">
            <v>Consumo de energía eléctrica</v>
          </cell>
          <cell r="L289" t="str">
            <v>Agotamiento de los recursos naturales (-)</v>
          </cell>
          <cell r="AB289" t="str">
            <v>Negativo MODERADO</v>
          </cell>
          <cell r="BA289" t="str">
            <v>Negativo BAJO</v>
          </cell>
        </row>
        <row r="290">
          <cell r="K290" t="str">
            <v>Consumo de papel</v>
          </cell>
          <cell r="L290" t="str">
            <v>Agotamiento de los recursos naturales (-)</v>
          </cell>
          <cell r="AB290" t="str">
            <v>Negativo MODERADO</v>
          </cell>
          <cell r="BA290" t="str">
            <v>Negativo BAJO</v>
          </cell>
        </row>
        <row r="291">
          <cell r="K291" t="str">
            <v>Consumo de tóner</v>
          </cell>
          <cell r="L291" t="str">
            <v>Agotamiento de los recursos naturales (-)</v>
          </cell>
          <cell r="AB291" t="str">
            <v>Negativo BAJO</v>
          </cell>
          <cell r="BA291" t="str">
            <v>Negativo BAJO</v>
          </cell>
        </row>
        <row r="292">
          <cell r="K292" t="str">
            <v xml:space="preserve">Generación de residuos peligrosos (TÓNERES) </v>
          </cell>
          <cell r="L292" t="str">
            <v>Contaminación del suelo (-)</v>
          </cell>
          <cell r="AB292" t="str">
            <v>Negativo MODERADO</v>
          </cell>
          <cell r="BA292" t="str">
            <v>Negativo BAJO</v>
          </cell>
        </row>
        <row r="293">
          <cell r="K293" t="str">
            <v>Generación de residuos aprovechables (PAPEL)</v>
          </cell>
          <cell r="L293" t="str">
            <v>Disminución de carga en los rellenos sanitarios (+)</v>
          </cell>
          <cell r="AB293" t="str">
            <v>POSITIVO</v>
          </cell>
          <cell r="BA293" t="str">
            <v>POSITIVO</v>
          </cell>
        </row>
        <row r="294">
          <cell r="K294" t="str">
            <v>Conversión a medios tecnológicos</v>
          </cell>
          <cell r="L294" t="str">
            <v>Disminución de consumo de papel (+)</v>
          </cell>
          <cell r="AB294" t="str">
            <v>POSITIVO</v>
          </cell>
          <cell r="BA294" t="str">
            <v>POSITIVO</v>
          </cell>
        </row>
        <row r="295">
          <cell r="K295" t="str">
            <v>Definición de criterios ambientales para adquisición de productos y/o servicios</v>
          </cell>
          <cell r="L295" t="str">
            <v>Generación / Fomento de educación  y conciencia ambiental (+)</v>
          </cell>
          <cell r="AB295" t="str">
            <v>POSITIVO</v>
          </cell>
          <cell r="BA295" t="str">
            <v>POSITIVO</v>
          </cell>
        </row>
        <row r="296">
          <cell r="K296" t="str">
            <v>Definición de criterios ambientales para adquisición de productos y/o servicios</v>
          </cell>
          <cell r="L296" t="str">
            <v>Reducción de afectación al medio ambiente (+)</v>
          </cell>
          <cell r="AB296" t="str">
            <v>POSITIVO</v>
          </cell>
          <cell r="BA296" t="str">
            <v>POSITIVO</v>
          </cell>
        </row>
        <row r="297">
          <cell r="K297" t="str">
            <v>Identificación de requisitos legales ambientales y otros requisitos</v>
          </cell>
          <cell r="L297" t="str">
            <v>Reducción de afectación al medio ambiente (+)</v>
          </cell>
          <cell r="AB297" t="str">
            <v>POSITIVO</v>
          </cell>
          <cell r="BA297" t="str">
            <v>POSITIVO</v>
          </cell>
        </row>
        <row r="298">
          <cell r="K298" t="str">
            <v>Consumo de energía eléctrica</v>
          </cell>
          <cell r="L298" t="str">
            <v>Agotamiento de los recursos naturales (-)</v>
          </cell>
          <cell r="AB298" t="str">
            <v>Negativo MODERADO</v>
          </cell>
          <cell r="BA298" t="str">
            <v>Negativo BAJO</v>
          </cell>
        </row>
        <row r="299">
          <cell r="K299" t="str">
            <v>Consumo de papel</v>
          </cell>
          <cell r="L299" t="str">
            <v>Agotamiento de los recursos naturales (-)</v>
          </cell>
          <cell r="AB299" t="str">
            <v>Negativo MODERADO</v>
          </cell>
          <cell r="BA299" t="str">
            <v>Negativo BAJO</v>
          </cell>
        </row>
        <row r="300">
          <cell r="K300" t="str">
            <v>Consumo de tóner</v>
          </cell>
          <cell r="L300" t="str">
            <v>Agotamiento de los recursos naturales (-)</v>
          </cell>
          <cell r="AB300" t="str">
            <v>Negativo BAJO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Generación de residuos ordinarios</v>
          </cell>
          <cell r="L302" t="str">
            <v>Aumento de carga de rellenos sanitarios (-)</v>
          </cell>
          <cell r="AB302" t="str">
            <v>Negativo MODERADO</v>
          </cell>
          <cell r="BA302" t="str">
            <v>Negativo BAJO</v>
          </cell>
        </row>
        <row r="303">
          <cell r="K303" t="str">
            <v>Generación de residuos ordinarios</v>
          </cell>
          <cell r="L303" t="str">
            <v>Aumento de carga de rellenos sanitarios (-)</v>
          </cell>
          <cell r="AB303" t="str">
            <v>Negativo MODERADO</v>
          </cell>
          <cell r="BA303" t="str">
            <v>Negativo BAJO</v>
          </cell>
        </row>
        <row r="304">
          <cell r="K304" t="str">
            <v xml:space="preserve">Generación de residuos peligrosos (TÓNERES) </v>
          </cell>
          <cell r="L304" t="str">
            <v>Contaminación del suelo (-)</v>
          </cell>
          <cell r="AB304" t="str">
            <v>Negativo MODERADO</v>
          </cell>
          <cell r="BA304" t="str">
            <v>Negativo BAJO</v>
          </cell>
        </row>
        <row r="305">
          <cell r="K305" t="str">
            <v>Consumo de bolsas plásticas para almacenamiento de residuos</v>
          </cell>
          <cell r="L305" t="str">
            <v>Agotamiento de los recursos naturales (-)</v>
          </cell>
          <cell r="AB305" t="str">
            <v>Negativo MODERADO</v>
          </cell>
          <cell r="BA305" t="str">
            <v>Negativo BAJO</v>
          </cell>
        </row>
        <row r="306">
          <cell r="K306" t="str">
            <v>Consumo de papel</v>
          </cell>
          <cell r="L306" t="str">
            <v>Agotamiento de los recursos naturales (-)</v>
          </cell>
          <cell r="AB306" t="str">
            <v>Negativo MODERADO</v>
          </cell>
          <cell r="BA306" t="str">
            <v>Negativo BAJO</v>
          </cell>
        </row>
        <row r="307">
          <cell r="K307" t="str">
            <v>Consumo de tóner</v>
          </cell>
          <cell r="L307" t="str">
            <v>Agotamiento de los recursos naturales (-)</v>
          </cell>
          <cell r="AB307" t="str">
            <v>Negativo BAJO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Definición de criterios ambientales para adquisición de productos y/o servicios</v>
          </cell>
          <cell r="L309" t="str">
            <v>Reducción de afectación al medio ambiente (+)</v>
          </cell>
          <cell r="AB309" t="str">
            <v>POSITIVO</v>
          </cell>
          <cell r="BA309" t="str">
            <v>POSITIVO</v>
          </cell>
        </row>
        <row r="310">
          <cell r="K310" t="str">
            <v>Definición de criterios ambientales para adquisición de productos y/o servicios</v>
          </cell>
          <cell r="L310" t="str">
            <v>Generación / Fomento de educación  y conciencia ambiental (+)</v>
          </cell>
          <cell r="AB310" t="str">
            <v>POSITIVO</v>
          </cell>
          <cell r="BA310" t="str">
            <v>POSITIVO</v>
          </cell>
        </row>
        <row r="311">
          <cell r="K311" t="str">
            <v>Generación de residuos aprovechables (CARTÓN)</v>
          </cell>
          <cell r="L311" t="str">
            <v>Disminución de carga en los rellenos sanitarios (+)</v>
          </cell>
          <cell r="AB311" t="str">
            <v>POSITIVO</v>
          </cell>
          <cell r="BA311" t="str">
            <v>POSITIVO</v>
          </cell>
        </row>
        <row r="312">
          <cell r="K312" t="str">
            <v>Generación de residuos aprovechables (PAPEL)</v>
          </cell>
          <cell r="L312" t="str">
            <v>Disminución de carga en los rellenos sanitarios (+)</v>
          </cell>
          <cell r="AB312" t="str">
            <v>POSITIVO</v>
          </cell>
          <cell r="BA312" t="str">
            <v>POSITIVO</v>
          </cell>
        </row>
        <row r="313">
          <cell r="K313" t="str">
            <v>Generación de residuos aprovechables (PLÁSTICO)</v>
          </cell>
          <cell r="L313" t="str">
            <v>Disminución de carga en los rellenos sanitarios (+)</v>
          </cell>
          <cell r="AB313" t="str">
            <v>POSITIVO</v>
          </cell>
          <cell r="BA313" t="str">
            <v>POSITIVO</v>
          </cell>
        </row>
        <row r="314">
          <cell r="K314" t="str">
            <v>Generación de residuos ordinarios</v>
          </cell>
          <cell r="L314" t="str">
            <v>Aumento de carga de rellenos sanitarios (-)</v>
          </cell>
          <cell r="AB314" t="str">
            <v>Negativo MODERADO</v>
          </cell>
          <cell r="BA314" t="str">
            <v>Negativo BAJO</v>
          </cell>
        </row>
        <row r="315">
          <cell r="K315" t="str">
            <v>Generación de residuos ordinarios</v>
          </cell>
          <cell r="L315" t="str">
            <v>Contaminación del suelo (-)</v>
          </cell>
          <cell r="AB315" t="str">
            <v>Negativo MODERADO</v>
          </cell>
          <cell r="BA315" t="str">
            <v>Negativo BAJO</v>
          </cell>
        </row>
        <row r="316">
          <cell r="K316" t="str">
            <v>Generación de residuos orgánicos</v>
          </cell>
          <cell r="L316" t="str">
            <v>Aumento de carga de rellenos sanitarios (-)</v>
          </cell>
          <cell r="AB316" t="str">
            <v>Negativo MODERADO</v>
          </cell>
          <cell r="BA316" t="str">
            <v>Negativo BAJO</v>
          </cell>
        </row>
        <row r="317">
          <cell r="K317" t="str">
            <v>Generación de residuos orgánicos</v>
          </cell>
          <cell r="L317" t="str">
            <v>Contaminación del suelo (-)</v>
          </cell>
          <cell r="AB317" t="str">
            <v>Negativo MODERADO</v>
          </cell>
          <cell r="BA317" t="str">
            <v>Negativo BAJO</v>
          </cell>
        </row>
        <row r="318">
          <cell r="K318" t="str">
            <v xml:space="preserve">Generación de residuos peligrosos (TÓNERES) </v>
          </cell>
          <cell r="L318" t="str">
            <v>Contaminación del suelo (-)</v>
          </cell>
          <cell r="AB318" t="str">
            <v>Negativo MODERADO</v>
          </cell>
          <cell r="BA318" t="str">
            <v>Negativo BAJO</v>
          </cell>
        </row>
        <row r="319">
          <cell r="K319" t="str">
            <v>Consumo de bolsas plásticas para almacenamiento de residuos</v>
          </cell>
          <cell r="L319" t="str">
            <v>Agotamiento de los recursos naturales (-)</v>
          </cell>
          <cell r="AB319" t="str">
            <v>Negativo MODERADO</v>
          </cell>
          <cell r="BA319" t="str">
            <v>Negativo BAJO</v>
          </cell>
        </row>
        <row r="320">
          <cell r="K320" t="str">
            <v>Educación ambiental</v>
          </cell>
          <cell r="L320" t="str">
            <v>Disminución de carga en los rellenos sanitarios (+)</v>
          </cell>
          <cell r="AB320" t="str">
            <v>POSITIVO</v>
          </cell>
          <cell r="BA320" t="str">
            <v>POSITIVO</v>
          </cell>
        </row>
        <row r="321">
          <cell r="K321" t="str">
            <v>Educación ambiental</v>
          </cell>
          <cell r="L321" t="str">
            <v>Disminución de contaminación al suelo (+)</v>
          </cell>
          <cell r="AB321" t="str">
            <v>POSITIVO</v>
          </cell>
          <cell r="BA321" t="str">
            <v>POSITIVO</v>
          </cell>
        </row>
        <row r="322">
          <cell r="K322" t="str">
            <v>Educación ambiental</v>
          </cell>
          <cell r="L322" t="str">
            <v>Fomento de buenas prácticas ambientales (+)</v>
          </cell>
          <cell r="AB322" t="str">
            <v>POSITIVO</v>
          </cell>
          <cell r="BA322" t="str">
            <v>POSITIVO</v>
          </cell>
        </row>
        <row r="323">
          <cell r="K323" t="str">
            <v>Educación ambiental</v>
          </cell>
          <cell r="L323" t="str">
            <v>Generación / Fomento de educación  y conciencia ambiental (+)</v>
          </cell>
          <cell r="AB323" t="str">
            <v>POSITIVO</v>
          </cell>
          <cell r="BA323" t="str">
            <v>POSITIVO</v>
          </cell>
        </row>
        <row r="324">
          <cell r="K324" t="str">
            <v>Educación ambiental</v>
          </cell>
          <cell r="L324" t="str">
            <v>Generación de empleo (+)</v>
          </cell>
          <cell r="AB324" t="str">
            <v>POSITIVO</v>
          </cell>
          <cell r="BA324" t="str">
            <v>POSITIVO</v>
          </cell>
        </row>
        <row r="325">
          <cell r="K325" t="str">
            <v>Educación ambiental</v>
          </cell>
          <cell r="L325" t="str">
            <v>Manejo integral de residuos sólidos (+)</v>
          </cell>
          <cell r="AB325" t="str">
            <v>POSITIVO</v>
          </cell>
          <cell r="BA325" t="str">
            <v>POSITIVO</v>
          </cell>
        </row>
        <row r="326">
          <cell r="K326" t="str">
            <v>Educación ambiental</v>
          </cell>
          <cell r="L326" t="str">
            <v>Reducción de afectación al medio ambiente (+)</v>
          </cell>
          <cell r="AB326" t="str">
            <v>POSITIVO</v>
          </cell>
          <cell r="BA326" t="str">
            <v>POSITIVO</v>
          </cell>
        </row>
        <row r="327">
          <cell r="K327" t="str">
            <v>Uso de publicidad exterior visual</v>
          </cell>
          <cell r="L327" t="str">
            <v>Alteración al medio ambiente laboral (-)</v>
          </cell>
          <cell r="AB327" t="str">
            <v>Negativo MODERADO</v>
          </cell>
          <cell r="BA327" t="str">
            <v>Negativo BAJO</v>
          </cell>
        </row>
        <row r="328">
          <cell r="K328" t="str">
            <v>Consumo de combustibles</v>
          </cell>
          <cell r="L328" t="str">
            <v>Agotamiento de los recursos naturales (-)</v>
          </cell>
          <cell r="AB328" t="str">
            <v>Negativo MODERADO</v>
          </cell>
          <cell r="BA328" t="str">
            <v>Negativo BAJO</v>
          </cell>
        </row>
        <row r="329">
          <cell r="K329" t="str">
            <v>Consumo de combustibles</v>
          </cell>
          <cell r="L329" t="str">
            <v>Emisión de gases efecto invernadero (-)</v>
          </cell>
          <cell r="AB329" t="str">
            <v>Negativo MODERADO</v>
          </cell>
          <cell r="BA329" t="str">
            <v>Negativo BAJO</v>
          </cell>
        </row>
        <row r="330">
          <cell r="K330" t="str">
            <v>Generación de emisiones atmosféricas fuentes móviles</v>
          </cell>
          <cell r="L330" t="str">
            <v>Contaminación del aire (-)</v>
          </cell>
          <cell r="AB330" t="str">
            <v>Negativo MODERADO</v>
          </cell>
          <cell r="BA330" t="str">
            <v>Negativo MODERADO</v>
          </cell>
        </row>
        <row r="331">
          <cell r="K331" t="str">
            <v>Generación de ruido</v>
          </cell>
          <cell r="L331" t="str">
            <v>Contaminación del aire (-)</v>
          </cell>
          <cell r="AB331" t="str">
            <v>Negativo MODERADO</v>
          </cell>
          <cell r="BA331" t="str">
            <v>Negativo MODERADO</v>
          </cell>
        </row>
        <row r="332">
          <cell r="K332" t="str">
            <v>Identificación de requisitos legales ambientales y otros requisitos</v>
          </cell>
          <cell r="L332" t="str">
            <v>Reducción de afectación al medio ambiente (+)</v>
          </cell>
          <cell r="AB332" t="str">
            <v>POSITIVO</v>
          </cell>
          <cell r="BA332" t="str">
            <v>POSITIVO</v>
          </cell>
        </row>
        <row r="333">
          <cell r="K333" t="str">
            <v>Definición de criterios ambientales para adquisición de productos y/o servicios</v>
          </cell>
          <cell r="L333" t="str">
            <v>Preservación de la calidad del aire (+)</v>
          </cell>
          <cell r="AB333" t="str">
            <v>POSITIVO</v>
          </cell>
          <cell r="BA333" t="str">
            <v>POSITIVO</v>
          </cell>
        </row>
        <row r="334">
          <cell r="K334" t="str">
            <v>Definición de criterios ambientales para adquisición de productos y/o servicios</v>
          </cell>
          <cell r="L334" t="str">
            <v>Reducción de afectación al medio ambiente (+)</v>
          </cell>
          <cell r="AB334" t="str">
            <v>POSITIVO</v>
          </cell>
          <cell r="BA334" t="str">
            <v>POSITIVO</v>
          </cell>
        </row>
        <row r="335">
          <cell r="K335" t="str">
            <v>Uso de refrigerantes</v>
          </cell>
          <cell r="L335" t="str">
            <v>Agotamiento de los recursos naturales (-)</v>
          </cell>
          <cell r="AB335" t="str">
            <v>Negativo BAJO</v>
          </cell>
          <cell r="BA335" t="str">
            <v>Negativo BAJO</v>
          </cell>
        </row>
        <row r="336">
          <cell r="K336" t="str">
            <v>N/A</v>
          </cell>
          <cell r="L336" t="str">
            <v>N/A</v>
          </cell>
          <cell r="AB336" t="str">
            <v>SIN IMPACTO</v>
          </cell>
          <cell r="BA336" t="str">
            <v>SIN IMPACTO</v>
          </cell>
        </row>
        <row r="337">
          <cell r="K337" t="str">
            <v>N/A</v>
          </cell>
          <cell r="L337" t="str">
            <v>N/A</v>
          </cell>
          <cell r="AB337" t="str">
            <v>SIN IMPACTO</v>
          </cell>
          <cell r="BA337" t="str">
            <v>SIN IMPACTO</v>
          </cell>
        </row>
        <row r="338">
          <cell r="K338" t="str">
            <v>N/A</v>
          </cell>
          <cell r="L338" t="str">
            <v>N/A</v>
          </cell>
          <cell r="AB338" t="str">
            <v>SIN IMPACTO</v>
          </cell>
          <cell r="BA338" t="str">
            <v>SIN IMPACTO</v>
          </cell>
        </row>
        <row r="339">
          <cell r="K339" t="str">
            <v>Generación de carga visual</v>
          </cell>
          <cell r="L339" t="str">
            <v>Afectación a la salud humana (-)</v>
          </cell>
          <cell r="AB339" t="str">
            <v>Negativo MODERADO</v>
          </cell>
          <cell r="BA339" t="str">
            <v>Negativo BAJO</v>
          </cell>
        </row>
        <row r="340">
          <cell r="K340" t="str">
            <v>Otro</v>
          </cell>
          <cell r="L340" t="str">
            <v>Disminución de contaminación al suelo (+)</v>
          </cell>
          <cell r="AB340" t="str">
            <v>POSITIVO</v>
          </cell>
          <cell r="BA340" t="str">
            <v>POSITIVO</v>
          </cell>
        </row>
        <row r="341">
          <cell r="K341" t="str">
            <v>Generación de residuos peligrosos (PLAGUICIDAS)</v>
          </cell>
          <cell r="L341" t="str">
            <v>Contaminación del suelo (-)</v>
          </cell>
          <cell r="AB341" t="str">
            <v>Negativo MODERADO</v>
          </cell>
          <cell r="BA341" t="str">
            <v>Negativo BAJO</v>
          </cell>
        </row>
        <row r="342">
          <cell r="K342" t="str">
            <v>Consumo de agua</v>
          </cell>
          <cell r="L342" t="str">
            <v>Agotamiento de los recursos naturales (-)</v>
          </cell>
          <cell r="AB342" t="str">
            <v>Negativo MODERADO</v>
          </cell>
          <cell r="BA342" t="str">
            <v>Negativo BAJO</v>
          </cell>
        </row>
        <row r="343">
          <cell r="K343" t="str">
            <v>Consumo de combustibles</v>
          </cell>
          <cell r="L343" t="str">
            <v>Agotamiento de los recursos naturales (-)</v>
          </cell>
          <cell r="AB343" t="str">
            <v>Negativo BAJO</v>
          </cell>
          <cell r="BA343" t="str">
            <v>Negativo BAJO</v>
          </cell>
        </row>
        <row r="344">
          <cell r="K344" t="str">
            <v>Consumo de energía eléctrica</v>
          </cell>
          <cell r="L344" t="str">
            <v>Agotamiento de los recursos naturales (-)</v>
          </cell>
          <cell r="AB344" t="str">
            <v>Negativo MODERADO</v>
          </cell>
          <cell r="BA344" t="str">
            <v>Negativo BAJO</v>
          </cell>
        </row>
        <row r="345">
          <cell r="K345" t="str">
            <v xml:space="preserve">Generación de residuos peligrosos (RESIDUOS QUÍMICOS) </v>
          </cell>
          <cell r="L345" t="str">
            <v>Contaminación del suelo (-)</v>
          </cell>
          <cell r="AB345" t="str">
            <v>Negativo MODERADO</v>
          </cell>
          <cell r="BA345" t="str">
            <v>Negativo BAJO</v>
          </cell>
        </row>
        <row r="346">
          <cell r="K346" t="str">
            <v>Consumo de agua</v>
          </cell>
          <cell r="L346" t="str">
            <v>Agotamiento de los recursos naturales (-)</v>
          </cell>
          <cell r="AB346" t="str">
            <v>Negativo BAJO</v>
          </cell>
          <cell r="BA346" t="str">
            <v>Negativo BAJO</v>
          </cell>
        </row>
        <row r="347">
          <cell r="K347" t="str">
            <v>N/A</v>
          </cell>
          <cell r="L347" t="str">
            <v>N/A</v>
          </cell>
          <cell r="AB347" t="str">
            <v>SIN IMPACTO</v>
          </cell>
          <cell r="BA347" t="str">
            <v>SIN IMPACTO</v>
          </cell>
        </row>
        <row r="348">
          <cell r="K348" t="str">
            <v>N/A</v>
          </cell>
          <cell r="L348" t="str">
            <v>N/A</v>
          </cell>
          <cell r="AB348" t="str">
            <v>SIN IMPACTO</v>
          </cell>
          <cell r="BA348" t="str">
            <v>SIN IMPACTO</v>
          </cell>
        </row>
        <row r="349">
          <cell r="K349" t="str">
            <v>N/A</v>
          </cell>
          <cell r="L349" t="str">
            <v>N/A</v>
          </cell>
          <cell r="AB349" t="str">
            <v>SIN IMPACTO</v>
          </cell>
          <cell r="BA349" t="str">
            <v>SIN IMPACTO</v>
          </cell>
        </row>
        <row r="350">
          <cell r="K350" t="str">
            <v>N/A</v>
          </cell>
          <cell r="L350" t="str">
            <v>N/A</v>
          </cell>
          <cell r="AB350" t="str">
            <v>SIN IMPACTO</v>
          </cell>
          <cell r="BA350" t="str">
            <v>SIN IMPACTO</v>
          </cell>
        </row>
        <row r="351">
          <cell r="K351" t="str">
            <v>Otro</v>
          </cell>
          <cell r="L351" t="str">
            <v>Afectación a la salud humana (-)</v>
          </cell>
          <cell r="AB351" t="str">
            <v>Negativo MODERADO</v>
          </cell>
          <cell r="BA351" t="str">
            <v>Negativo MODERADO</v>
          </cell>
        </row>
        <row r="352">
          <cell r="K352" t="str">
            <v>N/A</v>
          </cell>
          <cell r="L352" t="str">
            <v>N/A</v>
          </cell>
          <cell r="AB352" t="str">
            <v>SIN IMPACTO</v>
          </cell>
          <cell r="BA352" t="str">
            <v>SIN IMPACTO</v>
          </cell>
        </row>
        <row r="353">
          <cell r="K353"/>
          <cell r="L353"/>
          <cell r="AB353" t="str">
            <v>SIN IMPACTO</v>
          </cell>
          <cell r="BA353" t="str">
            <v>SIN IMPACTO</v>
          </cell>
        </row>
      </sheetData>
      <sheetData sheetId="85"/>
      <sheetData sheetId="86"/>
      <sheetData sheetId="87"/>
      <sheetData sheetId="88"/>
      <sheetData sheetId="8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Definición de criterios ambientales para adquisición de productos y/o servicios</v>
          </cell>
          <cell r="L33" t="str">
            <v>Reducción de afectación al medio ambiente (+)</v>
          </cell>
          <cell r="AB33" t="str">
            <v>POSITIVO</v>
          </cell>
          <cell r="BA33" t="str">
            <v>POSITIVO</v>
          </cell>
        </row>
        <row r="34">
          <cell r="K34" t="str">
            <v>Conversión a medios tecnológicos</v>
          </cell>
          <cell r="L34" t="str">
            <v>Disminución de consumo de papel (+)</v>
          </cell>
          <cell r="AB34" t="str">
            <v>POSITIVO</v>
          </cell>
          <cell r="BA34" t="str">
            <v>POSITIVO</v>
          </cell>
        </row>
        <row r="35">
          <cell r="K35" t="str">
            <v>Realización de actividades de compensación ambiental</v>
          </cell>
          <cell r="L35" t="str">
            <v>Reducción de afectación al medio ambiente (+)</v>
          </cell>
          <cell r="AB35" t="str">
            <v>POSITIVO</v>
          </cell>
          <cell r="BA35" t="str">
            <v>POSITIVO</v>
          </cell>
        </row>
        <row r="36">
          <cell r="K36" t="str">
            <v>Realización de actividades de compensación ambiental</v>
          </cell>
          <cell r="L36" t="str">
            <v>Generación / Fomento de educación  y conciencia ambiental (+)</v>
          </cell>
          <cell r="AB36" t="str">
            <v>POSITIVO</v>
          </cell>
          <cell r="BA36" t="str">
            <v>POSITIVO</v>
          </cell>
        </row>
        <row r="37">
          <cell r="K37" t="str">
            <v>Consumo de energía eléctrica</v>
          </cell>
          <cell r="L37" t="str">
            <v>Disminución de consumo de energía (+)</v>
          </cell>
          <cell r="AB37" t="str">
            <v>POSITIVO</v>
          </cell>
          <cell r="BA37" t="str">
            <v>POSITIVO</v>
          </cell>
        </row>
        <row r="38">
          <cell r="K38" t="str">
            <v>Consumo de energía eléctrica</v>
          </cell>
          <cell r="L38" t="str">
            <v>Agotamiento de los recursos naturales (-)</v>
          </cell>
          <cell r="AB38" t="str">
            <v>Negativo MODERADO</v>
          </cell>
          <cell r="BA38" t="str">
            <v>Negativo BAJO</v>
          </cell>
        </row>
        <row r="39">
          <cell r="K39" t="str">
            <v>Consumo de papel</v>
          </cell>
          <cell r="L39" t="str">
            <v>Agotamiento de los recursos naturales (-)</v>
          </cell>
          <cell r="AB39" t="str">
            <v>Negativo MODERADO</v>
          </cell>
          <cell r="BA39" t="str">
            <v>Negativo BAJO</v>
          </cell>
        </row>
        <row r="40">
          <cell r="K40" t="str">
            <v>Consumo de tóner</v>
          </cell>
          <cell r="L40" t="str">
            <v>Agotamiento de los recursos naturales (-)</v>
          </cell>
          <cell r="AB40" t="str">
            <v>Negativo BAJO</v>
          </cell>
          <cell r="BA40" t="str">
            <v>Negativo BAJO</v>
          </cell>
        </row>
        <row r="41">
          <cell r="K41" t="str">
            <v>Conversión a medios tecnológicos</v>
          </cell>
          <cell r="L41" t="str">
            <v>Disminución de consumo de papel (+)</v>
          </cell>
          <cell r="AB41" t="str">
            <v>POSITIVO</v>
          </cell>
          <cell r="BA41" t="str">
            <v>POSITIVO</v>
          </cell>
        </row>
        <row r="42">
          <cell r="K42" t="str">
            <v>Generación de residuos aprovechables (PAPEL)</v>
          </cell>
          <cell r="L42" t="str">
            <v>Disminución de carga en los rellenos sanitarios (+)</v>
          </cell>
          <cell r="AB42" t="str">
            <v>POSITIVO</v>
          </cell>
          <cell r="BA42" t="str">
            <v>POSITIVO</v>
          </cell>
        </row>
        <row r="43">
          <cell r="K43" t="str">
            <v xml:space="preserve">Generación de residuos peligrosos (TÓNERES) </v>
          </cell>
          <cell r="L43" t="str">
            <v>Contaminación del suelo (-)</v>
          </cell>
          <cell r="AB43" t="str">
            <v>Negativo MODERADO</v>
          </cell>
          <cell r="BA43" t="str">
            <v>Negativo BAJO</v>
          </cell>
        </row>
        <row r="44">
          <cell r="K44" t="str">
            <v>Generación de residuos de manejo especial (RAEE´S)</v>
          </cell>
          <cell r="L44" t="str">
            <v>Contaminación del suelo (-)</v>
          </cell>
          <cell r="AB44" t="str">
            <v>Negativo MODERADO</v>
          </cell>
          <cell r="BA44" t="str">
            <v>Negativo BAJO</v>
          </cell>
        </row>
        <row r="45">
          <cell r="K45" t="str">
            <v>Generación de residuos de manejo especial (PILAS O BATERÍAS)</v>
          </cell>
          <cell r="L45" t="str">
            <v>Contaminación del suelo (-)</v>
          </cell>
          <cell r="AB45" t="str">
            <v>Negativo MODERADO</v>
          </cell>
          <cell r="BA45" t="str">
            <v>Negativo BAJO</v>
          </cell>
        </row>
        <row r="46">
          <cell r="K46" t="str">
            <v xml:space="preserve">Generación de residuos peligrosos (TÓNERES) </v>
          </cell>
          <cell r="L46" t="str">
            <v>Contaminación del suelo (-)</v>
          </cell>
          <cell r="AB46" t="str">
            <v>Negativo MODERADO</v>
          </cell>
          <cell r="BA46" t="str">
            <v>Negativo BAJO</v>
          </cell>
        </row>
        <row r="47">
          <cell r="K47" t="str">
            <v>Consumo de sustancias químicas</v>
          </cell>
          <cell r="L47" t="str">
            <v>Agotamiento de los recursos naturales (-)</v>
          </cell>
          <cell r="AB47" t="str">
            <v>Negativo MODERADO</v>
          </cell>
          <cell r="BA47" t="str">
            <v>Negativo BAJO</v>
          </cell>
        </row>
        <row r="48">
          <cell r="K48" t="str">
            <v>Mantenimiento de aparatos eléctricos y/o electrónicos</v>
          </cell>
          <cell r="L48" t="str">
            <v>Alteración al medio ambiente laboral (-)</v>
          </cell>
          <cell r="AB48" t="str">
            <v>Negativo MODERADO</v>
          </cell>
          <cell r="BA48" t="str">
            <v>Negativo BAJO</v>
          </cell>
        </row>
        <row r="49">
          <cell r="K49" t="str">
            <v>Consumo de energía eléctrica</v>
          </cell>
          <cell r="L49" t="str">
            <v>Agotamiento de los recursos naturales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papel</v>
          </cell>
          <cell r="L51" t="str">
            <v>Agotamiento de los recursos naturales (-)</v>
          </cell>
          <cell r="AB51" t="str">
            <v>Negativo MODERADO</v>
          </cell>
          <cell r="BA51" t="str">
            <v>Negativo BAJO</v>
          </cell>
        </row>
        <row r="52">
          <cell r="K52" t="str">
            <v>Consumo de tóner</v>
          </cell>
          <cell r="L52" t="str">
            <v>Agotamiento de los recursos naturales (-)</v>
          </cell>
          <cell r="AB52" t="str">
            <v>Negativo BAJO</v>
          </cell>
          <cell r="BA52" t="str">
            <v>Negativo BAJO</v>
          </cell>
        </row>
        <row r="53">
          <cell r="K53" t="str">
            <v>Conversión a medios tecnológicos</v>
          </cell>
          <cell r="L53" t="str">
            <v>Disminución de consumo de papel (+)</v>
          </cell>
          <cell r="AB53" t="str">
            <v>POSITIVO</v>
          </cell>
          <cell r="BA53" t="str">
            <v>POSITIVO</v>
          </cell>
        </row>
        <row r="54">
          <cell r="K54" t="str">
            <v>Generación de residuos aprovechables (PAPEL)</v>
          </cell>
          <cell r="L54" t="str">
            <v>Disminución de carga en los rellenos sanitarios (+)</v>
          </cell>
          <cell r="AB54" t="str">
            <v>POSITIVO</v>
          </cell>
          <cell r="BA54" t="str">
            <v>POSITIVO</v>
          </cell>
        </row>
        <row r="55">
          <cell r="K55" t="str">
            <v xml:space="preserve">Generación de residuos peligrosos (TÓNERES) </v>
          </cell>
          <cell r="L55" t="str">
            <v>Contaminación del suelo (-)</v>
          </cell>
          <cell r="AB55" t="str">
            <v>Negativo MODERADO</v>
          </cell>
          <cell r="BA55" t="str">
            <v>Negativo BAJO</v>
          </cell>
        </row>
        <row r="56">
          <cell r="K56" t="str">
            <v>Consumo de energía eléctrica</v>
          </cell>
          <cell r="L56" t="str">
            <v>Agotamiento de los recursos naturales (-)</v>
          </cell>
          <cell r="AB56" t="str">
            <v>Negativo MODERADO</v>
          </cell>
          <cell r="BA56" t="str">
            <v>Negativo BAJO</v>
          </cell>
        </row>
        <row r="57">
          <cell r="K57" t="str">
            <v>Consumo de materiales de construcción</v>
          </cell>
          <cell r="L57" t="str">
            <v>Agotamiento de los recursos naturales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Generación de residuos ordinarios</v>
          </cell>
          <cell r="L65" t="str">
            <v>Aumento de carga de rellenos sanitarios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energía eléctrica</v>
          </cell>
          <cell r="L68" t="str">
            <v>Agotamiento de los recursos naturales (-)</v>
          </cell>
          <cell r="AB68" t="str">
            <v>Negativo MODERADO</v>
          </cell>
          <cell r="BA68" t="str">
            <v>Negativo BAJO</v>
          </cell>
        </row>
        <row r="69">
          <cell r="K69" t="str">
            <v>Consumo de agua</v>
          </cell>
          <cell r="L69" t="str">
            <v>Agotamiento de los recursos naturales (-)</v>
          </cell>
          <cell r="AB69" t="str">
            <v>Negativo MODERADO</v>
          </cell>
          <cell r="BA69" t="str">
            <v>Negativo BAJO</v>
          </cell>
        </row>
        <row r="70">
          <cell r="K70" t="str">
            <v>Consumo de fertilizantes</v>
          </cell>
          <cell r="L70" t="str">
            <v>Agotamiento de los recursos naturales (-)</v>
          </cell>
          <cell r="AB70" t="str">
            <v>Negativo MODERADO</v>
          </cell>
          <cell r="BA70" t="str">
            <v>Negativo BAJO</v>
          </cell>
        </row>
        <row r="71">
          <cell r="K71" t="str">
            <v>Generación de residuos aprovechables (CARTÓN)</v>
          </cell>
          <cell r="L71" t="str">
            <v>Disminución de carga en los rellenos sanitarios (+)</v>
          </cell>
          <cell r="AB71" t="str">
            <v>POSITIVO</v>
          </cell>
          <cell r="BA71" t="str">
            <v>POSITIVO</v>
          </cell>
        </row>
        <row r="72">
          <cell r="K72" t="str">
            <v>Generación de residuos aprovechables (PAPEL)</v>
          </cell>
          <cell r="L72" t="str">
            <v>Disminución de carga en los rellenos sanitarios (+)</v>
          </cell>
          <cell r="AB72" t="str">
            <v>POSITIVO</v>
          </cell>
          <cell r="BA72" t="str">
            <v>POSITIVO</v>
          </cell>
        </row>
        <row r="73">
          <cell r="K73" t="str">
            <v>Generación de residuos aprovechables (PLÁSTICO)</v>
          </cell>
          <cell r="L73" t="str">
            <v>Disminución de carga en los rellenos sanitarios (+)</v>
          </cell>
          <cell r="AB73" t="str">
            <v>POSITIVO</v>
          </cell>
          <cell r="BA73" t="str">
            <v>POSITIVO</v>
          </cell>
        </row>
        <row r="74">
          <cell r="K74" t="str">
            <v>Generación de residuos ordinarios</v>
          </cell>
          <cell r="L74" t="str">
            <v>Aumento de carga de rellenos sanitarios (-)</v>
          </cell>
          <cell r="AB74" t="str">
            <v>Negativo MODERADO</v>
          </cell>
          <cell r="BA74" t="str">
            <v>Negativo BAJO</v>
          </cell>
        </row>
        <row r="75">
          <cell r="K75" t="str">
            <v>Generación de residuos orgánicos</v>
          </cell>
          <cell r="L75" t="str">
            <v>Aumento de carga de rellenos sanitarios (-)</v>
          </cell>
          <cell r="AB75" t="str">
            <v>Negativo MODERADO</v>
          </cell>
          <cell r="BA75" t="str">
            <v>Negativo BAJO</v>
          </cell>
        </row>
        <row r="76">
          <cell r="K76" t="str">
            <v>Vertimiento de aguas residuales domésticas al suelo</v>
          </cell>
          <cell r="L76" t="str">
            <v>Contaminación de cuerpos hídricos (-)</v>
          </cell>
          <cell r="AB76" t="str">
            <v>Negativo MODERADO</v>
          </cell>
          <cell r="BA76" t="str">
            <v>Negativo BAJO</v>
          </cell>
        </row>
        <row r="77">
          <cell r="K77" t="str">
            <v>Vertimiento de aguas residuales domésticas a sistemas de alcantarillado</v>
          </cell>
          <cell r="L77" t="str">
            <v>Contaminación de cuerpos hídricos (-)</v>
          </cell>
          <cell r="AB77" t="str">
            <v>Negativo MODERADO</v>
          </cell>
          <cell r="BA77" t="str">
            <v>Negativo BAJO</v>
          </cell>
        </row>
        <row r="78">
          <cell r="K78" t="str">
            <v>Consumo de sustancias químicas</v>
          </cell>
          <cell r="L78" t="str">
            <v>Agotamiento de los recursos naturales (-)</v>
          </cell>
          <cell r="AB78" t="str">
            <v>Negativo MODERADO</v>
          </cell>
          <cell r="BA78" t="str">
            <v>Negativo BAJO</v>
          </cell>
        </row>
        <row r="79">
          <cell r="K79" t="str">
            <v xml:space="preserve">Generación de residuos peligrosos (RESIDUOS QUÍMICOS) </v>
          </cell>
          <cell r="L79" t="str">
            <v>Contaminación del suelo (-)</v>
          </cell>
          <cell r="AB79" t="str">
            <v>Negativo MODERADO</v>
          </cell>
          <cell r="BA79" t="str">
            <v>Negativo BAJO</v>
          </cell>
        </row>
        <row r="80">
          <cell r="K80" t="str">
            <v>Consumo de plaguicidas</v>
          </cell>
          <cell r="L80" t="str">
            <v>Afectación a la salud humana (-)</v>
          </cell>
          <cell r="AB80" t="str">
            <v>Negativo MODERADO</v>
          </cell>
          <cell r="BA80" t="str">
            <v>Negativo BAJO</v>
          </cell>
        </row>
        <row r="81">
          <cell r="K81" t="str">
            <v>Consumo de plaguicidas</v>
          </cell>
          <cell r="L81" t="str">
            <v>Contaminación del aire (-)</v>
          </cell>
          <cell r="AB81" t="str">
            <v>Negativo MODERADO</v>
          </cell>
          <cell r="BA81" t="str">
            <v>Negativo BAJO</v>
          </cell>
        </row>
        <row r="82">
          <cell r="K82" t="str">
            <v>Generación de residuos peligrosos (PLAGUICIDAS)</v>
          </cell>
          <cell r="L82" t="str">
            <v>Contaminación del suelo (-)</v>
          </cell>
          <cell r="AB82" t="str">
            <v>Negativo MODERADO</v>
          </cell>
          <cell r="BA82" t="str">
            <v>Negativo BAJO</v>
          </cell>
        </row>
        <row r="83">
          <cell r="K83" t="str">
            <v>Consumo de energía eléctrica</v>
          </cell>
          <cell r="L83" t="str">
            <v>Agotamiento de los recursos naturales (-)</v>
          </cell>
          <cell r="AB83" t="str">
            <v>Negativo MODERADO</v>
          </cell>
          <cell r="BA83" t="str">
            <v>Negativo BAJO</v>
          </cell>
        </row>
        <row r="84">
          <cell r="K84" t="str">
            <v>Consumo de papel</v>
          </cell>
          <cell r="L84" t="str">
            <v>Agotamiento de los recursos naturales (-)</v>
          </cell>
          <cell r="AB84" t="str">
            <v>Negativo MODERADO</v>
          </cell>
          <cell r="BA84" t="str">
            <v>Negativo BAJO</v>
          </cell>
        </row>
        <row r="85">
          <cell r="K85" t="str">
            <v>Consumo de tóner</v>
          </cell>
          <cell r="L85" t="str">
            <v>Agotamiento de los recursos naturales (-)</v>
          </cell>
          <cell r="AB85" t="str">
            <v>Negativo BAJO</v>
          </cell>
          <cell r="BA85" t="str">
            <v>Negativo BAJO</v>
          </cell>
        </row>
        <row r="86">
          <cell r="K86" t="str">
            <v>Conversión a medios tecnológicos</v>
          </cell>
          <cell r="L86" t="str">
            <v>Disminución de consumo de papel (+)</v>
          </cell>
          <cell r="AB86" t="str">
            <v>POSITIVO</v>
          </cell>
          <cell r="BA86" t="str">
            <v>POSITIVO</v>
          </cell>
        </row>
        <row r="87">
          <cell r="K87" t="str">
            <v>Generación de residuos aprovechables (PAPEL)</v>
          </cell>
          <cell r="L87" t="str">
            <v>Disminución de carga en los rellenos sanitarios (+)</v>
          </cell>
          <cell r="AB87" t="str">
            <v>POSITIVO</v>
          </cell>
          <cell r="BA87" t="str">
            <v>POSITIVO</v>
          </cell>
        </row>
        <row r="88">
          <cell r="K88" t="str">
            <v xml:space="preserve">Generación de residuos peligrosos (TÓNERES) </v>
          </cell>
          <cell r="L88" t="str">
            <v>Contaminación del suelo (-)</v>
          </cell>
          <cell r="AB88" t="str">
            <v>Negativo MODERADO</v>
          </cell>
          <cell r="BA88" t="str">
            <v>Negativo BAJO</v>
          </cell>
        </row>
        <row r="89">
          <cell r="K89" t="str">
            <v>Educación ambiental</v>
          </cell>
          <cell r="L89" t="str">
            <v>Fomento de buenas prácticas ambientales (+)</v>
          </cell>
          <cell r="AB89" t="str">
            <v>POSITIVO</v>
          </cell>
          <cell r="BA89" t="str">
            <v>POSITIVO</v>
          </cell>
        </row>
        <row r="90">
          <cell r="K90" t="str">
            <v>Educación ambiental</v>
          </cell>
          <cell r="L90" t="str">
            <v>Generación / Fomento de educación  y conciencia ambiental (+)</v>
          </cell>
          <cell r="AB90" t="str">
            <v>POSITIVO</v>
          </cell>
          <cell r="BA90" t="str">
            <v>POSITIVO</v>
          </cell>
        </row>
        <row r="91">
          <cell r="K91" t="str">
            <v>Consumo de energía eléctrica</v>
          </cell>
          <cell r="L91" t="str">
            <v>Agotamiento de los recursos naturales (-)</v>
          </cell>
          <cell r="AB91" t="str">
            <v>POSITIVO</v>
          </cell>
          <cell r="BA91" t="str">
            <v>POSITIVO</v>
          </cell>
        </row>
        <row r="92">
          <cell r="K92" t="str">
            <v>Consumo de papel</v>
          </cell>
          <cell r="L92" t="str">
            <v>Agotamiento de los recursos naturales (-)</v>
          </cell>
          <cell r="AB92" t="str">
            <v>Negativo MODERADO</v>
          </cell>
          <cell r="BA92" t="str">
            <v>Negativo BAJO</v>
          </cell>
        </row>
        <row r="93">
          <cell r="K93" t="str">
            <v>Generación de residuos ordinarios</v>
          </cell>
          <cell r="L93" t="str">
            <v>Contaminación del suelo (-)</v>
          </cell>
          <cell r="AB93" t="str">
            <v>Negativo MODERADO</v>
          </cell>
          <cell r="BA93" t="str">
            <v>Negativo BAJO</v>
          </cell>
        </row>
        <row r="94">
          <cell r="K94" t="str">
            <v xml:space="preserve">Consumo de insumos comestibles de cafetería </v>
          </cell>
          <cell r="L94" t="str">
            <v>Agotamiento de los recursos naturales (-)</v>
          </cell>
          <cell r="AB94" t="str">
            <v>Negativo BAJO</v>
          </cell>
          <cell r="BA94" t="str">
            <v>Negativo BAJO</v>
          </cell>
        </row>
        <row r="95">
          <cell r="K95" t="str">
            <v>Generación de residuos orgánicos</v>
          </cell>
          <cell r="L95" t="str">
            <v>Contaminación del suelo (-)</v>
          </cell>
          <cell r="AB95" t="str">
            <v>Negativo MODERADO</v>
          </cell>
          <cell r="BA95" t="str">
            <v>Negativo BAJO</v>
          </cell>
        </row>
        <row r="96">
          <cell r="K96" t="str">
            <v>Generación de residuos aprovechables (PAPEL)</v>
          </cell>
          <cell r="L96" t="str">
            <v>Disminución de carga en los rellenos sanitarios (+)</v>
          </cell>
          <cell r="AB96" t="str">
            <v>POSITIVO</v>
          </cell>
          <cell r="BA96" t="str">
            <v>POSITIVO</v>
          </cell>
        </row>
        <row r="97">
          <cell r="K97" t="str">
            <v>Consumo de energía eléctrica</v>
          </cell>
          <cell r="L97" t="str">
            <v>Agotamiento de los recursos naturales (-)</v>
          </cell>
          <cell r="AB97" t="str">
            <v>Negativo MODERADO</v>
          </cell>
          <cell r="BA97" t="str">
            <v>Negativo BAJO</v>
          </cell>
        </row>
        <row r="98">
          <cell r="K98" t="str">
            <v>Consumo de papel</v>
          </cell>
          <cell r="L98" t="str">
            <v>Agotamiento de los recursos naturales (-)</v>
          </cell>
          <cell r="AB98" t="str">
            <v>Negativo MODERADO</v>
          </cell>
          <cell r="BA98" t="str">
            <v>Negativo BAJO</v>
          </cell>
        </row>
        <row r="99">
          <cell r="K99" t="str">
            <v>Consumo de tóner</v>
          </cell>
          <cell r="L99" t="str">
            <v>Agotamiento de los recursos naturales (-)</v>
          </cell>
          <cell r="AB99" t="str">
            <v>Negativo BAJO</v>
          </cell>
          <cell r="BA99" t="str">
            <v>Negativo BAJO</v>
          </cell>
        </row>
        <row r="100">
          <cell r="K100" t="str">
            <v>Conversión a medios tecnológicos</v>
          </cell>
          <cell r="L100" t="str">
            <v>Disminución de consumo de papel (+)</v>
          </cell>
          <cell r="AB100" t="str">
            <v>POSITIVO</v>
          </cell>
          <cell r="BA100" t="str">
            <v>POSITIVO</v>
          </cell>
        </row>
        <row r="101">
          <cell r="K101" t="str">
            <v>Generación de residuos aprovechables (PAPEL)</v>
          </cell>
          <cell r="L101" t="str">
            <v>Disminución de carga en los rellenos sanitarios (+)</v>
          </cell>
          <cell r="AB101" t="str">
            <v>POSITIVO</v>
          </cell>
          <cell r="BA101" t="str">
            <v>POSITIVO</v>
          </cell>
        </row>
        <row r="102">
          <cell r="K102" t="str">
            <v>Generación de residuos aprovechables (CARTÓN)</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Identificación de requisitos legales ambientales y otros requisitos</v>
          </cell>
          <cell r="L105" t="str">
            <v>Reducción de afectación al medio ambiente (+)</v>
          </cell>
          <cell r="AB105" t="str">
            <v>POSITIVO</v>
          </cell>
          <cell r="BA105" t="str">
            <v>POSITIVO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Consumo de tóner</v>
          </cell>
          <cell r="L113" t="str">
            <v>Agotamiento de los recursos naturales (-)</v>
          </cell>
          <cell r="AB113" t="str">
            <v>Negativo BAJO</v>
          </cell>
          <cell r="BA113" t="str">
            <v>Negativo BAJO</v>
          </cell>
        </row>
        <row r="114">
          <cell r="K114" t="str">
            <v>Conversión a medios tecnológicos</v>
          </cell>
          <cell r="L114" t="str">
            <v>Disminución de consumo de papel (+)</v>
          </cell>
          <cell r="AB114" t="str">
            <v>POSITIVO</v>
          </cell>
          <cell r="BA114" t="str">
            <v>POSITIVO</v>
          </cell>
        </row>
        <row r="115">
          <cell r="K115" t="str">
            <v>Generación de residuos aprovechables (PAPEL)</v>
          </cell>
          <cell r="L115" t="str">
            <v>Disminución de carga en los rellenos sanitarios (+)</v>
          </cell>
          <cell r="AB115" t="str">
            <v>POSITIVO</v>
          </cell>
          <cell r="BA115" t="str">
            <v>POSITIVO</v>
          </cell>
        </row>
        <row r="116">
          <cell r="K116" t="str">
            <v xml:space="preserve">Generación de residuos peligrosos (TÓNERES) </v>
          </cell>
          <cell r="L116" t="str">
            <v>Contaminación del suelo (-)</v>
          </cell>
          <cell r="AB116" t="str">
            <v>Negativo MODERADO</v>
          </cell>
          <cell r="BA116" t="str">
            <v>Negativo BAJO</v>
          </cell>
        </row>
        <row r="117">
          <cell r="K117" t="str">
            <v>Consumo de energía eléctrica</v>
          </cell>
          <cell r="L117" t="str">
            <v>Agotamiento de los recursos naturales (-)</v>
          </cell>
          <cell r="AB117" t="str">
            <v>Negativo MODERADO</v>
          </cell>
          <cell r="BA117" t="str">
            <v>Negativo BAJO</v>
          </cell>
        </row>
        <row r="118">
          <cell r="K118" t="str">
            <v>Consumo de papel</v>
          </cell>
          <cell r="L118" t="str">
            <v>Agotamiento de los recursos naturales (-)</v>
          </cell>
          <cell r="AB118" t="str">
            <v>Negativo MODERADO</v>
          </cell>
          <cell r="BA118" t="str">
            <v>Negativo BAJO</v>
          </cell>
        </row>
        <row r="119">
          <cell r="K119" t="str">
            <v>Conversión a medios tecnológicos</v>
          </cell>
          <cell r="L119" t="str">
            <v>Disminución de consumo de papel (+)</v>
          </cell>
          <cell r="AB119" t="str">
            <v>POSITIVO</v>
          </cell>
          <cell r="BA119" t="str">
            <v>POSITIVO</v>
          </cell>
        </row>
        <row r="120">
          <cell r="K120" t="str">
            <v>Generación de residuos aprovechables (PAPEL)</v>
          </cell>
          <cell r="L120" t="str">
            <v>Disminución de carga en los rellenos sanitarios (+)</v>
          </cell>
          <cell r="AB120" t="str">
            <v>POSITIVO</v>
          </cell>
          <cell r="BA120" t="str">
            <v>POSITIVO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Consumo de tóner</v>
          </cell>
          <cell r="L129" t="str">
            <v>Agotamiento de los recursos naturales (-)</v>
          </cell>
          <cell r="AB129" t="str">
            <v>Negativo BAJO</v>
          </cell>
          <cell r="BA129" t="str">
            <v>Negativo BAJO</v>
          </cell>
        </row>
        <row r="130">
          <cell r="K130" t="str">
            <v>Conversión a medios tecnológicos</v>
          </cell>
          <cell r="L130" t="str">
            <v>Disminución de consumo de papel (+)</v>
          </cell>
          <cell r="AB130" t="str">
            <v>POSITIVO</v>
          </cell>
          <cell r="BA130" t="str">
            <v>POSITIVO</v>
          </cell>
        </row>
        <row r="131">
          <cell r="K131" t="str">
            <v>Generación de residuos aprovechables (PAPEL)</v>
          </cell>
          <cell r="L131" t="str">
            <v>Disminución de carga en los rellenos sanitarios (+)</v>
          </cell>
          <cell r="AB131" t="str">
            <v>POSITIVO</v>
          </cell>
          <cell r="BA131" t="str">
            <v>POSITIVO</v>
          </cell>
        </row>
        <row r="132">
          <cell r="K132" t="str">
            <v xml:space="preserve">Generación de residuos peligrosos (TÓNERES) </v>
          </cell>
          <cell r="L132" t="str">
            <v>Contaminación del suelo (-)</v>
          </cell>
          <cell r="AB132" t="str">
            <v>Negativo MODERADO</v>
          </cell>
          <cell r="BA132" t="str">
            <v>Negativo BAJO</v>
          </cell>
        </row>
        <row r="133">
          <cell r="K133" t="str">
            <v>Consumo de energía eléctrica</v>
          </cell>
          <cell r="L133" t="str">
            <v>Agotamiento de los recursos naturales (-)</v>
          </cell>
          <cell r="AB133" t="str">
            <v>Negativo MODERADO</v>
          </cell>
          <cell r="BA133" t="str">
            <v>Negativo BAJO</v>
          </cell>
        </row>
        <row r="134">
          <cell r="K134" t="str">
            <v>Consumo de papel</v>
          </cell>
          <cell r="L134" t="str">
            <v>Agotamiento de los recursos naturales (-)</v>
          </cell>
          <cell r="AB134" t="str">
            <v>Negativo MODERADO</v>
          </cell>
          <cell r="BA134" t="str">
            <v>Negativo BAJO</v>
          </cell>
        </row>
        <row r="135">
          <cell r="K135" t="str">
            <v>Conversión a medios tecnológicos</v>
          </cell>
          <cell r="L135" t="str">
            <v>Disminución de consumo de papel (+)</v>
          </cell>
          <cell r="AB135" t="str">
            <v>POSITIVO</v>
          </cell>
          <cell r="BA135" t="str">
            <v>POSITIVO</v>
          </cell>
        </row>
        <row r="136">
          <cell r="K136" t="str">
            <v>Generación de residuos aprovechables (PAPEL)</v>
          </cell>
          <cell r="L136" t="str">
            <v>Disminución de carga en los rellenos sanitarios (+)</v>
          </cell>
          <cell r="AB136" t="str">
            <v>POSITIVO</v>
          </cell>
          <cell r="BA136" t="str">
            <v>POSITIVO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combustibles</v>
          </cell>
          <cell r="L153" t="str">
            <v>Emisión de gases efecto invernadero (-)</v>
          </cell>
          <cell r="AB153" t="str">
            <v>Negativo BAJO</v>
          </cell>
          <cell r="BA153" t="str">
            <v>Negativo BAJO</v>
          </cell>
        </row>
        <row r="154">
          <cell r="K154" t="str">
            <v>Generación de emisiones atmosféricas fuentes móviles</v>
          </cell>
          <cell r="L154" t="str">
            <v>Contaminación del aire (-)</v>
          </cell>
          <cell r="AB154" t="str">
            <v>Negativo MODERADO</v>
          </cell>
          <cell r="BA154" t="str">
            <v>Negativo MODERADO</v>
          </cell>
        </row>
        <row r="155">
          <cell r="K155" t="str">
            <v>Consumo de energía eléctrica</v>
          </cell>
          <cell r="L155" t="str">
            <v>Agotamiento de los recursos naturales (-)</v>
          </cell>
          <cell r="AB155" t="str">
            <v>Negativo MODERADO</v>
          </cell>
          <cell r="BA155" t="str">
            <v>Negativo BAJO</v>
          </cell>
        </row>
        <row r="156">
          <cell r="K156" t="str">
            <v>Consumo de papel</v>
          </cell>
          <cell r="L156" t="str">
            <v>Agotamiento de los recursos naturales (-)</v>
          </cell>
          <cell r="AB156" t="str">
            <v>Negativo MODERADO</v>
          </cell>
          <cell r="BA156" t="str">
            <v>Negativo BAJO</v>
          </cell>
        </row>
        <row r="157">
          <cell r="K157" t="str">
            <v>Conversión a medios tecnológicos</v>
          </cell>
          <cell r="L157" t="str">
            <v>Disminución de consumo de papel (+)</v>
          </cell>
          <cell r="AB157" t="str">
            <v>POSITIVO</v>
          </cell>
          <cell r="BA157" t="str">
            <v>POSITIVO</v>
          </cell>
        </row>
        <row r="158">
          <cell r="K158" t="str">
            <v>Generación de residuos aprovechables (PAPEL)</v>
          </cell>
          <cell r="L158" t="str">
            <v>Disminución de carga en los rellenos sanitarios (+)</v>
          </cell>
          <cell r="AB158" t="str">
            <v>POSITIVO</v>
          </cell>
          <cell r="BA158" t="str">
            <v>POSITIVO</v>
          </cell>
        </row>
        <row r="159">
          <cell r="K159" t="str">
            <v>Consumo de energía eléctrica</v>
          </cell>
          <cell r="L159" t="str">
            <v>Agotamiento de los recursos naturales (-)</v>
          </cell>
          <cell r="AB159" t="str">
            <v>Negativo MODERADO</v>
          </cell>
          <cell r="BA159" t="str">
            <v>Negativo BAJO</v>
          </cell>
        </row>
        <row r="160">
          <cell r="K160" t="str">
            <v>Consumo de papel</v>
          </cell>
          <cell r="L160" t="str">
            <v>Agotamiento de los recursos naturales (-)</v>
          </cell>
          <cell r="AB160" t="str">
            <v>Negativo MODERADO</v>
          </cell>
          <cell r="BA160" t="str">
            <v>Negativo BAJO</v>
          </cell>
        </row>
        <row r="161">
          <cell r="K161" t="str">
            <v>Conversión a medios tecnológicos</v>
          </cell>
          <cell r="L161" t="str">
            <v>Disminución de consumo de papel (+)</v>
          </cell>
          <cell r="AB161" t="str">
            <v>POSITIVO</v>
          </cell>
          <cell r="BA161" t="str">
            <v>POSITIVO</v>
          </cell>
        </row>
        <row r="162">
          <cell r="K162" t="str">
            <v>Generación de residuos aprovechables (PAPEL)</v>
          </cell>
          <cell r="L162" t="str">
            <v>Disminución de carga en los rellenos sanitarios (+)</v>
          </cell>
          <cell r="AB162" t="str">
            <v>POSITIVO</v>
          </cell>
          <cell r="BA162" t="str">
            <v>POSITIVO</v>
          </cell>
        </row>
        <row r="163">
          <cell r="K163" t="str">
            <v>Consumo de energía eléctrica</v>
          </cell>
          <cell r="L163" t="str">
            <v>Agotamiento de los recursos naturales (-)</v>
          </cell>
          <cell r="AB163" t="str">
            <v>Negativo MODERADO</v>
          </cell>
          <cell r="BA163" t="str">
            <v>Negativo BAJO</v>
          </cell>
        </row>
        <row r="164">
          <cell r="K164" t="str">
            <v>Consumo de papel</v>
          </cell>
          <cell r="L164" t="str">
            <v>Agotamiento de los recursos naturales (-)</v>
          </cell>
          <cell r="AB164" t="str">
            <v>Negativo MODERADO</v>
          </cell>
          <cell r="BA164" t="str">
            <v>Negativo BAJO</v>
          </cell>
        </row>
        <row r="165">
          <cell r="K165" t="str">
            <v>Conversión a medios tecnológicos</v>
          </cell>
          <cell r="L165" t="str">
            <v>Disminución de consumo de papel (+)</v>
          </cell>
          <cell r="AB165" t="str">
            <v>POSITIVO</v>
          </cell>
          <cell r="BA165" t="str">
            <v>POSITIVO</v>
          </cell>
        </row>
        <row r="166">
          <cell r="K166" t="str">
            <v>Generación de residuos aprovechables (PAPEL)</v>
          </cell>
          <cell r="L166" t="str">
            <v>Disminución de carga en los rellenos sanitarios (+)</v>
          </cell>
          <cell r="AB166" t="str">
            <v>POSITIVO</v>
          </cell>
          <cell r="BA166" t="str">
            <v>POSITIVO</v>
          </cell>
        </row>
        <row r="167">
          <cell r="K167" t="str">
            <v>Consumo de energía eléctrica</v>
          </cell>
          <cell r="L167" t="str">
            <v>Agotamiento de los recursos naturales (-)</v>
          </cell>
          <cell r="AB167" t="str">
            <v>Negativo MODERADO</v>
          </cell>
          <cell r="BA167" t="str">
            <v>Negativo BAJO</v>
          </cell>
        </row>
        <row r="168">
          <cell r="K168" t="str">
            <v>Consumo de papel</v>
          </cell>
          <cell r="L168" t="str">
            <v>Agotamiento de los recursos naturales (-)</v>
          </cell>
          <cell r="AB168" t="str">
            <v>Negativo MODERADO</v>
          </cell>
          <cell r="BA168" t="str">
            <v>Negativo BAJO</v>
          </cell>
        </row>
        <row r="169">
          <cell r="K169" t="str">
            <v>Conversión a medios tecnológicos</v>
          </cell>
          <cell r="L169" t="str">
            <v>Disminución de consumo de papel (+)</v>
          </cell>
          <cell r="AB169" t="str">
            <v>POSITIVO</v>
          </cell>
          <cell r="BA169" t="str">
            <v>POSITIVO</v>
          </cell>
        </row>
        <row r="170">
          <cell r="K170" t="str">
            <v>Generación de residuos aprovechables (PAPEL)</v>
          </cell>
          <cell r="L170" t="str">
            <v>Disminución de carga en los rellenos sanitarios (+)</v>
          </cell>
          <cell r="AB170" t="str">
            <v>POSITIVO</v>
          </cell>
          <cell r="BA170" t="str">
            <v>POSITIVO</v>
          </cell>
        </row>
        <row r="171">
          <cell r="K171" t="str">
            <v>Consumo de energía eléctrica</v>
          </cell>
          <cell r="L171" t="str">
            <v>Agotamiento de los recursos naturales (-)</v>
          </cell>
          <cell r="AB171" t="str">
            <v>Negativo MODERADO</v>
          </cell>
          <cell r="BA171" t="str">
            <v>Negativo BAJO</v>
          </cell>
        </row>
        <row r="172">
          <cell r="K172" t="str">
            <v>Consumo de papel</v>
          </cell>
          <cell r="L172" t="str">
            <v>Agotamiento de los recursos naturales (-)</v>
          </cell>
          <cell r="AB172" t="str">
            <v>Negativo MODERADO</v>
          </cell>
          <cell r="BA172" t="str">
            <v>Negativo BAJO</v>
          </cell>
        </row>
        <row r="173">
          <cell r="K173" t="str">
            <v>Conversión a medios tecnológicos</v>
          </cell>
          <cell r="L173" t="str">
            <v>Disminución de consumo de papel (+)</v>
          </cell>
          <cell r="AB173" t="str">
            <v>POSITIVO</v>
          </cell>
          <cell r="BA173" t="str">
            <v>POSITIVO</v>
          </cell>
        </row>
        <row r="174">
          <cell r="K174" t="str">
            <v>Generación de residuos aprovechables (PAPEL)</v>
          </cell>
          <cell r="L174" t="str">
            <v>Disminución de carga en los rellenos sanitarios (+)</v>
          </cell>
          <cell r="AB174" t="str">
            <v>POSITIVO</v>
          </cell>
          <cell r="BA174" t="str">
            <v>POSITIVO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Consumo de papel</v>
          </cell>
          <cell r="L194" t="str">
            <v>Agotamiento de los recursos naturales (-)</v>
          </cell>
          <cell r="AB194" t="str">
            <v>Negativo MODERADO</v>
          </cell>
          <cell r="BA194" t="str">
            <v>Negativo BAJO</v>
          </cell>
        </row>
        <row r="195">
          <cell r="K195" t="str">
            <v>Consumo de tóner</v>
          </cell>
          <cell r="L195" t="str">
            <v>Agotamiento de los recursos naturales (-)</v>
          </cell>
          <cell r="AB195" t="str">
            <v>Negativo BAJO</v>
          </cell>
          <cell r="BA195" t="str">
            <v>Negativo BAJO</v>
          </cell>
        </row>
        <row r="196">
          <cell r="K196" t="str">
            <v>Conversión a medios tecnológicos</v>
          </cell>
          <cell r="L196" t="str">
            <v>Disminución de consumo de papel (+)</v>
          </cell>
          <cell r="AB196" t="str">
            <v>POSITIVO</v>
          </cell>
          <cell r="BA196" t="str">
            <v>POSITIVO</v>
          </cell>
        </row>
        <row r="197">
          <cell r="K197" t="str">
            <v>Generación de residuos aprovechables (PAPEL)</v>
          </cell>
          <cell r="L197" t="str">
            <v>Disminución de carga en los rellenos sanitarios (+)</v>
          </cell>
          <cell r="AB197" t="str">
            <v>POSITIVO</v>
          </cell>
          <cell r="BA197" t="str">
            <v>POSITIVO</v>
          </cell>
        </row>
        <row r="198">
          <cell r="K198" t="str">
            <v xml:space="preserve">Generación de residuos peligrosos (TÓNERES) </v>
          </cell>
          <cell r="L198" t="str">
            <v>Contaminación del suelo (-)</v>
          </cell>
          <cell r="AB198" t="str">
            <v>Negativo MODERADO</v>
          </cell>
          <cell r="BA198" t="str">
            <v>Negativo BAJO</v>
          </cell>
        </row>
        <row r="199">
          <cell r="K199" t="str">
            <v>Consumo de energía eléctrica</v>
          </cell>
          <cell r="L199" t="str">
            <v>Agotamiento de los recursos naturales (-)</v>
          </cell>
          <cell r="AB199" t="str">
            <v>Negativo MODERADO</v>
          </cell>
          <cell r="BA199" t="str">
            <v>Negativo BAJO</v>
          </cell>
        </row>
        <row r="200">
          <cell r="K200" t="str">
            <v>Conversión a medios tecnológicos</v>
          </cell>
          <cell r="L200" t="str">
            <v>Disminución de consumo de papel (+)</v>
          </cell>
          <cell r="AB200" t="str">
            <v>POSITIVO</v>
          </cell>
          <cell r="BA200" t="str">
            <v>POSITIVO</v>
          </cell>
        </row>
        <row r="201">
          <cell r="K201" t="str">
            <v>Consumo de energía eléctrica</v>
          </cell>
          <cell r="L201" t="str">
            <v>Agotamiento de los recursos naturales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Consumo de energía eléctrica</v>
          </cell>
          <cell r="L209" t="str">
            <v>Agotamiento de los recursos naturales (-)</v>
          </cell>
          <cell r="AB209" t="str">
            <v>Negativo MODERADO</v>
          </cell>
          <cell r="BA209" t="str">
            <v>Negativo BAJO</v>
          </cell>
        </row>
        <row r="210">
          <cell r="K210" t="str">
            <v>Consumo de papel</v>
          </cell>
          <cell r="L210" t="str">
            <v>Agotamiento de los recursos naturales (-)</v>
          </cell>
          <cell r="AB210" t="str">
            <v>Negativo MODERADO</v>
          </cell>
          <cell r="BA210" t="str">
            <v>Negativo BAJO</v>
          </cell>
        </row>
        <row r="211">
          <cell r="K211" t="str">
            <v>Consumo de tóner</v>
          </cell>
          <cell r="L211" t="str">
            <v>Agotamiento de los recursos naturales (-)</v>
          </cell>
          <cell r="AB211" t="str">
            <v>Negativo BAJO</v>
          </cell>
          <cell r="BA211" t="str">
            <v>Negativo BAJO</v>
          </cell>
        </row>
        <row r="212">
          <cell r="K212" t="str">
            <v>Conversión a medios tecnológicos</v>
          </cell>
          <cell r="L212" t="str">
            <v>Disminución de consumo de papel (+)</v>
          </cell>
          <cell r="AB212" t="str">
            <v>POSITIVO</v>
          </cell>
          <cell r="BA212" t="str">
            <v>POSITIVO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Intervención a comunidades Étnicas</v>
          </cell>
          <cell r="L215" t="str">
            <v>Conservación de las costumbres étnicas (+)</v>
          </cell>
          <cell r="AB215" t="str">
            <v>POSITIVO</v>
          </cell>
          <cell r="BA215" t="str">
            <v>POSITIVO</v>
          </cell>
        </row>
        <row r="216">
          <cell r="K216" t="str">
            <v>Consumo de energía eléctrica</v>
          </cell>
          <cell r="L216" t="str">
            <v>Agotamiento de los recursos naturales (-)</v>
          </cell>
          <cell r="AB216" t="str">
            <v>Negativo MODERADO</v>
          </cell>
          <cell r="BA216" t="str">
            <v>Negativo BAJO</v>
          </cell>
        </row>
        <row r="217">
          <cell r="K217" t="str">
            <v>Consumo de papel</v>
          </cell>
          <cell r="L217" t="str">
            <v>Afectación a flora (-)</v>
          </cell>
          <cell r="AB217" t="str">
            <v>Negativo MODERADO</v>
          </cell>
          <cell r="BA217" t="str">
            <v>Negativo BAJO</v>
          </cell>
        </row>
        <row r="218">
          <cell r="K218" t="str">
            <v>Consumo de papel</v>
          </cell>
          <cell r="L218" t="str">
            <v>Conservación de flora (+)</v>
          </cell>
          <cell r="AB218" t="str">
            <v>POSITIVO</v>
          </cell>
          <cell r="BA218" t="str">
            <v>POSITIVO</v>
          </cell>
        </row>
        <row r="219">
          <cell r="K219" t="str">
            <v>Consumo de tóner</v>
          </cell>
          <cell r="L219" t="str">
            <v>Agotamiento de los recursos naturales (-)</v>
          </cell>
          <cell r="AB219" t="str">
            <v>Negativo BAJO</v>
          </cell>
          <cell r="BA219" t="str">
            <v>Negativo BAJO</v>
          </cell>
        </row>
        <row r="220">
          <cell r="K220" t="str">
            <v>Generación de residuos aprovechables (PAPEL)</v>
          </cell>
          <cell r="L220" t="str">
            <v>Disminución de carga en los rellenos sanitarios (+)</v>
          </cell>
          <cell r="AB220" t="str">
            <v>POSITIVO</v>
          </cell>
          <cell r="BA220" t="str">
            <v>POSITIVO</v>
          </cell>
        </row>
        <row r="221">
          <cell r="K221" t="str">
            <v xml:space="preserve">Generación de residuos peligrosos (TÓNERES) </v>
          </cell>
          <cell r="L221" t="str">
            <v>Contaminación del suelo (-)</v>
          </cell>
          <cell r="AB221" t="str">
            <v>Negativo MODERADO</v>
          </cell>
          <cell r="BA221" t="str">
            <v>Negativo BAJO</v>
          </cell>
        </row>
        <row r="222">
          <cell r="K222" t="str">
            <v>Consumo de energía eléctrica</v>
          </cell>
          <cell r="L222" t="str">
            <v>Agotamiento de los recursos naturales (-)</v>
          </cell>
          <cell r="AB222" t="str">
            <v>Negativo MODERADO</v>
          </cell>
          <cell r="BA222" t="str">
            <v>Negativo BAJO</v>
          </cell>
        </row>
        <row r="223">
          <cell r="K223" t="str">
            <v>Conversión a medios tecnológicos</v>
          </cell>
          <cell r="L223" t="str">
            <v>Disminución de consumo de papel (+)</v>
          </cell>
          <cell r="AB223" t="str">
            <v>POSITIVO</v>
          </cell>
          <cell r="BA223" t="str">
            <v>POSITIVO</v>
          </cell>
        </row>
        <row r="224">
          <cell r="K224" t="str">
            <v>Intervención a comunidades Étnicas</v>
          </cell>
          <cell r="L224" t="str">
            <v>Conservación de las costumbres étnicas (+)</v>
          </cell>
          <cell r="AB224" t="str">
            <v>POSITIVO</v>
          </cell>
          <cell r="BA224" t="str">
            <v>POSITIVO</v>
          </cell>
        </row>
        <row r="225">
          <cell r="K225" t="str">
            <v>Consumo de energía eléctrica</v>
          </cell>
          <cell r="L225" t="str">
            <v>Agotamiento de los recursos naturales (-)</v>
          </cell>
          <cell r="AB225" t="str">
            <v>Negativo MODERADO</v>
          </cell>
          <cell r="BA225" t="str">
            <v>Negativo BAJO</v>
          </cell>
        </row>
        <row r="226">
          <cell r="K226" t="str">
            <v>Conversión a medios tecnológicos</v>
          </cell>
          <cell r="L226" t="str">
            <v>Disminución de consumo de papel (+)</v>
          </cell>
          <cell r="AB226" t="str">
            <v>POSITIVO</v>
          </cell>
          <cell r="BA226" t="str">
            <v>POSITIVO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energía eléctrica</v>
          </cell>
          <cell r="L249" t="str">
            <v>Agotamiento de los recursos naturales (-)</v>
          </cell>
          <cell r="AB249" t="str">
            <v>Negativo MODERADO</v>
          </cell>
          <cell r="BA249" t="str">
            <v>Negativo BAJO</v>
          </cell>
        </row>
        <row r="250">
          <cell r="K250" t="str">
            <v>Consumo de papel</v>
          </cell>
          <cell r="L250" t="str">
            <v>Agotamiento de los recursos naturales (-)</v>
          </cell>
          <cell r="AB250" t="str">
            <v>Negativo MODERADO</v>
          </cell>
          <cell r="BA250" t="str">
            <v>Negativo BAJO</v>
          </cell>
        </row>
        <row r="251">
          <cell r="K251" t="str">
            <v>Consumo de tóner</v>
          </cell>
          <cell r="L251" t="str">
            <v>Agotamiento de los recursos naturales (-)</v>
          </cell>
          <cell r="AB251" t="str">
            <v>Negativo BAJO</v>
          </cell>
          <cell r="BA251" t="str">
            <v>Negativo BAJO</v>
          </cell>
        </row>
        <row r="252">
          <cell r="K252" t="str">
            <v>Conversión a medios tecnológicos</v>
          </cell>
          <cell r="L252" t="str">
            <v>Disminución de consumo de papel (+)</v>
          </cell>
          <cell r="AB252" t="str">
            <v>POSITIVO</v>
          </cell>
          <cell r="BA252" t="str">
            <v>POSITIVO</v>
          </cell>
        </row>
        <row r="253">
          <cell r="K253" t="str">
            <v>Generación de residuos aprovechables (PAPEL)</v>
          </cell>
          <cell r="L253" t="str">
            <v>Disminución de carga en los rellenos sanitarios (+)</v>
          </cell>
          <cell r="AB253" t="str">
            <v>POSITIVO</v>
          </cell>
          <cell r="BA253" t="str">
            <v>POSITIVO</v>
          </cell>
        </row>
        <row r="254">
          <cell r="K254" t="str">
            <v xml:space="preserve">Generación de residuos peligrosos (TÓNERES) </v>
          </cell>
          <cell r="L254" t="str">
            <v>Contaminación del suelo (-)</v>
          </cell>
          <cell r="AB254" t="str">
            <v>Negativo MODERADO</v>
          </cell>
          <cell r="BA254" t="str">
            <v>Negativo BAJO</v>
          </cell>
        </row>
        <row r="255">
          <cell r="K255" t="str">
            <v>Intervención a comunidades Étnicas</v>
          </cell>
          <cell r="L255" t="str">
            <v>Conservación de las costumbres étnicas (+)</v>
          </cell>
          <cell r="AB255" t="str">
            <v>POSITIVO</v>
          </cell>
          <cell r="BA255" t="str">
            <v>POSITIVO</v>
          </cell>
        </row>
        <row r="256">
          <cell r="K256" t="str">
            <v>Consumo de agua</v>
          </cell>
          <cell r="L256" t="str">
            <v>Agotamiento de los recursos naturales (-)</v>
          </cell>
          <cell r="AB256" t="str">
            <v>Negativo MODERADO</v>
          </cell>
          <cell r="BA256" t="str">
            <v>Negativo BAJO</v>
          </cell>
        </row>
        <row r="257">
          <cell r="K257" t="str">
            <v>Vertimiento de aguas residuales domésticas a sistemas de alcantarillado</v>
          </cell>
          <cell r="L257" t="str">
            <v>Contaminación de cuerpos hídricos (-)</v>
          </cell>
          <cell r="AB257" t="str">
            <v>Negativo MODERADO</v>
          </cell>
          <cell r="BA257" t="str">
            <v>Negativo BAJO</v>
          </cell>
        </row>
        <row r="258">
          <cell r="K258" t="str">
            <v>Consumo de bolsas plásticas para almacenamiento de residuos</v>
          </cell>
          <cell r="L258" t="str">
            <v>Agotamiento de los recursos naturales (-)</v>
          </cell>
          <cell r="AB258" t="str">
            <v>Negativo MODERADO</v>
          </cell>
          <cell r="BA258" t="str">
            <v>Negativo BAJO</v>
          </cell>
        </row>
        <row r="259">
          <cell r="K259" t="str">
            <v>Generación de residuos ordinarios</v>
          </cell>
          <cell r="L259" t="str">
            <v>Aumento de carga de rellenos sanitarios (-)</v>
          </cell>
          <cell r="AB259" t="str">
            <v>Negativo MODERADO</v>
          </cell>
          <cell r="BA259" t="str">
            <v>Negativo BAJO</v>
          </cell>
        </row>
        <row r="260">
          <cell r="K260" t="str">
            <v>Generación de residuos ordinarios</v>
          </cell>
          <cell r="L260" t="str">
            <v>Contaminación del suelo (-)</v>
          </cell>
          <cell r="AB260" t="str">
            <v>Negativo MODERADO</v>
          </cell>
          <cell r="BA260" t="str">
            <v>Negativo BAJO</v>
          </cell>
        </row>
        <row r="261">
          <cell r="K261" t="str">
            <v>Consumo de sustancias químicas</v>
          </cell>
          <cell r="L261" t="str">
            <v>Contaminación del suelo (-)</v>
          </cell>
          <cell r="AB261" t="str">
            <v>Negativo MODERADO</v>
          </cell>
          <cell r="BA261" t="str">
            <v>Negativo BAJO</v>
          </cell>
        </row>
        <row r="262">
          <cell r="K262" t="str">
            <v>Consumo de sustancias químicas</v>
          </cell>
          <cell r="L262" t="str">
            <v>Contaminación del suelo (-)</v>
          </cell>
          <cell r="AB262" t="str">
            <v>Negativo MODERADO</v>
          </cell>
          <cell r="BA262" t="str">
            <v>Negativo BAJO</v>
          </cell>
        </row>
        <row r="263">
          <cell r="K263" t="str">
            <v>Generación de residuos orgánicos</v>
          </cell>
          <cell r="L263" t="str">
            <v>Aumento de carga de rellenos sanitarios (-)</v>
          </cell>
          <cell r="AB263" t="str">
            <v>Negativo MODERADO</v>
          </cell>
          <cell r="BA263" t="str">
            <v>Negativo BAJO</v>
          </cell>
        </row>
        <row r="264">
          <cell r="K264" t="str">
            <v>Generación de residuos orgánicos</v>
          </cell>
          <cell r="L264" t="str">
            <v>Contaminación del suelo (-)</v>
          </cell>
          <cell r="AB264" t="str">
            <v>Negativo MODERADO</v>
          </cell>
          <cell r="BA264" t="str">
            <v>Negativo BAJO</v>
          </cell>
        </row>
        <row r="265">
          <cell r="K265" t="str">
            <v>Generación de residuos aprovechables (PLÁSTICO)</v>
          </cell>
          <cell r="L265" t="str">
            <v>Disminución de carga en los rellenos sanitarios (+)</v>
          </cell>
          <cell r="AB265" t="str">
            <v>POSITIVO</v>
          </cell>
          <cell r="BA265" t="str">
            <v>POSITIVO</v>
          </cell>
        </row>
        <row r="266">
          <cell r="K266" t="str">
            <v>Consumo de energía eléctrica</v>
          </cell>
          <cell r="L266" t="str">
            <v>Agotamiento de los recursos naturales (-)</v>
          </cell>
          <cell r="AB266" t="str">
            <v>Negativo MODERADO</v>
          </cell>
          <cell r="BA266" t="str">
            <v>Negativo BAJO</v>
          </cell>
        </row>
        <row r="267">
          <cell r="K267" t="str">
            <v>Consumo de agua</v>
          </cell>
          <cell r="L267" t="str">
            <v>Agotamiento de los recursos naturales (-)</v>
          </cell>
          <cell r="AB267" t="str">
            <v>Negativo MODERADO</v>
          </cell>
          <cell r="BA267" t="str">
            <v>Negativo BAJO</v>
          </cell>
        </row>
        <row r="268">
          <cell r="K268" t="str">
            <v>Consumo de papel</v>
          </cell>
          <cell r="L268" t="str">
            <v>Agotamiento de los recursos naturales (-)</v>
          </cell>
          <cell r="AB268" t="str">
            <v>Negativo MODERADO</v>
          </cell>
          <cell r="BA268" t="str">
            <v>Negativo BAJO</v>
          </cell>
        </row>
        <row r="269">
          <cell r="K269" t="str">
            <v>Consumo de bolsas plásticas para almacenamiento de residuos</v>
          </cell>
          <cell r="L269" t="str">
            <v>Agotamiento de los recursos naturales (-)</v>
          </cell>
          <cell r="AB269" t="str">
            <v>Negativo MODERADO</v>
          </cell>
          <cell r="BA269" t="str">
            <v>Negativo BAJO</v>
          </cell>
        </row>
        <row r="270">
          <cell r="K270" t="str">
            <v>Consumo de tóner</v>
          </cell>
          <cell r="L270" t="str">
            <v>Agotamiento de los recursos naturales (-)</v>
          </cell>
          <cell r="AB270" t="str">
            <v>Negativo BAJO</v>
          </cell>
          <cell r="BA270" t="str">
            <v>Negativo BAJO</v>
          </cell>
        </row>
        <row r="271">
          <cell r="K271" t="str">
            <v>Generación de residuos ordinarios</v>
          </cell>
          <cell r="L271" t="str">
            <v>Aumento de carga de rellenos sanitarios (-)</v>
          </cell>
          <cell r="AB271" t="str">
            <v>Negativo MODERADO</v>
          </cell>
          <cell r="BA271" t="str">
            <v>Negativo BAJO</v>
          </cell>
        </row>
        <row r="272">
          <cell r="K272" t="str">
            <v>Generación de residuos ordinarios</v>
          </cell>
          <cell r="L272" t="str">
            <v>Contaminación del suelo (-)</v>
          </cell>
          <cell r="AB272" t="str">
            <v>Negativo MODERADO</v>
          </cell>
          <cell r="BA272" t="str">
            <v>Negativo BAJO</v>
          </cell>
        </row>
        <row r="273">
          <cell r="K273" t="str">
            <v>Generación de residuos de manejo especial (RAEE´S)</v>
          </cell>
          <cell r="L273" t="str">
            <v>Contaminación del suelo (-)</v>
          </cell>
          <cell r="AB273" t="str">
            <v>Negativo MODERADO</v>
          </cell>
          <cell r="BA273" t="str">
            <v>Negativo BAJO</v>
          </cell>
        </row>
        <row r="274">
          <cell r="K274" t="str">
            <v>Generación de residuos de manejo especial (PILAS O BATERÍAS)</v>
          </cell>
          <cell r="L274" t="str">
            <v>Contaminación del suelo (-)</v>
          </cell>
          <cell r="AB274" t="str">
            <v>Negativo MODERADO</v>
          </cell>
          <cell r="BA274" t="str">
            <v>Negativo BAJO</v>
          </cell>
        </row>
        <row r="275">
          <cell r="K275" t="str">
            <v xml:space="preserve">Generación de residuos peligrosos (TÓNERES) </v>
          </cell>
          <cell r="L275" t="str">
            <v>Contaminación del suelo (-)</v>
          </cell>
          <cell r="AB275" t="str">
            <v>Negativo MODERADO</v>
          </cell>
          <cell r="BA275" t="str">
            <v>Negativo BAJO</v>
          </cell>
        </row>
        <row r="276">
          <cell r="K276" t="str">
            <v>Generación de ruido</v>
          </cell>
          <cell r="L276" t="str">
            <v>Contaminación del aire (-)</v>
          </cell>
          <cell r="AB276" t="str">
            <v>Negativo MODERADO</v>
          </cell>
          <cell r="BA276" t="str">
            <v>Negativo BAJO</v>
          </cell>
        </row>
        <row r="277">
          <cell r="K277" t="str">
            <v>Generación de residuos aprovechables (PAPEL)</v>
          </cell>
          <cell r="L277" t="str">
            <v>Disminución de carga en los rellenos sanitarios (+)</v>
          </cell>
          <cell r="AB277" t="str">
            <v>POSITIVO</v>
          </cell>
          <cell r="BA277" t="str">
            <v>POSITIVO</v>
          </cell>
        </row>
        <row r="278">
          <cell r="K278" t="str">
            <v>Generación de residuos aprovechables (PLÁSTICO)</v>
          </cell>
          <cell r="L278" t="str">
            <v>Disminución de carga en los rellenos sanitarios (+)</v>
          </cell>
          <cell r="AB278" t="str">
            <v>POSITIVO</v>
          </cell>
          <cell r="BA278" t="str">
            <v>POSITIVO</v>
          </cell>
        </row>
        <row r="279">
          <cell r="K279" t="str">
            <v>Generación de residuos aprovechables (VIDRIO)</v>
          </cell>
          <cell r="L279" t="str">
            <v>Disminución de carga en los rellenos sanitarios (+)</v>
          </cell>
          <cell r="AB279" t="str">
            <v>POSITIVO</v>
          </cell>
          <cell r="BA279" t="str">
            <v>POSITIVO</v>
          </cell>
        </row>
        <row r="280">
          <cell r="K280" t="str">
            <v>Generación de residuos aprovechables (CARTÓN)</v>
          </cell>
          <cell r="L280" t="str">
            <v>Disminución de carga en los rellenos sanitarios (+)</v>
          </cell>
          <cell r="AB280" t="str">
            <v>POSITIVO</v>
          </cell>
          <cell r="BA280" t="str">
            <v>POSITIVO</v>
          </cell>
        </row>
        <row r="281">
          <cell r="K281" t="str">
            <v>Generación de residuos aprovechables (METAL)</v>
          </cell>
          <cell r="L281" t="str">
            <v>Disminución de carga en los rellenos sanitarios (+)</v>
          </cell>
          <cell r="AB281" t="str">
            <v>POSITIVO</v>
          </cell>
          <cell r="BA281" t="str">
            <v>POSITIVO</v>
          </cell>
        </row>
        <row r="282">
          <cell r="K282" t="str">
            <v>Generación de residuos orgánicos</v>
          </cell>
          <cell r="L282" t="str">
            <v>Aumento de carga de rellenos sanitarios (-)</v>
          </cell>
          <cell r="AB282" t="str">
            <v>Negativo MODERADO</v>
          </cell>
          <cell r="BA282" t="str">
            <v>Negativo BAJO</v>
          </cell>
        </row>
        <row r="283">
          <cell r="K283" t="str">
            <v>Generación de residuos orgánicos</v>
          </cell>
          <cell r="L283" t="str">
            <v>Contaminación del suelo (-)</v>
          </cell>
          <cell r="AB283" t="str">
            <v>Negativo MODERADO</v>
          </cell>
          <cell r="BA283" t="str">
            <v>Negativo BAJO</v>
          </cell>
        </row>
        <row r="284">
          <cell r="K284" t="str">
            <v>Vertimiento de aguas residuales domésticas a sistemas de alcantarillado</v>
          </cell>
          <cell r="L284" t="str">
            <v>Contaminación de cuerpos hídricos (-)</v>
          </cell>
          <cell r="AB284" t="str">
            <v>Negativo MODERADO</v>
          </cell>
          <cell r="BA284" t="str">
            <v>Negativo BAJO</v>
          </cell>
        </row>
        <row r="285">
          <cell r="K285" t="str">
            <v>Conversión a medios tecnológicos</v>
          </cell>
          <cell r="L285" t="str">
            <v>Disminución de consumo de papel (+)</v>
          </cell>
          <cell r="AB285" t="str">
            <v>POSITIVO</v>
          </cell>
          <cell r="BA285" t="str">
            <v>POSITIVO</v>
          </cell>
        </row>
        <row r="286">
          <cell r="K286" t="str">
            <v>Consumo de energía eléctrica</v>
          </cell>
          <cell r="L286" t="str">
            <v>Agotamiento de los recursos naturales (-)</v>
          </cell>
          <cell r="AB286" t="str">
            <v>Negativo MODERADO</v>
          </cell>
          <cell r="BA286" t="str">
            <v>Negativo BAJO</v>
          </cell>
        </row>
        <row r="287">
          <cell r="K287" t="str">
            <v>Consumo de agua</v>
          </cell>
          <cell r="L287" t="str">
            <v>Agotamiento de los recursos naturales (-)</v>
          </cell>
          <cell r="AB287" t="str">
            <v>Negativo MODERADO</v>
          </cell>
          <cell r="BA287" t="str">
            <v>Negativo BAJO</v>
          </cell>
        </row>
        <row r="288">
          <cell r="K288" t="str">
            <v>Consumo de bolsas plásticas para almacenamiento de residuos</v>
          </cell>
          <cell r="L288" t="str">
            <v>Agotamiento de los recursos naturales (-)</v>
          </cell>
          <cell r="AB288" t="str">
            <v>Negativo MODERADO</v>
          </cell>
          <cell r="BA288" t="str">
            <v>Negativo BAJO</v>
          </cell>
        </row>
        <row r="289">
          <cell r="K289" t="str">
            <v>Generación de residuos aprovechables (PLÁSTICO)</v>
          </cell>
          <cell r="L289" t="str">
            <v>Agotamiento de los recursos naturales (-)</v>
          </cell>
          <cell r="AB289" t="str">
            <v>Negativo MODERADO</v>
          </cell>
          <cell r="BA289" t="str">
            <v>Negativo BAJO</v>
          </cell>
        </row>
        <row r="290">
          <cell r="K290" t="str">
            <v xml:space="preserve">Consumo de insumos comestibles de cafetería </v>
          </cell>
          <cell r="L290" t="str">
            <v>Agotamiento de los recursos naturales (-)</v>
          </cell>
          <cell r="AB290" t="str">
            <v>Negativo BAJO</v>
          </cell>
          <cell r="BA290" t="str">
            <v>Negativo BAJO</v>
          </cell>
        </row>
        <row r="291">
          <cell r="K291" t="str">
            <v>Generación de residuos ordinarios</v>
          </cell>
          <cell r="L291" t="str">
            <v>Aumento de carga de rellenos sanitarios (-)</v>
          </cell>
          <cell r="AB291" t="str">
            <v>Negativo MODERADO</v>
          </cell>
          <cell r="BA291" t="str">
            <v>Negativo BAJO</v>
          </cell>
        </row>
        <row r="292">
          <cell r="K292" t="str">
            <v>Generación de residuos ordinarios</v>
          </cell>
          <cell r="L292" t="str">
            <v>Contaminación del suelo (-)</v>
          </cell>
          <cell r="AB292" t="str">
            <v>Negativo MODERADO</v>
          </cell>
          <cell r="BA292" t="str">
            <v>Negativo BAJO</v>
          </cell>
        </row>
        <row r="293">
          <cell r="K293" t="str">
            <v>Generación de residuos aprovechables (PLÁSTICO)</v>
          </cell>
          <cell r="L293" t="str">
            <v>Disminución de carga en los rellenos sanitarios (+)</v>
          </cell>
          <cell r="AB293" t="str">
            <v>POSITIVO</v>
          </cell>
          <cell r="BA293" t="str">
            <v>POSITIVO</v>
          </cell>
        </row>
        <row r="294">
          <cell r="K294" t="str">
            <v>Generación de residuos aprovechables (CARTÓN)</v>
          </cell>
          <cell r="L294" t="str">
            <v>Disminución de carga en los rellenos sanitarios (+)</v>
          </cell>
          <cell r="AB294" t="str">
            <v>POSITIVO</v>
          </cell>
          <cell r="BA294" t="str">
            <v>POSITIVO</v>
          </cell>
        </row>
        <row r="295">
          <cell r="K295" t="str">
            <v>Generación de residuos orgánicos</v>
          </cell>
          <cell r="L295" t="str">
            <v>Aumento de carga de rellenos sanitarios (-)</v>
          </cell>
          <cell r="AB295" t="str">
            <v>Negativo MODERADO</v>
          </cell>
          <cell r="BA295" t="str">
            <v>Negativo BAJO</v>
          </cell>
        </row>
        <row r="296">
          <cell r="K296" t="str">
            <v>Generación de residuos orgánicos</v>
          </cell>
          <cell r="L296" t="str">
            <v>Contaminación del suelo (-)</v>
          </cell>
          <cell r="AB296" t="str">
            <v>Negativo MODERADO</v>
          </cell>
          <cell r="BA296" t="str">
            <v>Negativo BAJO</v>
          </cell>
        </row>
        <row r="297">
          <cell r="K297" t="str">
            <v>Vertimiento de aguas residuales domésticas a sistemas de alcantarillado</v>
          </cell>
          <cell r="L297" t="str">
            <v>Contaminación de cuerpos hídricos (-)</v>
          </cell>
          <cell r="AB297" t="str">
            <v>Negativo MODERADO</v>
          </cell>
          <cell r="BA297" t="str">
            <v>Negativo BAJO</v>
          </cell>
        </row>
        <row r="298">
          <cell r="K298" t="str">
            <v>Consumo de energía eléctrica</v>
          </cell>
          <cell r="L298" t="str">
            <v>Agotamiento de los recursos naturales (-)</v>
          </cell>
          <cell r="AB298" t="str">
            <v>Negativo MODERADO</v>
          </cell>
          <cell r="BA298" t="str">
            <v>Negativo BAJO</v>
          </cell>
        </row>
        <row r="299">
          <cell r="K299" t="str">
            <v>Consumo de papel</v>
          </cell>
          <cell r="L299" t="str">
            <v>Agotamiento de los recursos naturales (-)</v>
          </cell>
          <cell r="AB299" t="str">
            <v>Negativo MODERADO</v>
          </cell>
          <cell r="BA299" t="str">
            <v>Negativo BAJO</v>
          </cell>
        </row>
        <row r="300">
          <cell r="K300" t="str">
            <v>Consumo de tóner</v>
          </cell>
          <cell r="L300" t="str">
            <v>Agotamiento de los recursos naturales (-)</v>
          </cell>
          <cell r="AB300" t="str">
            <v>Negativo BAJO</v>
          </cell>
          <cell r="BA300" t="str">
            <v>Negativo BAJO</v>
          </cell>
        </row>
        <row r="301">
          <cell r="K301" t="str">
            <v xml:space="preserve">Generación de residuos peligrosos (TÓNERES) </v>
          </cell>
          <cell r="L301" t="str">
            <v>Contaminación del suelo (-)</v>
          </cell>
          <cell r="AB301" t="str">
            <v>Negativo MODERADO</v>
          </cell>
          <cell r="BA301" t="str">
            <v>Negativo BAJO</v>
          </cell>
        </row>
        <row r="302">
          <cell r="K302" t="str">
            <v>Generación de residuos aprovechables (PAPEL)</v>
          </cell>
          <cell r="L302" t="str">
            <v>Disminución de carga en los rellenos sanitarios (+)</v>
          </cell>
          <cell r="AB302" t="str">
            <v>POSITIVO</v>
          </cell>
          <cell r="BA302" t="str">
            <v>POSITIVO</v>
          </cell>
        </row>
        <row r="303">
          <cell r="K303" t="str">
            <v>Conversión a medios tecnológicos</v>
          </cell>
          <cell r="L303" t="str">
            <v>Disminución de consumo de papel (+)</v>
          </cell>
          <cell r="AB303" t="str">
            <v>POSITIVO</v>
          </cell>
          <cell r="BA303" t="str">
            <v>POSITIVO</v>
          </cell>
        </row>
        <row r="304">
          <cell r="K304" t="str">
            <v>Consumo de agua</v>
          </cell>
          <cell r="L304" t="str">
            <v>Agotamiento de los recursos naturales (-)</v>
          </cell>
          <cell r="AB304" t="str">
            <v>Negativo MODERADO</v>
          </cell>
          <cell r="BA304" t="str">
            <v>Negativo BAJO</v>
          </cell>
        </row>
        <row r="305">
          <cell r="K305" t="str">
            <v>Vertimiento de aguas residuales domésticas a sistemas de alcantarillado</v>
          </cell>
          <cell r="L305" t="str">
            <v>Contaminación de cuerpos hídricos (-)</v>
          </cell>
          <cell r="AB305" t="str">
            <v>Negativo MODERADO</v>
          </cell>
          <cell r="BA305" t="str">
            <v>Negativo BAJO</v>
          </cell>
        </row>
        <row r="306">
          <cell r="K306" t="str">
            <v>Generación de residuos ordinarios</v>
          </cell>
          <cell r="L306" t="str">
            <v>Aumento de carga de rellenos sanitarios (-)</v>
          </cell>
          <cell r="AB306" t="str">
            <v>Negativo MODERADO</v>
          </cell>
          <cell r="BA306" t="str">
            <v>Negativo BAJO</v>
          </cell>
        </row>
        <row r="307">
          <cell r="K307" t="str">
            <v>Generación de residuos ordinarios</v>
          </cell>
          <cell r="L307" t="str">
            <v>Contaminación del suelo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Consumo de papel</v>
          </cell>
          <cell r="L309" t="str">
            <v>Afectación a flora (-)</v>
          </cell>
          <cell r="AB309" t="str">
            <v>Negativo MODERADO</v>
          </cell>
          <cell r="BA309" t="str">
            <v>Negativo BAJO</v>
          </cell>
        </row>
        <row r="310">
          <cell r="K310" t="str">
            <v>Consumo de tóner</v>
          </cell>
          <cell r="L310" t="str">
            <v>Agotamiento de los recursos naturales (-)</v>
          </cell>
          <cell r="AB310" t="str">
            <v>Negativo BAJO</v>
          </cell>
          <cell r="BA310" t="str">
            <v>Negativo BAJO</v>
          </cell>
        </row>
        <row r="311">
          <cell r="K311" t="str">
            <v>Generación de residuos de manejo especial (RAEE´S)</v>
          </cell>
          <cell r="L311" t="str">
            <v>Contaminación del suelo (-)</v>
          </cell>
          <cell r="AB311" t="str">
            <v>Negativo MODERADO</v>
          </cell>
          <cell r="BA311" t="str">
            <v>Negativo BAJO</v>
          </cell>
        </row>
        <row r="312">
          <cell r="K312" t="str">
            <v>Generación de residuos de manejo especial (RAEE´S)</v>
          </cell>
          <cell r="L312" t="str">
            <v>Manejo integral de residuos sólidos (+)</v>
          </cell>
          <cell r="AB312" t="str">
            <v>POSITIVO</v>
          </cell>
          <cell r="BA312" t="str">
            <v>POSITIVO</v>
          </cell>
        </row>
        <row r="313">
          <cell r="K313" t="str">
            <v>Generación de residuos de manejo especial (PILAS O BATERÍAS)</v>
          </cell>
          <cell r="L313" t="str">
            <v>Contaminación del suelo (-)</v>
          </cell>
          <cell r="AB313" t="str">
            <v>Negativo MODERADO</v>
          </cell>
          <cell r="BA313" t="str">
            <v>Negativo BAJO</v>
          </cell>
        </row>
        <row r="314">
          <cell r="K314" t="str">
            <v xml:space="preserve">Generación de residuos peligrosos (TÓNERES) </v>
          </cell>
          <cell r="L314" t="str">
            <v>Contaminación del suelo (-)</v>
          </cell>
          <cell r="AB314" t="str">
            <v>Negativo MODERADO</v>
          </cell>
          <cell r="BA314" t="str">
            <v>Negativo BAJO</v>
          </cell>
        </row>
        <row r="315">
          <cell r="K315" t="str">
            <v>Generación de residuos aprovechables (PAPEL)</v>
          </cell>
          <cell r="L315" t="str">
            <v>Disminución de carga en los rellenos sanitarios (+)</v>
          </cell>
          <cell r="AB315" t="str">
            <v>POSITIVO</v>
          </cell>
          <cell r="BA315" t="str">
            <v>POSITIVO</v>
          </cell>
        </row>
        <row r="316">
          <cell r="K316" t="str">
            <v>Generación de residuos ordinarios</v>
          </cell>
          <cell r="L316" t="str">
            <v>Aumento de carga de rellenos sanitarios (-)</v>
          </cell>
          <cell r="AB316" t="str">
            <v>Negativo MODERADO</v>
          </cell>
          <cell r="BA316" t="str">
            <v>Negativo BAJO</v>
          </cell>
        </row>
        <row r="317">
          <cell r="K317" t="str">
            <v>Generación de residuos ordinarios</v>
          </cell>
          <cell r="L317" t="str">
            <v>Contaminación del suelo (-)</v>
          </cell>
          <cell r="AB317" t="str">
            <v>Negativo MODERADO</v>
          </cell>
          <cell r="BA317" t="str">
            <v>Negativo BAJO</v>
          </cell>
        </row>
        <row r="318">
          <cell r="K318" t="str">
            <v>Consumo de energía eléctrica</v>
          </cell>
          <cell r="L318" t="str">
            <v>Agotamiento de los recursos naturales (-)</v>
          </cell>
          <cell r="AB318" t="str">
            <v>Negativo MODERADO</v>
          </cell>
          <cell r="BA318" t="str">
            <v>Negativo BAJO</v>
          </cell>
        </row>
        <row r="319">
          <cell r="K319" t="str">
            <v>Consumo de papel</v>
          </cell>
          <cell r="L319" t="str">
            <v>Agotamiento de los recursos naturales (-)</v>
          </cell>
          <cell r="AB319" t="str">
            <v>Negativo MODERADO</v>
          </cell>
          <cell r="BA319" t="str">
            <v>Negativo BAJO</v>
          </cell>
        </row>
        <row r="320">
          <cell r="K320" t="str">
            <v>Consumo de tóner</v>
          </cell>
          <cell r="L320" t="str">
            <v>Agotamiento de los recursos naturales (-)</v>
          </cell>
          <cell r="AB320" t="str">
            <v>Negativo BAJO</v>
          </cell>
          <cell r="BA320" t="str">
            <v>Negativo BAJO</v>
          </cell>
        </row>
        <row r="321">
          <cell r="K321" t="str">
            <v xml:space="preserve">Generación de residuos peligrosos (TÓNERES) </v>
          </cell>
          <cell r="L321" t="str">
            <v>Contaminación del suelo (-)</v>
          </cell>
          <cell r="AB321" t="str">
            <v>Negativo MODERADO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Conversión a medios tecnológicos</v>
          </cell>
          <cell r="L323" t="str">
            <v>Disminución de consumo de papel (+)</v>
          </cell>
          <cell r="AB323" t="str">
            <v>POSITIVO</v>
          </cell>
          <cell r="BA323" t="str">
            <v>POSITIVO</v>
          </cell>
        </row>
        <row r="324">
          <cell r="K324" t="str">
            <v>Definición de criterios ambientales para adquisición de productos y/o servicios</v>
          </cell>
          <cell r="L324" t="str">
            <v>Generación / Fomento de educación  y conciencia ambiental (+)</v>
          </cell>
          <cell r="AB324" t="str">
            <v>POSITIVO</v>
          </cell>
          <cell r="BA324" t="str">
            <v>POSITIVO</v>
          </cell>
        </row>
        <row r="325">
          <cell r="K325" t="str">
            <v>Definición de criterios ambientales para adquisición de productos y/o servicios</v>
          </cell>
          <cell r="L325" t="str">
            <v>Reducción de afectación al medio ambiente (+)</v>
          </cell>
          <cell r="AB325" t="str">
            <v>POSITIVO</v>
          </cell>
          <cell r="BA325" t="str">
            <v>POSITIVO</v>
          </cell>
        </row>
        <row r="326">
          <cell r="K326" t="str">
            <v>Identificación de requisitos legales ambientales y otros requisitos</v>
          </cell>
          <cell r="L326" t="str">
            <v>Reducción de afectación al medio ambiente (+)</v>
          </cell>
          <cell r="AB326" t="str">
            <v>POSITIVO</v>
          </cell>
          <cell r="BA326" t="str">
            <v>POSITIVO</v>
          </cell>
        </row>
        <row r="327">
          <cell r="K327" t="str">
            <v>Consumo de energía eléctrica</v>
          </cell>
          <cell r="L327" t="str">
            <v>Agotamiento de los recursos naturales (-)</v>
          </cell>
          <cell r="AB327" t="str">
            <v>Negativo MODERADO</v>
          </cell>
          <cell r="BA327" t="str">
            <v>Negativo BAJO</v>
          </cell>
        </row>
        <row r="328">
          <cell r="K328" t="str">
            <v>Consumo de papel</v>
          </cell>
          <cell r="L328" t="str">
            <v>Agotamiento de los recursos naturales (-)</v>
          </cell>
          <cell r="AB328" t="str">
            <v>Negativo MODERADO</v>
          </cell>
          <cell r="BA328" t="str">
            <v>Negativo BAJO</v>
          </cell>
        </row>
        <row r="329">
          <cell r="K329" t="str">
            <v>Consumo de tóner</v>
          </cell>
          <cell r="L329" t="str">
            <v>Agotamiento de los recursos naturales (-)</v>
          </cell>
          <cell r="AB329" t="str">
            <v>Negativo BAJO</v>
          </cell>
          <cell r="BA329" t="str">
            <v>Negativo BAJO</v>
          </cell>
        </row>
        <row r="330">
          <cell r="K330" t="str">
            <v>Generación de residuos aprovechables (PAPEL)</v>
          </cell>
          <cell r="L330" t="str">
            <v>Disminución de carga en los rellenos sanitarios (+)</v>
          </cell>
          <cell r="AB330" t="str">
            <v>POSITIVO</v>
          </cell>
          <cell r="BA330" t="str">
            <v>POSITIVO</v>
          </cell>
        </row>
        <row r="331">
          <cell r="K331" t="str">
            <v>Generación de residuos ordinarios</v>
          </cell>
          <cell r="L331" t="str">
            <v>Aumento de carga de rellenos sanitarios (-)</v>
          </cell>
          <cell r="AB331" t="str">
            <v>Negativo MODERADO</v>
          </cell>
          <cell r="BA331" t="str">
            <v>Negativo BAJO</v>
          </cell>
        </row>
        <row r="332">
          <cell r="K332" t="str">
            <v>Generación de residuos ordinarios</v>
          </cell>
          <cell r="L332" t="str">
            <v>Aumento de carga de rellenos sanitarios (-)</v>
          </cell>
          <cell r="AB332" t="str">
            <v>Negativo MODERADO</v>
          </cell>
          <cell r="BA332" t="str">
            <v>Negativo BAJO</v>
          </cell>
        </row>
        <row r="333">
          <cell r="K333" t="str">
            <v xml:space="preserve">Generación de residuos peligrosos (TÓNERES) </v>
          </cell>
          <cell r="L333" t="str">
            <v>Contaminación del suelo (-)</v>
          </cell>
          <cell r="AB333" t="str">
            <v>Negativo MODERADO</v>
          </cell>
          <cell r="BA333" t="str">
            <v>Negativo BAJO</v>
          </cell>
        </row>
        <row r="334">
          <cell r="K334" t="str">
            <v>Consumo de bolsas plásticas para almacenamiento de residuos</v>
          </cell>
          <cell r="L334" t="str">
            <v>Agotamiento de los recursos naturales (-)</v>
          </cell>
          <cell r="AB334" t="str">
            <v>Negativo MODERADO</v>
          </cell>
          <cell r="BA334" t="str">
            <v>Negativo BAJO</v>
          </cell>
        </row>
        <row r="335">
          <cell r="K335" t="str">
            <v>Consumo de papel</v>
          </cell>
          <cell r="L335" t="str">
            <v>Agotamiento de los recursos naturales (-)</v>
          </cell>
          <cell r="AB335" t="str">
            <v>Negativo MODERADO</v>
          </cell>
          <cell r="BA335" t="str">
            <v>Negativo BAJO</v>
          </cell>
        </row>
        <row r="336">
          <cell r="K336" t="str">
            <v>Consumo de tóner</v>
          </cell>
          <cell r="L336" t="str">
            <v>Agotamiento de los recursos naturales (-)</v>
          </cell>
          <cell r="AB336" t="str">
            <v>Negativo BAJO</v>
          </cell>
          <cell r="BA336" t="str">
            <v>Negativo BAJO</v>
          </cell>
        </row>
        <row r="337">
          <cell r="K337" t="str">
            <v>Consumo de energía eléctrica</v>
          </cell>
          <cell r="L337" t="str">
            <v>Agotamiento de los recursos naturales (-)</v>
          </cell>
          <cell r="AB337" t="str">
            <v>Negativo MODERADO</v>
          </cell>
          <cell r="BA337" t="str">
            <v>Negativo BAJO</v>
          </cell>
        </row>
        <row r="338">
          <cell r="K338" t="str">
            <v>Definición de criterios ambientales para adquisición de productos y/o servicios</v>
          </cell>
          <cell r="L338" t="str">
            <v>Reducción de afectación al medio ambiente (+)</v>
          </cell>
          <cell r="AB338" t="str">
            <v>POSITIVO</v>
          </cell>
          <cell r="BA338" t="str">
            <v>POSITIVO</v>
          </cell>
        </row>
        <row r="339">
          <cell r="K339" t="str">
            <v>Definición de criterios ambientales para adquisición de productos y/o servicios</v>
          </cell>
          <cell r="L339" t="str">
            <v>Generación / Fomento de educación  y conciencia ambiental (+)</v>
          </cell>
          <cell r="AB339" t="str">
            <v>POSITIVO</v>
          </cell>
          <cell r="BA339" t="str">
            <v>POSITIVO</v>
          </cell>
        </row>
        <row r="340">
          <cell r="K340" t="str">
            <v>Generación de residuos aprovechables (CARTÓN)</v>
          </cell>
          <cell r="L340" t="str">
            <v>Disminución de carga en los rellenos sanitarios (+)</v>
          </cell>
          <cell r="AB340" t="str">
            <v>POSITIVO</v>
          </cell>
          <cell r="BA340" t="str">
            <v>POSITIVO</v>
          </cell>
        </row>
        <row r="341">
          <cell r="K341" t="str">
            <v>Generación de residuos aprovechables (PAPEL)</v>
          </cell>
          <cell r="L341" t="str">
            <v>Disminución de carga en los rellenos sanitarios (+)</v>
          </cell>
          <cell r="AB341" t="str">
            <v>POSITIVO</v>
          </cell>
          <cell r="BA341" t="str">
            <v>POSITIVO</v>
          </cell>
        </row>
        <row r="342">
          <cell r="K342" t="str">
            <v>Generación de dotación con imagen institucional  desactualizada - RME</v>
          </cell>
          <cell r="L342" t="str">
            <v>Agotamiento de los recursos naturales (-)</v>
          </cell>
          <cell r="AB342" t="str">
            <v>Negativo MODERADO</v>
          </cell>
          <cell r="BA342" t="str">
            <v>Negativo BAJO</v>
          </cell>
        </row>
        <row r="343">
          <cell r="K343" t="str">
            <v>Generación de residuos aprovechables (PLÁSTICO)</v>
          </cell>
          <cell r="L343" t="str">
            <v>Aumento de carga de rellenos sanitarios (-)</v>
          </cell>
          <cell r="AB343" t="str">
            <v>Negativo MODERADO</v>
          </cell>
          <cell r="BA343" t="str">
            <v>Negativo BAJO</v>
          </cell>
        </row>
        <row r="344">
          <cell r="K344" t="str">
            <v>Generación de residuos ordinarios</v>
          </cell>
          <cell r="L344" t="str">
            <v>Aumento de carga de rellenos sanitarios (-)</v>
          </cell>
          <cell r="AB344" t="str">
            <v>Negativo MODERADO</v>
          </cell>
          <cell r="BA344" t="str">
            <v>Negativo BAJO</v>
          </cell>
        </row>
        <row r="345">
          <cell r="K345" t="str">
            <v>Generación de residuos ordinarios</v>
          </cell>
          <cell r="L345" t="str">
            <v>Contaminación del suelo (-)</v>
          </cell>
          <cell r="AB345" t="str">
            <v>Negativo MODERADO</v>
          </cell>
          <cell r="BA345" t="str">
            <v>Negativo BAJO</v>
          </cell>
        </row>
        <row r="346">
          <cell r="K346" t="str">
            <v>Generación de residuos orgánicos</v>
          </cell>
          <cell r="L346" t="str">
            <v>Aumento de carga de rellenos sanitarios (-)</v>
          </cell>
          <cell r="AB346" t="str">
            <v>Negativo MODERADO</v>
          </cell>
          <cell r="BA346" t="str">
            <v>Negativo BAJO</v>
          </cell>
        </row>
        <row r="347">
          <cell r="K347" t="str">
            <v>Generación de residuos orgánicos</v>
          </cell>
          <cell r="L347" t="str">
            <v>Contaminación del suelo (-)</v>
          </cell>
          <cell r="AB347" t="str">
            <v>Negativo MODERADO</v>
          </cell>
          <cell r="BA347" t="str">
            <v>Negativo BAJO</v>
          </cell>
        </row>
        <row r="348">
          <cell r="K348" t="str">
            <v xml:space="preserve">Generación de residuos peligrosos (TÓNERES) </v>
          </cell>
          <cell r="L348" t="str">
            <v>Contaminación del suelo (-)</v>
          </cell>
          <cell r="AB348" t="str">
            <v>Negativo MODERADO</v>
          </cell>
          <cell r="BA348" t="str">
            <v>Negativo BAJO</v>
          </cell>
        </row>
        <row r="349">
          <cell r="K349" t="str">
            <v>Consumo de bolsas plásticas para almacenamiento de residuos</v>
          </cell>
          <cell r="L349" t="str">
            <v>Agotamiento de los recursos naturales (-)</v>
          </cell>
          <cell r="AB349" t="str">
            <v>Negativo MODERADO</v>
          </cell>
          <cell r="BA349" t="str">
            <v>Negativo BAJO</v>
          </cell>
        </row>
        <row r="350">
          <cell r="K350" t="str">
            <v>Educación ambiental</v>
          </cell>
          <cell r="L350" t="str">
            <v>Disminución de carga en los rellenos sanitarios (+)</v>
          </cell>
          <cell r="AB350" t="str">
            <v>POSITIVO</v>
          </cell>
          <cell r="BA350" t="str">
            <v>POSITIVO</v>
          </cell>
        </row>
        <row r="351">
          <cell r="K351" t="str">
            <v>Educación ambiental</v>
          </cell>
          <cell r="L351" t="str">
            <v>Disminución de contaminación al suelo (+)</v>
          </cell>
          <cell r="AB351" t="str">
            <v>POSITIVO</v>
          </cell>
          <cell r="BA351" t="str">
            <v>POSITIVO</v>
          </cell>
        </row>
        <row r="352">
          <cell r="K352" t="str">
            <v>Educación ambiental</v>
          </cell>
          <cell r="L352" t="str">
            <v>Fomento de buenas prácticas ambientales (+)</v>
          </cell>
          <cell r="AB352" t="str">
            <v>POSITIVO</v>
          </cell>
          <cell r="BA352" t="str">
            <v>POSITIVO</v>
          </cell>
        </row>
        <row r="353">
          <cell r="K353" t="str">
            <v>Educación ambiental</v>
          </cell>
          <cell r="L353" t="str">
            <v>Generación / Fomento de educación  y conciencia ambiental (+)</v>
          </cell>
          <cell r="AB353" t="str">
            <v>POSITIVO</v>
          </cell>
          <cell r="BA353" t="str">
            <v>POSITIVO</v>
          </cell>
        </row>
        <row r="354">
          <cell r="K354" t="str">
            <v>Educación ambiental</v>
          </cell>
          <cell r="L354" t="str">
            <v>Generación de empleo (+)</v>
          </cell>
          <cell r="AB354" t="str">
            <v>POSITIVO</v>
          </cell>
          <cell r="BA354" t="str">
            <v>POSITIVO</v>
          </cell>
        </row>
        <row r="355">
          <cell r="K355" t="str">
            <v>Educación ambiental</v>
          </cell>
          <cell r="L355" t="str">
            <v>Manejo integral de residuos sólidos (+)</v>
          </cell>
          <cell r="AB355" t="str">
            <v>POSITIVO</v>
          </cell>
          <cell r="BA355" t="str">
            <v>POSITIVO</v>
          </cell>
        </row>
        <row r="356">
          <cell r="K356" t="str">
            <v>Educación ambiental</v>
          </cell>
          <cell r="L356" t="str">
            <v>Reducción de afectación al medio ambiente (+)</v>
          </cell>
          <cell r="AB356" t="str">
            <v>POSITIVO</v>
          </cell>
          <cell r="BA356" t="str">
            <v>POSITIVO</v>
          </cell>
        </row>
        <row r="357">
          <cell r="K357" t="str">
            <v>Uso de publicidad exterior visual</v>
          </cell>
          <cell r="L357" t="str">
            <v>Alteración al medio ambiente laboral (-)</v>
          </cell>
          <cell r="AB357" t="str">
            <v>Negativo MODERADO</v>
          </cell>
          <cell r="BA357" t="str">
            <v>Negativo BAJO</v>
          </cell>
        </row>
        <row r="358">
          <cell r="K358" t="str">
            <v>Consumo de combustibles</v>
          </cell>
          <cell r="L358" t="str">
            <v>Agotamiento de los recursos naturales (-)</v>
          </cell>
          <cell r="AB358" t="str">
            <v>Negativo MODERADO</v>
          </cell>
          <cell r="BA358" t="str">
            <v>Negativo BAJO</v>
          </cell>
        </row>
        <row r="359">
          <cell r="K359" t="str">
            <v>Consumo de combustibles</v>
          </cell>
          <cell r="L359" t="str">
            <v>Emisión de gases efecto invernadero (-)</v>
          </cell>
          <cell r="AB359" t="str">
            <v>Negativo MODERADO</v>
          </cell>
          <cell r="BA359" t="str">
            <v>Negativo BAJO</v>
          </cell>
        </row>
        <row r="360">
          <cell r="K360" t="str">
            <v>Generación de emisiones atmosféricas fuentes móviles</v>
          </cell>
          <cell r="L360" t="str">
            <v>Contaminación del aire (-)</v>
          </cell>
          <cell r="AB360" t="str">
            <v>Negativo MODERADO</v>
          </cell>
          <cell r="BA360" t="str">
            <v>Negativo MODERADO</v>
          </cell>
        </row>
        <row r="361">
          <cell r="K361" t="str">
            <v>Generación de residuos de manejo especial (LLANTAS USADAS)</v>
          </cell>
          <cell r="L361" t="str">
            <v>Contaminación del suelo (-)</v>
          </cell>
          <cell r="AB361" t="str">
            <v>Negativo MODERADO</v>
          </cell>
          <cell r="BA361" t="str">
            <v>Negativo BAJO</v>
          </cell>
        </row>
        <row r="362">
          <cell r="K362" t="str">
            <v>Generación de residuos peligrosos (ACEITES USADOS)</v>
          </cell>
          <cell r="L362" t="str">
            <v>Contaminación del suelo (-)</v>
          </cell>
          <cell r="AB362" t="str">
            <v>Negativo MODERADO</v>
          </cell>
          <cell r="BA362" t="str">
            <v>Negativo BAJO</v>
          </cell>
        </row>
        <row r="363">
          <cell r="K363" t="str">
            <v>Generación de ruido</v>
          </cell>
          <cell r="L363" t="str">
            <v>Contaminación del aire (-)</v>
          </cell>
          <cell r="AB363" t="str">
            <v>Negativo MODERADO</v>
          </cell>
          <cell r="BA363" t="str">
            <v>Negativo MODERADO</v>
          </cell>
        </row>
        <row r="364">
          <cell r="K364" t="str">
            <v>Identificación de requisitos legales ambientales y otros requisitos</v>
          </cell>
          <cell r="L364" t="str">
            <v>Reducción de afectación al medio ambiente (+)</v>
          </cell>
          <cell r="AB364" t="str">
            <v>POSITIVO</v>
          </cell>
          <cell r="BA364" t="str">
            <v>POSITIVO</v>
          </cell>
        </row>
        <row r="365">
          <cell r="K365" t="str">
            <v>Definición de criterios ambientales para adquisición de productos y/o servicios</v>
          </cell>
          <cell r="L365" t="str">
            <v>Preservación de la calidad del aire (+)</v>
          </cell>
          <cell r="AB365" t="str">
            <v>POSITIVO</v>
          </cell>
          <cell r="BA365" t="str">
            <v>POSITIVO</v>
          </cell>
        </row>
        <row r="366">
          <cell r="K366" t="str">
            <v>Definición de criterios ambientales para adquisición de productos y/o servicios</v>
          </cell>
          <cell r="L366" t="str">
            <v>Reducción de afectación al medio ambiente (+)</v>
          </cell>
          <cell r="AB366" t="str">
            <v>POSITIVO</v>
          </cell>
          <cell r="BA366" t="str">
            <v>POSITIVO</v>
          </cell>
        </row>
        <row r="367">
          <cell r="K367" t="str">
            <v>Uso de refrigerantes</v>
          </cell>
          <cell r="L367" t="str">
            <v>Agotamiento de los recursos naturales (-)</v>
          </cell>
          <cell r="AB367" t="str">
            <v>Negativo BAJO</v>
          </cell>
          <cell r="BA367" t="str">
            <v>Negativo BAJO</v>
          </cell>
        </row>
        <row r="368">
          <cell r="K368" t="str">
            <v>N/A</v>
          </cell>
          <cell r="L368" t="str">
            <v>N/A</v>
          </cell>
          <cell r="AB368" t="str">
            <v>SIN IMPACTO</v>
          </cell>
          <cell r="BA368" t="str">
            <v>SIN IMPACTO</v>
          </cell>
        </row>
        <row r="369">
          <cell r="K369" t="str">
            <v>Consumo de energía eléctrica</v>
          </cell>
          <cell r="L369" t="str">
            <v>Agotamiento de los recursos naturales (-)</v>
          </cell>
          <cell r="AB369" t="str">
            <v>Negativo MODERADO</v>
          </cell>
          <cell r="BA369" t="str">
            <v>Negativo BAJO</v>
          </cell>
        </row>
        <row r="370">
          <cell r="K370" t="str">
            <v>Otro</v>
          </cell>
          <cell r="L370" t="str">
            <v>Disminución de contaminación al suelo (+)</v>
          </cell>
          <cell r="AB370" t="str">
            <v>POSITIVO</v>
          </cell>
          <cell r="BA370" t="str">
            <v>POSITIVO</v>
          </cell>
        </row>
        <row r="371">
          <cell r="K371" t="str">
            <v>Consumo de combustibles</v>
          </cell>
          <cell r="L371" t="str">
            <v>Agotamiento de los recursos naturales (-)</v>
          </cell>
          <cell r="AB371" t="str">
            <v>Negativo BAJO</v>
          </cell>
          <cell r="BA371" t="str">
            <v>Negativo BAJO</v>
          </cell>
        </row>
        <row r="372">
          <cell r="K372" t="str">
            <v>Consumo de energía eléctrica</v>
          </cell>
          <cell r="L372" t="str">
            <v>Agotamiento de los recursos naturales (-)</v>
          </cell>
          <cell r="AB372" t="str">
            <v>Negativo MODERADO</v>
          </cell>
          <cell r="BA372" t="str">
            <v>Negativo BAJO</v>
          </cell>
        </row>
        <row r="373">
          <cell r="K373" t="str">
            <v>Consumo de plaguicidas</v>
          </cell>
          <cell r="L373" t="str">
            <v>Contaminación del suelo (-)</v>
          </cell>
          <cell r="AB373" t="str">
            <v>Negativo MODERADO</v>
          </cell>
          <cell r="BA373" t="str">
            <v>Negativo BAJO</v>
          </cell>
        </row>
        <row r="374">
          <cell r="K374" t="str">
            <v>Consumo de agua</v>
          </cell>
          <cell r="L374" t="str">
            <v>Agotamiento de los recursos naturales (-)</v>
          </cell>
          <cell r="AB374" t="str">
            <v>Negativo MODERADO</v>
          </cell>
          <cell r="BA374" t="str">
            <v>Negativo BAJO</v>
          </cell>
        </row>
        <row r="375">
          <cell r="K375" t="str">
            <v>Consumo de agua</v>
          </cell>
          <cell r="L375" t="str">
            <v>Agotamiento de los recursos naturales (-)</v>
          </cell>
          <cell r="AB375" t="str">
            <v>Negativo MODERADO</v>
          </cell>
          <cell r="BA375" t="str">
            <v>Negativo BAJO</v>
          </cell>
        </row>
        <row r="376">
          <cell r="K376" t="str">
            <v xml:space="preserve">Generación de residuos peligrosos (RESIDUOS QUÍMICOS) </v>
          </cell>
          <cell r="L376" t="str">
            <v>Contaminación del suelo (-)</v>
          </cell>
          <cell r="AB376" t="str">
            <v>Negativo MODERADO</v>
          </cell>
          <cell r="BA376" t="str">
            <v>Negativo BAJO</v>
          </cell>
        </row>
        <row r="377">
          <cell r="K377" t="str">
            <v>Consumo de agua</v>
          </cell>
          <cell r="L377" t="str">
            <v>Agotamiento de los recursos naturales (-)</v>
          </cell>
          <cell r="AB377" t="str">
            <v>Negativo BAJO</v>
          </cell>
          <cell r="BA377" t="str">
            <v>Negativo BAJO</v>
          </cell>
        </row>
        <row r="378">
          <cell r="K378" t="str">
            <v>N/A</v>
          </cell>
          <cell r="L378" t="str">
            <v>N/A</v>
          </cell>
          <cell r="AB378" t="str">
            <v>SIN IMPACTO</v>
          </cell>
          <cell r="BA378" t="str">
            <v>SIN IMPACTO</v>
          </cell>
        </row>
        <row r="379">
          <cell r="K379" t="str">
            <v>N/A</v>
          </cell>
          <cell r="L379" t="str">
            <v>N/A</v>
          </cell>
          <cell r="AB379" t="str">
            <v>SIN IMPACTO</v>
          </cell>
          <cell r="BA379" t="str">
            <v>SIN IMPACTO</v>
          </cell>
        </row>
        <row r="380">
          <cell r="K380" t="str">
            <v>N/A</v>
          </cell>
          <cell r="L380" t="str">
            <v>N/A</v>
          </cell>
          <cell r="AB380" t="str">
            <v>SIN IMPACTO</v>
          </cell>
          <cell r="BA380" t="str">
            <v>SIN IMPACTO</v>
          </cell>
        </row>
        <row r="381">
          <cell r="K381" t="str">
            <v>N/A</v>
          </cell>
          <cell r="L381" t="str">
            <v>N/A</v>
          </cell>
          <cell r="AB381" t="str">
            <v>SIN IMPACTO</v>
          </cell>
          <cell r="BA381" t="str">
            <v>SIN IMPACTO</v>
          </cell>
        </row>
        <row r="382">
          <cell r="K382" t="str">
            <v>N/A</v>
          </cell>
          <cell r="L382" t="str">
            <v>N/A</v>
          </cell>
          <cell r="AB382" t="str">
            <v>SIN IMPACTO</v>
          </cell>
          <cell r="BA382" t="str">
            <v>SIN IMPACTO</v>
          </cell>
        </row>
        <row r="383">
          <cell r="K383" t="str">
            <v>Generación de ruido</v>
          </cell>
          <cell r="L383" t="str">
            <v>Alteración al medio ambiente laboral (-)</v>
          </cell>
          <cell r="AB383" t="str">
            <v>Negativo MODERADO</v>
          </cell>
          <cell r="BA383" t="str">
            <v>Negativo BAJO</v>
          </cell>
        </row>
        <row r="384">
          <cell r="K384"/>
          <cell r="L384"/>
          <cell r="AB384" t="str">
            <v>SIN IMPACTO</v>
          </cell>
          <cell r="BA384" t="str">
            <v>SIN IMPACTO</v>
          </cell>
        </row>
      </sheetData>
      <sheetData sheetId="90"/>
      <sheetData sheetId="91"/>
      <sheetData sheetId="92"/>
      <sheetData sheetId="93"/>
      <sheetData sheetId="9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de manejo especial (RCD´S)</v>
          </cell>
          <cell r="L56" t="str">
            <v>Aumento de carga de rellenos sanitarios (-)</v>
          </cell>
          <cell r="AB56" t="str">
            <v>Negativo BAJO</v>
          </cell>
          <cell r="BA56" t="str">
            <v>Negativo BAJO</v>
          </cell>
        </row>
        <row r="57">
          <cell r="K57" t="str">
            <v>Consumo de materiales de construcción</v>
          </cell>
          <cell r="L57" t="str">
            <v>Aumento de carga de rellenos sanitarios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Generación de residuos ordinarios</v>
          </cell>
          <cell r="L65" t="str">
            <v>Aumento de carga de rellenos sanitarios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energía eléctrica</v>
          </cell>
          <cell r="L68" t="str">
            <v>Agotamiento de los recursos naturales (-)</v>
          </cell>
          <cell r="AB68" t="str">
            <v>Negativo MODERADO</v>
          </cell>
          <cell r="BA68" t="str">
            <v>Negativo BAJO</v>
          </cell>
        </row>
        <row r="69">
          <cell r="K69" t="str">
            <v>Consumo de agua</v>
          </cell>
          <cell r="L69" t="str">
            <v>Agotamiento de los recursos naturales (-)</v>
          </cell>
          <cell r="AB69" t="str">
            <v>Negativo MODERADO</v>
          </cell>
          <cell r="BA69" t="str">
            <v>Negativo BAJO</v>
          </cell>
        </row>
        <row r="70">
          <cell r="K70" t="str">
            <v>Consumo de fertilizantes</v>
          </cell>
          <cell r="L70" t="str">
            <v>Agotamiento de los recursos naturales (-)</v>
          </cell>
          <cell r="AB70" t="str">
            <v>Negativo MODERADO</v>
          </cell>
          <cell r="BA70" t="str">
            <v>Negativo BAJO</v>
          </cell>
        </row>
        <row r="71">
          <cell r="K71" t="str">
            <v>Generación de residuos aprovechables (CARTÓN)</v>
          </cell>
          <cell r="L71" t="str">
            <v>Disminución de carga en los rellenos sanitarios (+)</v>
          </cell>
          <cell r="AB71" t="str">
            <v>POSITIVO</v>
          </cell>
          <cell r="BA71" t="str">
            <v>POSITIVO</v>
          </cell>
        </row>
        <row r="72">
          <cell r="K72" t="str">
            <v>Generación de residuos aprovechables (PAPEL)</v>
          </cell>
          <cell r="L72" t="str">
            <v>Disminución de carga en los rellenos sanitarios (+)</v>
          </cell>
          <cell r="AB72" t="str">
            <v>POSITIVO</v>
          </cell>
          <cell r="BA72" t="str">
            <v>POSITIVO</v>
          </cell>
        </row>
        <row r="73">
          <cell r="K73" t="str">
            <v>Generación de residuos aprovechables (PLÁSTICO)</v>
          </cell>
          <cell r="L73" t="str">
            <v>Disminución de carga en los rellenos sanitarios (+)</v>
          </cell>
          <cell r="AB73" t="str">
            <v>POSITIVO</v>
          </cell>
          <cell r="BA73" t="str">
            <v>POSITIVO</v>
          </cell>
        </row>
        <row r="74">
          <cell r="K74" t="str">
            <v>Generación de residuos ordinarios</v>
          </cell>
          <cell r="L74" t="str">
            <v>Aumento de carga de rellenos sanitarios (-)</v>
          </cell>
          <cell r="AB74" t="str">
            <v>Negativo MODERADO</v>
          </cell>
          <cell r="BA74" t="str">
            <v>Negativo BAJO</v>
          </cell>
        </row>
        <row r="75">
          <cell r="K75" t="str">
            <v>Generación de residuos orgánicos</v>
          </cell>
          <cell r="L75" t="str">
            <v>Aumento de carga de rellenos sanitarios (-)</v>
          </cell>
          <cell r="AB75" t="str">
            <v>Negativo MODERADO</v>
          </cell>
          <cell r="BA75" t="str">
            <v>Negativo BAJO</v>
          </cell>
        </row>
        <row r="76">
          <cell r="K76" t="str">
            <v>Consumo de sustancias químicas</v>
          </cell>
          <cell r="L76" t="str">
            <v>Agotamiento de los recursos naturales (-)</v>
          </cell>
          <cell r="AB76" t="str">
            <v>Negativo MODERADO</v>
          </cell>
          <cell r="BA76" t="str">
            <v>Negativo BAJO</v>
          </cell>
        </row>
        <row r="77">
          <cell r="K77" t="str">
            <v xml:space="preserve">Generación de residuos peligrosos (RESIDUOS QUÍMICOS) </v>
          </cell>
          <cell r="L77" t="str">
            <v>Contaminación del suelo (-)</v>
          </cell>
          <cell r="AB77" t="str">
            <v>Negativo MODERADO</v>
          </cell>
          <cell r="BA77" t="str">
            <v>Negativo BAJO</v>
          </cell>
        </row>
        <row r="78">
          <cell r="K78" t="str">
            <v>Consumo de plaguicidas</v>
          </cell>
          <cell r="L78" t="str">
            <v>Agotamiento de los recursos naturales (-)</v>
          </cell>
          <cell r="AB78" t="str">
            <v>Negativo MODERADO</v>
          </cell>
          <cell r="BA78" t="str">
            <v>Negativo BAJO</v>
          </cell>
        </row>
        <row r="79">
          <cell r="K79" t="str">
            <v>Generación de residuos peligrosos (PLAGUICIDAS)</v>
          </cell>
          <cell r="L79" t="str">
            <v>Disminución de vectores que ocasionan enfermedades para el ser humanos (+)</v>
          </cell>
          <cell r="AB79" t="str">
            <v>POSITIVO</v>
          </cell>
          <cell r="BA79" t="str">
            <v>POSITIVO</v>
          </cell>
        </row>
        <row r="80">
          <cell r="K80" t="str">
            <v>Generación de residuos peligrosos (PLAGUICIDAS)</v>
          </cell>
          <cell r="L80" t="str">
            <v>Contaminación del suelo (-)</v>
          </cell>
          <cell r="AB80" t="str">
            <v>Negativo MODERADO</v>
          </cell>
          <cell r="BA80" t="str">
            <v>Negativo BAJO</v>
          </cell>
        </row>
        <row r="81">
          <cell r="K81" t="str">
            <v>Consumo de energía eléctrica</v>
          </cell>
          <cell r="L81" t="str">
            <v>Agotamiento de los recursos naturales (-)</v>
          </cell>
          <cell r="AB81" t="str">
            <v>Negativo MODERADO</v>
          </cell>
          <cell r="BA81" t="str">
            <v>Negativo BAJO</v>
          </cell>
        </row>
        <row r="82">
          <cell r="K82" t="str">
            <v>Consumo de papel</v>
          </cell>
          <cell r="L82" t="str">
            <v>Agotamiento de los recursos naturales (-)</v>
          </cell>
          <cell r="AB82" t="str">
            <v>Negativo MODERADO</v>
          </cell>
          <cell r="BA82" t="str">
            <v>Negativo BAJO</v>
          </cell>
        </row>
        <row r="83">
          <cell r="K83" t="str">
            <v>Consumo de tóner</v>
          </cell>
          <cell r="L83" t="str">
            <v>Agotamiento de los recursos naturales (-)</v>
          </cell>
          <cell r="AB83" t="str">
            <v>Negativo BAJO</v>
          </cell>
          <cell r="BA83" t="str">
            <v>Negativo BAJO</v>
          </cell>
        </row>
        <row r="84">
          <cell r="K84" t="str">
            <v>Conversión a medios tecnológicos</v>
          </cell>
          <cell r="L84" t="str">
            <v>Disminución de consumo de papel (+)</v>
          </cell>
          <cell r="AB84" t="str">
            <v>POSITIVO</v>
          </cell>
          <cell r="BA84" t="str">
            <v>POSITIVO</v>
          </cell>
        </row>
        <row r="85">
          <cell r="K85" t="str">
            <v>Generación de residuos aprovechables (PAPEL)</v>
          </cell>
          <cell r="L85" t="str">
            <v>Disminución de carga en los rellenos sanitarios (+)</v>
          </cell>
          <cell r="AB85" t="str">
            <v>POSITIVO</v>
          </cell>
          <cell r="BA85" t="str">
            <v>POSITIVO</v>
          </cell>
        </row>
        <row r="86">
          <cell r="K86" t="str">
            <v xml:space="preserve">Generación de residuos peligrosos (TÓNERES) </v>
          </cell>
          <cell r="L86" t="str">
            <v>Contaminación del suelo (-)</v>
          </cell>
          <cell r="AB86" t="str">
            <v>Negativo MODERADO</v>
          </cell>
          <cell r="BA86" t="str">
            <v>Negativo BAJO</v>
          </cell>
        </row>
        <row r="87">
          <cell r="K87" t="str">
            <v>Educación ambiental</v>
          </cell>
          <cell r="L87" t="str">
            <v>Fomento de buenas prácticas ambientales (+)</v>
          </cell>
          <cell r="AB87" t="str">
            <v>POSITIVO</v>
          </cell>
          <cell r="BA87" t="str">
            <v>POSITIVO</v>
          </cell>
        </row>
        <row r="88">
          <cell r="K88" t="str">
            <v>Educación ambiental</v>
          </cell>
          <cell r="L88" t="str">
            <v>Generación / Fomento de educación  y conciencia ambiental (+)</v>
          </cell>
          <cell r="AB88" t="str">
            <v>POSITIVO</v>
          </cell>
          <cell r="BA88" t="str">
            <v>POSITIVO</v>
          </cell>
        </row>
        <row r="89">
          <cell r="K89" t="str">
            <v>Consumo de energía eléctrica</v>
          </cell>
          <cell r="L89" t="str">
            <v>Agotamiento de los recursos naturales (-)</v>
          </cell>
          <cell r="AB89" t="str">
            <v>POSITIVO</v>
          </cell>
          <cell r="BA89" t="str">
            <v>POSITIVO</v>
          </cell>
        </row>
        <row r="90">
          <cell r="K90" t="str">
            <v>Consumo de papel</v>
          </cell>
          <cell r="L90" t="str">
            <v>Agotamiento de los recursos naturales (-)</v>
          </cell>
          <cell r="AB90" t="str">
            <v>Negativo MODERADO</v>
          </cell>
          <cell r="BA90" t="str">
            <v>Negativo BAJO</v>
          </cell>
        </row>
        <row r="91">
          <cell r="K91" t="str">
            <v>Generación de residuos ordinarios</v>
          </cell>
          <cell r="L91" t="str">
            <v>Contaminación del suelo (-)</v>
          </cell>
          <cell r="AB91" t="str">
            <v>Negativo MODERADO</v>
          </cell>
          <cell r="BA91" t="str">
            <v>Negativo BAJO</v>
          </cell>
        </row>
        <row r="92">
          <cell r="K92" t="str">
            <v xml:space="preserve">Consumo de insumos comestibles de cafetería </v>
          </cell>
          <cell r="L92" t="str">
            <v>Agotamiento de los recursos naturales (-)</v>
          </cell>
          <cell r="AB92" t="str">
            <v>Negativo BAJO</v>
          </cell>
          <cell r="BA92" t="str">
            <v>Negativo BAJO</v>
          </cell>
        </row>
        <row r="93">
          <cell r="K93" t="str">
            <v>Generación de residuos orgánicos</v>
          </cell>
          <cell r="L93" t="str">
            <v>Contaminación del suelo (-)</v>
          </cell>
          <cell r="AB93" t="str">
            <v>Negativo MODERADO</v>
          </cell>
          <cell r="BA93" t="str">
            <v>Negativo BAJO</v>
          </cell>
        </row>
        <row r="94">
          <cell r="K94" t="str">
            <v>Generación de residuos aprovechables (PAPEL)</v>
          </cell>
          <cell r="L94" t="str">
            <v>Disminución de carga en los rellenos sanitarios (+)</v>
          </cell>
          <cell r="AB94" t="str">
            <v>POSITIVO</v>
          </cell>
          <cell r="BA94" t="str">
            <v>POSITIVO</v>
          </cell>
        </row>
        <row r="95">
          <cell r="K95" t="str">
            <v>Consumo de energía eléctrica</v>
          </cell>
          <cell r="L95" t="str">
            <v>Agotamiento de los recursos naturales (-)</v>
          </cell>
          <cell r="AB95" t="str">
            <v>Negativo MODERADO</v>
          </cell>
          <cell r="BA95" t="str">
            <v>Negativo BAJO</v>
          </cell>
        </row>
        <row r="96">
          <cell r="K96" t="str">
            <v>Consumo de papel</v>
          </cell>
          <cell r="L96" t="str">
            <v>Agotamiento de los recursos naturales (-)</v>
          </cell>
          <cell r="AB96" t="str">
            <v>Negativo MODERADO</v>
          </cell>
          <cell r="BA96" t="str">
            <v>Negativo BAJO</v>
          </cell>
        </row>
        <row r="97">
          <cell r="K97" t="str">
            <v>Consumo de tóner</v>
          </cell>
          <cell r="L97" t="str">
            <v>Agotamiento de los recursos naturales (-)</v>
          </cell>
          <cell r="AB97" t="str">
            <v>Negativo BAJO</v>
          </cell>
          <cell r="BA97" t="str">
            <v>Negativo BAJO</v>
          </cell>
        </row>
        <row r="98">
          <cell r="K98" t="str">
            <v>Conversión a medios tecnológicos</v>
          </cell>
          <cell r="L98" t="str">
            <v>Disminución de consumo de papel (+)</v>
          </cell>
          <cell r="AB98" t="str">
            <v>POSITIVO</v>
          </cell>
          <cell r="BA98" t="str">
            <v>POSITIVO</v>
          </cell>
        </row>
        <row r="99">
          <cell r="K99" t="str">
            <v>Generación de residuos aprovechables (PAPEL)</v>
          </cell>
          <cell r="L99" t="str">
            <v>Disminución de carga en los rellenos sanitarios (+)</v>
          </cell>
          <cell r="AB99" t="str">
            <v>POSITIVO</v>
          </cell>
          <cell r="BA99" t="str">
            <v>POSITIVO</v>
          </cell>
        </row>
        <row r="100">
          <cell r="K100" t="str">
            <v>Generación de residuos aprovechables (CARTÓN)</v>
          </cell>
          <cell r="L100" t="str">
            <v>Disminución de carga en los rellenos sanitarios (+)</v>
          </cell>
          <cell r="AB100" t="str">
            <v>POSITIVO</v>
          </cell>
          <cell r="BA100" t="str">
            <v>POSITIVO</v>
          </cell>
        </row>
        <row r="101">
          <cell r="K101" t="str">
            <v xml:space="preserve">Generación de residuos peligrosos (TÓNERES) </v>
          </cell>
          <cell r="L101" t="str">
            <v>Contaminación del suelo (-)</v>
          </cell>
          <cell r="AB101" t="str">
            <v>Negativo MODERADO</v>
          </cell>
          <cell r="BA101" t="str">
            <v>Negativo BAJO</v>
          </cell>
        </row>
        <row r="102">
          <cell r="K102" t="str">
            <v>Consumo de energía eléctrica</v>
          </cell>
          <cell r="L102" t="str">
            <v>Agotamiento de los recursos naturales (-)</v>
          </cell>
          <cell r="AB102" t="str">
            <v>Negativo MODERADO</v>
          </cell>
          <cell r="BA102" t="str">
            <v>Negativo BAJO</v>
          </cell>
        </row>
        <row r="103">
          <cell r="K103" t="str">
            <v>Consumo de papel</v>
          </cell>
          <cell r="L103" t="str">
            <v>Agotamiento de los recursos naturales (-)</v>
          </cell>
          <cell r="AB103" t="str">
            <v>Negativo MODERADO</v>
          </cell>
          <cell r="BA103" t="str">
            <v>Negativo BAJO</v>
          </cell>
        </row>
        <row r="104">
          <cell r="K104" t="str">
            <v>Consumo de tóner</v>
          </cell>
          <cell r="L104" t="str">
            <v>Agotamiento de los recursos naturales (-)</v>
          </cell>
          <cell r="AB104" t="str">
            <v>Negativo BAJO</v>
          </cell>
          <cell r="BA104" t="str">
            <v>Negativo BAJO</v>
          </cell>
        </row>
        <row r="105">
          <cell r="K105" t="str">
            <v>Conversión a medios tecnológicos</v>
          </cell>
          <cell r="L105" t="str">
            <v>Disminución de consumo de papel (+)</v>
          </cell>
          <cell r="AB105" t="str">
            <v>POSITIVO</v>
          </cell>
          <cell r="BA105" t="str">
            <v>POSITIVO</v>
          </cell>
        </row>
        <row r="106">
          <cell r="K106" t="str">
            <v>Generación de residuos aprovechables (PAPEL)</v>
          </cell>
          <cell r="L106" t="str">
            <v>Disminución de carga en los rellenos sanitarios (+)</v>
          </cell>
          <cell r="AB106" t="str">
            <v>POSITIVO</v>
          </cell>
          <cell r="BA106" t="str">
            <v>POSITIVO</v>
          </cell>
        </row>
        <row r="107">
          <cell r="K107" t="str">
            <v xml:space="preserve">Generación de residuos peligrosos (TÓNERES) </v>
          </cell>
          <cell r="L107" t="str">
            <v>Contaminación del suelo (-)</v>
          </cell>
          <cell r="AB107" t="str">
            <v>Negativo MODERADO</v>
          </cell>
          <cell r="BA107" t="str">
            <v>Negativo BAJO</v>
          </cell>
        </row>
        <row r="108">
          <cell r="K108" t="str">
            <v>Consumo de energía eléctrica</v>
          </cell>
          <cell r="L108" t="str">
            <v>Agotamiento de los recursos naturales (-)</v>
          </cell>
          <cell r="AB108" t="str">
            <v>Negativo MODERADO</v>
          </cell>
          <cell r="BA108" t="str">
            <v>Negativo BAJO</v>
          </cell>
        </row>
        <row r="109">
          <cell r="K109" t="str">
            <v>Consumo de papel</v>
          </cell>
          <cell r="L109" t="str">
            <v>Agotamiento de los recursos naturales (-)</v>
          </cell>
          <cell r="AB109" t="str">
            <v>Negativo MODERADO</v>
          </cell>
          <cell r="BA109" t="str">
            <v>Negativo BAJO</v>
          </cell>
        </row>
        <row r="110">
          <cell r="K110" t="str">
            <v>Consumo de tóner</v>
          </cell>
          <cell r="L110" t="str">
            <v>Agotamiento de los recursos naturales (-)</v>
          </cell>
          <cell r="AB110" t="str">
            <v>Negativo BAJO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 xml:space="preserve">Generación de residuos peligrosos (TÓNERES) </v>
          </cell>
          <cell r="L113" t="str">
            <v>Contaminación del suelo (-)</v>
          </cell>
          <cell r="AB113" t="str">
            <v>Negativo MODERADO</v>
          </cell>
          <cell r="BA113" t="str">
            <v>Negativo BAJO</v>
          </cell>
        </row>
        <row r="114">
          <cell r="K114" t="str">
            <v>Consumo de energía eléctrica</v>
          </cell>
          <cell r="L114" t="str">
            <v>Agotamiento de los recursos naturales (-)</v>
          </cell>
          <cell r="AB114" t="str">
            <v>Negativo MODERADO</v>
          </cell>
          <cell r="BA114" t="str">
            <v>Negativo BAJO</v>
          </cell>
        </row>
        <row r="115">
          <cell r="K115" t="str">
            <v>Consumo de papel</v>
          </cell>
          <cell r="L115" t="str">
            <v>Agotamiento de los recursos naturales (-)</v>
          </cell>
          <cell r="AB115" t="str">
            <v>Negativo MODERADO</v>
          </cell>
          <cell r="BA115" t="str">
            <v>Negativo BAJO</v>
          </cell>
        </row>
        <row r="116">
          <cell r="K116" t="str">
            <v>Conversión a medios tecnológicos</v>
          </cell>
          <cell r="L116" t="str">
            <v>Disminución de consumo de papel (+)</v>
          </cell>
          <cell r="AB116" t="str">
            <v>POSITIVO</v>
          </cell>
          <cell r="BA116" t="str">
            <v>POSITIVO</v>
          </cell>
        </row>
        <row r="117">
          <cell r="K117" t="str">
            <v>Generación de residuos aprovechables (PAPEL)</v>
          </cell>
          <cell r="L117" t="str">
            <v>Disminución de carga en los rellenos sanitarios (+)</v>
          </cell>
          <cell r="AB117" t="str">
            <v>POSITIVO</v>
          </cell>
          <cell r="BA117" t="str">
            <v>POSITIVO</v>
          </cell>
        </row>
        <row r="118">
          <cell r="K118" t="str">
            <v>Consumo de energía eléctrica</v>
          </cell>
          <cell r="L118" t="str">
            <v>Agotamiento de los recursos naturales (-)</v>
          </cell>
          <cell r="AB118" t="str">
            <v>Negativo MODERADO</v>
          </cell>
          <cell r="BA118" t="str">
            <v>Negativo BAJO</v>
          </cell>
        </row>
        <row r="119">
          <cell r="K119" t="str">
            <v>Consumo de papel</v>
          </cell>
          <cell r="L119" t="str">
            <v>Agotamiento de los recursos naturales (-)</v>
          </cell>
          <cell r="AB119" t="str">
            <v>Negativo MODERADO</v>
          </cell>
          <cell r="BA119" t="str">
            <v>Negativo BAJO</v>
          </cell>
        </row>
        <row r="120">
          <cell r="K120" t="str">
            <v>Consumo de tóner</v>
          </cell>
          <cell r="L120" t="str">
            <v>Agotamiento de los recursos naturales (-)</v>
          </cell>
          <cell r="AB120" t="str">
            <v>Negativo BAJO</v>
          </cell>
          <cell r="BA120" t="str">
            <v>Negativo BAJO</v>
          </cell>
        </row>
        <row r="121">
          <cell r="K121" t="str">
            <v>Conversión a medios tecnológicos</v>
          </cell>
          <cell r="L121" t="str">
            <v>Disminución de consumo de papel (+)</v>
          </cell>
          <cell r="AB121" t="str">
            <v>POSITIVO</v>
          </cell>
          <cell r="BA121" t="str">
            <v>POSITIVO</v>
          </cell>
        </row>
        <row r="122">
          <cell r="K122" t="str">
            <v>Generación de residuos aprovechables (PAPEL)</v>
          </cell>
          <cell r="L122" t="str">
            <v>Disminución de carga en los rellenos sanitarios (+)</v>
          </cell>
          <cell r="AB122" t="str">
            <v>POSITIVO</v>
          </cell>
          <cell r="BA122" t="str">
            <v>POSITIVO</v>
          </cell>
        </row>
        <row r="123">
          <cell r="K123" t="str">
            <v xml:space="preserve">Generación de residuos peligrosos (TÓNERES) </v>
          </cell>
          <cell r="L123" t="str">
            <v>Contaminación del suelo (-)</v>
          </cell>
          <cell r="AB123" t="str">
            <v>Negativo MODERADO</v>
          </cell>
          <cell r="BA123" t="str">
            <v>Negativo BAJO</v>
          </cell>
        </row>
        <row r="124">
          <cell r="K124" t="str">
            <v>Consumo de energía eléctrica</v>
          </cell>
          <cell r="L124" t="str">
            <v>Agotamiento de los recursos naturales (-)</v>
          </cell>
          <cell r="AB124" t="str">
            <v>Negativo MODERADO</v>
          </cell>
          <cell r="BA124" t="str">
            <v>Negativo BAJO</v>
          </cell>
        </row>
        <row r="125">
          <cell r="K125" t="str">
            <v>Consumo de papel</v>
          </cell>
          <cell r="L125" t="str">
            <v>Agotamiento de los recursos naturales (-)</v>
          </cell>
          <cell r="AB125" t="str">
            <v>Negativo MODERADO</v>
          </cell>
          <cell r="BA125" t="str">
            <v>Negativo BAJO</v>
          </cell>
        </row>
        <row r="126">
          <cell r="K126" t="str">
            <v>Consumo de tóner</v>
          </cell>
          <cell r="L126" t="str">
            <v>Agotamiento de los recursos naturales (-)</v>
          </cell>
          <cell r="AB126" t="str">
            <v>Negativo BAJO</v>
          </cell>
          <cell r="BA126" t="str">
            <v>Negativo BAJO</v>
          </cell>
        </row>
        <row r="127">
          <cell r="K127" t="str">
            <v>Conversión a medios tecnológicos</v>
          </cell>
          <cell r="L127" t="str">
            <v>Disminución de consumo de papel (+)</v>
          </cell>
          <cell r="AB127" t="str">
            <v>POSITIVO</v>
          </cell>
          <cell r="BA127" t="str">
            <v>POSITIVO</v>
          </cell>
        </row>
        <row r="128">
          <cell r="K128" t="str">
            <v>Generación de residuos aprovechables (PAPEL)</v>
          </cell>
          <cell r="L128" t="str">
            <v>Disminución de carga en los rellenos sanitarios (+)</v>
          </cell>
          <cell r="AB128" t="str">
            <v>POSITIVO</v>
          </cell>
          <cell r="BA128" t="str">
            <v>POSITIVO</v>
          </cell>
        </row>
        <row r="129">
          <cell r="K129" t="str">
            <v xml:space="preserve">Generación de residuos peligrosos (TÓNERES) </v>
          </cell>
          <cell r="L129" t="str">
            <v>Contaminación del suelo (-)</v>
          </cell>
          <cell r="AB129" t="str">
            <v>Negativo MODERADO</v>
          </cell>
          <cell r="BA129" t="str">
            <v>Negativo BAJO</v>
          </cell>
        </row>
        <row r="130">
          <cell r="K130" t="str">
            <v>Consumo de energía eléctrica</v>
          </cell>
          <cell r="L130" t="str">
            <v>Agotamiento de los recursos naturales (-)</v>
          </cell>
          <cell r="AB130" t="str">
            <v>Negativo MODERADO</v>
          </cell>
          <cell r="BA130" t="str">
            <v>Negativo BAJO</v>
          </cell>
        </row>
        <row r="131">
          <cell r="K131" t="str">
            <v>Consumo de papel</v>
          </cell>
          <cell r="L131" t="str">
            <v>Agotamiento de los recursos naturales (-)</v>
          </cell>
          <cell r="AB131" t="str">
            <v>Negativo MODERADO</v>
          </cell>
          <cell r="BA131" t="str">
            <v>Negativo BAJO</v>
          </cell>
        </row>
        <row r="132">
          <cell r="K132" t="str">
            <v>Conversión a medios tecnológicos</v>
          </cell>
          <cell r="L132" t="str">
            <v>Disminución de consumo de papel (+)</v>
          </cell>
          <cell r="AB132" t="str">
            <v>POSITIVO</v>
          </cell>
          <cell r="BA132" t="str">
            <v>POSITIVO</v>
          </cell>
        </row>
        <row r="133">
          <cell r="K133" t="str">
            <v>Generación de residuos aprovechables (PAPEL)</v>
          </cell>
          <cell r="L133" t="str">
            <v>Disminución de carga en los rellenos sanitarios (+)</v>
          </cell>
          <cell r="AB133" t="str">
            <v>POSITIVO</v>
          </cell>
          <cell r="BA133" t="str">
            <v>POSITIVO</v>
          </cell>
        </row>
        <row r="134">
          <cell r="K134" t="str">
            <v>Consumo de energía eléctrica</v>
          </cell>
          <cell r="L134" t="str">
            <v>Agotamiento de los recursos naturales (-)</v>
          </cell>
          <cell r="AB134" t="str">
            <v>Negativo MODERADO</v>
          </cell>
          <cell r="BA134" t="str">
            <v>Negativo BAJO</v>
          </cell>
        </row>
        <row r="135">
          <cell r="K135" t="str">
            <v>Consumo de papel</v>
          </cell>
          <cell r="L135" t="str">
            <v>Agotamiento de los recursos naturales (-)</v>
          </cell>
          <cell r="AB135" t="str">
            <v>Negativo MODERADO</v>
          </cell>
          <cell r="BA135" t="str">
            <v>Negativo BAJO</v>
          </cell>
        </row>
        <row r="136">
          <cell r="K136" t="str">
            <v>Conversión a medios tecnológicos</v>
          </cell>
          <cell r="L136" t="str">
            <v>Disminución de consumo de papel (+)</v>
          </cell>
          <cell r="AB136" t="str">
            <v>POSITIVO</v>
          </cell>
          <cell r="BA136" t="str">
            <v>POSITIVO</v>
          </cell>
        </row>
        <row r="137">
          <cell r="K137" t="str">
            <v>Generación de residuos aprovechables (PAPEL)</v>
          </cell>
          <cell r="L137" t="str">
            <v>Disminución de carga en los rellenos sanitarios (+)</v>
          </cell>
          <cell r="AB137" t="str">
            <v>POSITIVO</v>
          </cell>
          <cell r="BA137" t="str">
            <v>POSITIVO</v>
          </cell>
        </row>
        <row r="138">
          <cell r="K138" t="str">
            <v>Consumo de combustibles</v>
          </cell>
          <cell r="L138" t="str">
            <v>Emisión de gases efecto invernadero (-)</v>
          </cell>
          <cell r="AB138" t="str">
            <v>Negativo BAJO</v>
          </cell>
          <cell r="BA138" t="str">
            <v>Negativo BAJO</v>
          </cell>
        </row>
        <row r="139">
          <cell r="K139" t="str">
            <v>Generación de emisiones atmosféricas fuentes móviles</v>
          </cell>
          <cell r="L139" t="str">
            <v>Contaminación del aire (-)</v>
          </cell>
          <cell r="AB139" t="str">
            <v>Negativo MODERADO</v>
          </cell>
          <cell r="BA139" t="str">
            <v>Negativo MODERADO</v>
          </cell>
        </row>
        <row r="140">
          <cell r="K140" t="str">
            <v>Consumo de energía eléctrica</v>
          </cell>
          <cell r="L140" t="str">
            <v>Agotamiento de los recursos naturales (-)</v>
          </cell>
          <cell r="AB140" t="str">
            <v>Negativo MODERADO</v>
          </cell>
          <cell r="BA140" t="str">
            <v>Negativo BAJO</v>
          </cell>
        </row>
        <row r="141">
          <cell r="K141" t="str">
            <v>Consumo de papel</v>
          </cell>
          <cell r="L141" t="str">
            <v>Agotamiento de los recursos naturales (-)</v>
          </cell>
          <cell r="AB141" t="str">
            <v>Negativo MODERADO</v>
          </cell>
          <cell r="BA141" t="str">
            <v>Negativo BAJO</v>
          </cell>
        </row>
        <row r="142">
          <cell r="K142" t="str">
            <v>Conversión a medios tecnológicos</v>
          </cell>
          <cell r="L142" t="str">
            <v>Disminución de consumo de papel (+)</v>
          </cell>
          <cell r="AB142" t="str">
            <v>POSITIVO</v>
          </cell>
          <cell r="BA142" t="str">
            <v>POSITIVO</v>
          </cell>
        </row>
        <row r="143">
          <cell r="K143" t="str">
            <v>Generación de residuos aprovechables (PAPEL)</v>
          </cell>
          <cell r="L143" t="str">
            <v>Disminución de carga en los rellenos sanitarios (+)</v>
          </cell>
          <cell r="AB143" t="str">
            <v>POSITIVO</v>
          </cell>
          <cell r="BA143" t="str">
            <v>POSITIVO</v>
          </cell>
        </row>
        <row r="144">
          <cell r="K144" t="str">
            <v>Consumo de combustibles</v>
          </cell>
          <cell r="L144" t="str">
            <v>Emisión de gases efecto invernadero (-)</v>
          </cell>
          <cell r="AB144" t="str">
            <v>Negativo BAJO</v>
          </cell>
          <cell r="BA144" t="str">
            <v>Negativo BAJO</v>
          </cell>
        </row>
        <row r="145">
          <cell r="K145" t="str">
            <v>Generación de emisiones atmosféricas fuentes móviles</v>
          </cell>
          <cell r="L145" t="str">
            <v>Contaminación del aire (-)</v>
          </cell>
          <cell r="AB145" t="str">
            <v>Negativo MODERADO</v>
          </cell>
          <cell r="BA145" t="str">
            <v>Negativo MODERADO</v>
          </cell>
        </row>
        <row r="146">
          <cell r="K146" t="str">
            <v>Consumo de energía eléctrica</v>
          </cell>
          <cell r="L146" t="str">
            <v>Agotamiento de los recursos naturales (-)</v>
          </cell>
          <cell r="AB146" t="str">
            <v>Negativo MODERADO</v>
          </cell>
          <cell r="BA146" t="str">
            <v>Negativo BAJO</v>
          </cell>
        </row>
        <row r="147">
          <cell r="K147" t="str">
            <v>Consumo de papel</v>
          </cell>
          <cell r="L147" t="str">
            <v>Agotamiento de los recursos naturales (-)</v>
          </cell>
          <cell r="AB147" t="str">
            <v>Negativo MODERADO</v>
          </cell>
          <cell r="BA147" t="str">
            <v>Negativo BAJO</v>
          </cell>
        </row>
        <row r="148">
          <cell r="K148" t="str">
            <v>Conversión a medios tecnológicos</v>
          </cell>
          <cell r="L148" t="str">
            <v>Disminución de consumo de papel (+)</v>
          </cell>
          <cell r="AB148" t="str">
            <v>POSITIVO</v>
          </cell>
          <cell r="BA148" t="str">
            <v>POSITIVO</v>
          </cell>
        </row>
        <row r="149">
          <cell r="K149" t="str">
            <v>Generación de residuos aprovechables (PAPEL)</v>
          </cell>
          <cell r="L149" t="str">
            <v>Disminución de carga en los rellenos sanitarios (+)</v>
          </cell>
          <cell r="AB149" t="str">
            <v>POSITIVO</v>
          </cell>
          <cell r="BA149" t="str">
            <v>POSITIVO</v>
          </cell>
        </row>
        <row r="150">
          <cell r="K150" t="str">
            <v>Consumo de combustibles</v>
          </cell>
          <cell r="L150" t="str">
            <v>Emisión de gases efecto invernadero (-)</v>
          </cell>
          <cell r="AB150" t="str">
            <v>Negativo BAJO</v>
          </cell>
          <cell r="BA150" t="str">
            <v>Negativo BAJO</v>
          </cell>
        </row>
        <row r="151">
          <cell r="K151" t="str">
            <v>Generación de emisiones atmosféricas fuentes móviles</v>
          </cell>
          <cell r="L151" t="str">
            <v>Contaminación del aire (-)</v>
          </cell>
          <cell r="AB151" t="str">
            <v>Negativo MODERADO</v>
          </cell>
          <cell r="BA151" t="str">
            <v>Negativo MODERADO</v>
          </cell>
        </row>
        <row r="152">
          <cell r="K152" t="str">
            <v>Consumo de energía eléctrica</v>
          </cell>
          <cell r="L152" t="str">
            <v>Agotamiento de los recursos naturales (-)</v>
          </cell>
          <cell r="AB152" t="str">
            <v>Negativo MODERADO</v>
          </cell>
          <cell r="BA152" t="str">
            <v>Negativo BAJO</v>
          </cell>
        </row>
        <row r="153">
          <cell r="K153" t="str">
            <v>Consumo de papel</v>
          </cell>
          <cell r="L153" t="str">
            <v>Agotamiento de los recursos naturales (-)</v>
          </cell>
          <cell r="AB153" t="str">
            <v>Negativo MODERADO</v>
          </cell>
          <cell r="BA153" t="str">
            <v>Negativo BAJO</v>
          </cell>
        </row>
        <row r="154">
          <cell r="K154" t="str">
            <v>Conversión a medios tecnológicos</v>
          </cell>
          <cell r="L154" t="str">
            <v>Disminución de consumo de papel (+)</v>
          </cell>
          <cell r="AB154" t="str">
            <v>POSITIVO</v>
          </cell>
          <cell r="BA154" t="str">
            <v>POSITIVO</v>
          </cell>
        </row>
        <row r="155">
          <cell r="K155" t="str">
            <v>Generación de residuos aprovechables (PAPEL)</v>
          </cell>
          <cell r="L155" t="str">
            <v>Disminución de carga en los rellenos sanitarios (+)</v>
          </cell>
          <cell r="AB155" t="str">
            <v>POSITIVO</v>
          </cell>
          <cell r="BA155" t="str">
            <v>POSITIVO</v>
          </cell>
        </row>
        <row r="156">
          <cell r="K156" t="str">
            <v>Consumo de energía eléctrica</v>
          </cell>
          <cell r="L156" t="str">
            <v>Agotamiento de los recursos naturales (-)</v>
          </cell>
          <cell r="AB156" t="str">
            <v>Negativo MODERADO</v>
          </cell>
          <cell r="BA156" t="str">
            <v>Negativo BAJO</v>
          </cell>
        </row>
        <row r="157">
          <cell r="K157" t="str">
            <v>Consumo de papel</v>
          </cell>
          <cell r="L157" t="str">
            <v>Agotamiento de los recursos naturales (-)</v>
          </cell>
          <cell r="AB157" t="str">
            <v>Negativo MODERADO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Consumo de energía eléctrica</v>
          </cell>
          <cell r="L160" t="str">
            <v>Agotamiento de los recursos naturales (-)</v>
          </cell>
          <cell r="AB160" t="str">
            <v>Negativo MODERADO</v>
          </cell>
          <cell r="BA160" t="str">
            <v>Negativo BAJO</v>
          </cell>
        </row>
        <row r="161">
          <cell r="K161" t="str">
            <v>Consumo de papel</v>
          </cell>
          <cell r="L161" t="str">
            <v>Agotamiento de los recursos naturales (-)</v>
          </cell>
          <cell r="AB161" t="str">
            <v>Negativo MODERADO</v>
          </cell>
          <cell r="BA161" t="str">
            <v>Negativo BAJO</v>
          </cell>
        </row>
        <row r="162">
          <cell r="K162" t="str">
            <v>Conversión a medios tecnológicos</v>
          </cell>
          <cell r="L162" t="str">
            <v>Disminución de consumo de papel (+)</v>
          </cell>
          <cell r="AB162" t="str">
            <v>POSITIVO</v>
          </cell>
          <cell r="BA162" t="str">
            <v>POSITIVO</v>
          </cell>
        </row>
        <row r="163">
          <cell r="K163" t="str">
            <v>Generación de residuos aprovechables (PAPEL)</v>
          </cell>
          <cell r="L163" t="str">
            <v>Disminución de carga en los rellenos sanitarios (+)</v>
          </cell>
          <cell r="AB163" t="str">
            <v>POSITIVO</v>
          </cell>
          <cell r="BA163" t="str">
            <v>POSITIVO</v>
          </cell>
        </row>
        <row r="164">
          <cell r="K164" t="str">
            <v>Consumo de energía eléctrica</v>
          </cell>
          <cell r="L164" t="str">
            <v>Agotamiento de los recursos naturales (-)</v>
          </cell>
          <cell r="AB164" t="str">
            <v>Negativo MODERADO</v>
          </cell>
          <cell r="BA164" t="str">
            <v>Negativo BAJO</v>
          </cell>
        </row>
        <row r="165">
          <cell r="K165" t="str">
            <v>Consumo de papel</v>
          </cell>
          <cell r="L165" t="str">
            <v>Agotamiento de los recursos naturales (-)</v>
          </cell>
          <cell r="AB165" t="str">
            <v>Negativo MODERADO</v>
          </cell>
          <cell r="BA165" t="str">
            <v>Negativo BAJO</v>
          </cell>
        </row>
        <row r="166">
          <cell r="K166" t="str">
            <v>Conversión a medios tecnológicos</v>
          </cell>
          <cell r="L166" t="str">
            <v>Disminución de consumo de papel (+)</v>
          </cell>
          <cell r="AB166" t="str">
            <v>POSITIVO</v>
          </cell>
          <cell r="BA166" t="str">
            <v>POSITIVO</v>
          </cell>
        </row>
        <row r="167">
          <cell r="K167" t="str">
            <v>Generación de residuos aprovechables (PAPEL)</v>
          </cell>
          <cell r="L167" t="str">
            <v>Disminución de carga en los rellenos sanitarios (+)</v>
          </cell>
          <cell r="AB167" t="str">
            <v>POSITIVO</v>
          </cell>
          <cell r="BA167" t="str">
            <v>POSITIVO</v>
          </cell>
        </row>
        <row r="168">
          <cell r="K168" t="str">
            <v>Consumo de energía eléctrica</v>
          </cell>
          <cell r="L168" t="str">
            <v>Agotamiento de los recursos naturales (-)</v>
          </cell>
          <cell r="AB168" t="str">
            <v>Negativo MODERADO</v>
          </cell>
          <cell r="BA168" t="str">
            <v>Negativo BAJO</v>
          </cell>
        </row>
        <row r="169">
          <cell r="K169" t="str">
            <v>Consumo de papel</v>
          </cell>
          <cell r="L169" t="str">
            <v>Agotamiento de los recursos naturales (-)</v>
          </cell>
          <cell r="AB169" t="str">
            <v>Negativo MODERADO</v>
          </cell>
          <cell r="BA169" t="str">
            <v>Negativo BAJO</v>
          </cell>
        </row>
        <row r="170">
          <cell r="K170" t="str">
            <v>Conversión a medios tecnológicos</v>
          </cell>
          <cell r="L170" t="str">
            <v>Disminución de consumo de papel (+)</v>
          </cell>
          <cell r="AB170" t="str">
            <v>POSITIVO</v>
          </cell>
          <cell r="BA170" t="str">
            <v>POSITIVO</v>
          </cell>
        </row>
        <row r="171">
          <cell r="K171" t="str">
            <v>Generación de residuos aprovechables (PAPEL)</v>
          </cell>
          <cell r="L171" t="str">
            <v>Disminución de carga en los rellenos sanitarios (+)</v>
          </cell>
          <cell r="AB171" t="str">
            <v>POSITIVO</v>
          </cell>
          <cell r="BA171" t="str">
            <v>POSITIVO</v>
          </cell>
        </row>
        <row r="172">
          <cell r="K172" t="str">
            <v>Consumo de energía eléctrica</v>
          </cell>
          <cell r="L172" t="str">
            <v>Agotamiento de los recursos naturales (-)</v>
          </cell>
          <cell r="AB172" t="str">
            <v>Negativo MODERADO</v>
          </cell>
          <cell r="BA172" t="str">
            <v>Negativo BAJO</v>
          </cell>
        </row>
        <row r="173">
          <cell r="K173" t="str">
            <v>Consumo de papel</v>
          </cell>
          <cell r="L173" t="str">
            <v>Agotamiento de los recursos naturales (-)</v>
          </cell>
          <cell r="AB173" t="str">
            <v>Negativo MODERADO</v>
          </cell>
          <cell r="BA173" t="str">
            <v>Negativo BAJO</v>
          </cell>
        </row>
        <row r="174">
          <cell r="K174" t="str">
            <v>Consumo de tóner</v>
          </cell>
          <cell r="L174" t="str">
            <v>Agotamiento de los recursos naturales (-)</v>
          </cell>
          <cell r="AB174" t="str">
            <v>Negativo BAJO</v>
          </cell>
          <cell r="BA174" t="str">
            <v>Negativo BAJO</v>
          </cell>
        </row>
        <row r="175">
          <cell r="K175" t="str">
            <v>Conversión a medios tecnológicos</v>
          </cell>
          <cell r="L175" t="str">
            <v>Disminución de consumo de papel (+)</v>
          </cell>
          <cell r="AB175" t="str">
            <v>POSITIVO</v>
          </cell>
          <cell r="BA175" t="str">
            <v>POSITIVO</v>
          </cell>
        </row>
        <row r="176">
          <cell r="K176" t="str">
            <v>Generación de residuos aprovechables (PAPEL)</v>
          </cell>
          <cell r="L176" t="str">
            <v>Disminución de carga en los rellenos sanitarios (+)</v>
          </cell>
          <cell r="AB176" t="str">
            <v>POSITIVO</v>
          </cell>
          <cell r="BA176" t="str">
            <v>POSITIVO</v>
          </cell>
        </row>
        <row r="177">
          <cell r="K177" t="str">
            <v xml:space="preserve">Generación de residuos peligrosos (TÓNERES) </v>
          </cell>
          <cell r="L177" t="str">
            <v>Contaminación del suelo (-)</v>
          </cell>
          <cell r="AB177" t="str">
            <v>Negativo MODERADO</v>
          </cell>
          <cell r="BA177" t="str">
            <v>Negativo BAJO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Consumo de tóner</v>
          </cell>
          <cell r="L180" t="str">
            <v>Agotamiento de los recursos naturales (-)</v>
          </cell>
          <cell r="AB180" t="str">
            <v>Negativo BAJO</v>
          </cell>
          <cell r="BA180" t="str">
            <v>Negativo BAJO</v>
          </cell>
        </row>
        <row r="181">
          <cell r="K181" t="str">
            <v>Conversión a medios tecnológicos</v>
          </cell>
          <cell r="L181" t="str">
            <v>Disminución de consumo de papel (+)</v>
          </cell>
          <cell r="AB181" t="str">
            <v>POSITIVO</v>
          </cell>
          <cell r="BA181" t="str">
            <v>POSITIVO</v>
          </cell>
        </row>
        <row r="182">
          <cell r="K182" t="str">
            <v>Generación de residuos aprovechables (PAPEL)</v>
          </cell>
          <cell r="L182" t="str">
            <v>Disminución de carga en los rellenos sanitarios (+)</v>
          </cell>
          <cell r="AB182" t="str">
            <v>POSITIVO</v>
          </cell>
          <cell r="BA182" t="str">
            <v>POSITIVO</v>
          </cell>
        </row>
        <row r="183">
          <cell r="K183" t="str">
            <v xml:space="preserve">Generación de residuos peligrosos (TÓNERES) </v>
          </cell>
          <cell r="L183" t="str">
            <v>Contaminación del suelo (-)</v>
          </cell>
          <cell r="AB183" t="str">
            <v>Negativo MODERADO</v>
          </cell>
          <cell r="BA183" t="str">
            <v>Negativo BAJO</v>
          </cell>
        </row>
        <row r="184">
          <cell r="K184" t="str">
            <v>Consumo de energía eléctrica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Consumo de papel</v>
          </cell>
          <cell r="L191" t="str">
            <v>Agotamiento de los recursos naturales (-)</v>
          </cell>
          <cell r="AB191" t="str">
            <v>Negativo MODERADO</v>
          </cell>
          <cell r="BA191" t="str">
            <v>Negativo BAJO</v>
          </cell>
        </row>
        <row r="192">
          <cell r="K192" t="str">
            <v>Consumo de tóner</v>
          </cell>
          <cell r="L192" t="str">
            <v>Agotamiento de los recursos naturales (-)</v>
          </cell>
          <cell r="AB192" t="str">
            <v>Negativo BAJO</v>
          </cell>
          <cell r="BA192" t="str">
            <v>Negativo BAJO</v>
          </cell>
        </row>
        <row r="193">
          <cell r="K193" t="str">
            <v>Conversión a medios tecnológicos</v>
          </cell>
          <cell r="L193" t="str">
            <v>Disminución de consumo de papel (+)</v>
          </cell>
          <cell r="AB193" t="str">
            <v>POSITIVO</v>
          </cell>
          <cell r="BA193" t="str">
            <v>POSITIVO</v>
          </cell>
        </row>
        <row r="194">
          <cell r="K194" t="str">
            <v>Generación de residuos aprovechables (PAPEL)</v>
          </cell>
          <cell r="L194" t="str">
            <v>Disminución de carga en los rellenos sanitarios (+)</v>
          </cell>
          <cell r="AB194" t="str">
            <v>POSITIVO</v>
          </cell>
          <cell r="BA194" t="str">
            <v>POSITIVO</v>
          </cell>
        </row>
        <row r="195">
          <cell r="K195" t="str">
            <v xml:space="preserve">Generación de residuos peligrosos (TÓNERES) </v>
          </cell>
          <cell r="L195" t="str">
            <v>Contaminación del suelo (-)</v>
          </cell>
          <cell r="AB195" t="str">
            <v>Negativo MODERADO</v>
          </cell>
          <cell r="BA195" t="str">
            <v>Negativo BAJO</v>
          </cell>
        </row>
        <row r="196">
          <cell r="K196" t="str">
            <v>Consumo de energía eléctrica</v>
          </cell>
          <cell r="L196" t="str">
            <v>Agotamiento de los recursos naturales (-)</v>
          </cell>
          <cell r="AB196" t="str">
            <v>Negativo MODERADO</v>
          </cell>
          <cell r="BA196" t="str">
            <v>Negativo BAJO</v>
          </cell>
        </row>
        <row r="197">
          <cell r="K197" t="str">
            <v>Conversión a medios tecnológicos</v>
          </cell>
          <cell r="L197" t="str">
            <v>Disminución de consumo de papel (+)</v>
          </cell>
          <cell r="AB197" t="str">
            <v>POSITIVO</v>
          </cell>
          <cell r="BA197" t="str">
            <v>POSITIVO</v>
          </cell>
        </row>
        <row r="198">
          <cell r="K198" t="str">
            <v>Consumo de energía eléctrica</v>
          </cell>
          <cell r="L198" t="str">
            <v>Agotamiento de los recursos naturales (-)</v>
          </cell>
          <cell r="AB198" t="str">
            <v>Negativo MODERADO</v>
          </cell>
          <cell r="BA198" t="str">
            <v>Negativo BAJO</v>
          </cell>
        </row>
        <row r="199">
          <cell r="K199" t="str">
            <v>Conversión a medios tecnológicos</v>
          </cell>
          <cell r="L199" t="str">
            <v>Disminución de consumo de papel (+)</v>
          </cell>
          <cell r="AB199" t="str">
            <v>POSITIVO</v>
          </cell>
          <cell r="BA199" t="str">
            <v>POSITIVO</v>
          </cell>
        </row>
        <row r="200">
          <cell r="K200" t="str">
            <v>Consumo de energía eléctrica</v>
          </cell>
          <cell r="L200" t="str">
            <v>Agotamiento de los recursos naturales (-)</v>
          </cell>
          <cell r="AB200" t="str">
            <v>Negativo MODERADO</v>
          </cell>
          <cell r="BA200" t="str">
            <v>Negativo BAJO</v>
          </cell>
        </row>
        <row r="201">
          <cell r="K201" t="str">
            <v>Consumo de papel</v>
          </cell>
          <cell r="L201" t="str">
            <v>Agotamiento de los recursos naturales (-)</v>
          </cell>
          <cell r="AB201" t="str">
            <v>Negativo MODERADO</v>
          </cell>
          <cell r="BA201" t="str">
            <v>Negativo BAJO</v>
          </cell>
        </row>
        <row r="202">
          <cell r="K202" t="str">
            <v>Consumo de tóner</v>
          </cell>
          <cell r="L202" t="str">
            <v>Agotamiento de los recursos naturales (-)</v>
          </cell>
          <cell r="AB202" t="str">
            <v>Negativo BAJO</v>
          </cell>
          <cell r="BA202" t="str">
            <v>Negativo BAJO</v>
          </cell>
        </row>
        <row r="203">
          <cell r="K203" t="str">
            <v>Conversión a medios tecnológicos</v>
          </cell>
          <cell r="L203" t="str">
            <v>Disminución de consumo de papel (+)</v>
          </cell>
          <cell r="AB203" t="str">
            <v>POSITIVO</v>
          </cell>
          <cell r="BA203" t="str">
            <v>POSITIVO</v>
          </cell>
        </row>
        <row r="204">
          <cell r="K204" t="str">
            <v>Generación de residuos aprovechables (PAPEL)</v>
          </cell>
          <cell r="L204" t="str">
            <v>Disminución de carga en los rellenos sanitarios (+)</v>
          </cell>
          <cell r="AB204" t="str">
            <v>POSITIVO</v>
          </cell>
          <cell r="BA204" t="str">
            <v>POSITIVO</v>
          </cell>
        </row>
        <row r="205">
          <cell r="K205" t="str">
            <v xml:space="preserve">Generación de residuos peligrosos (TÓNERES) </v>
          </cell>
          <cell r="L205" t="str">
            <v>Contaminación del suelo (-)</v>
          </cell>
          <cell r="AB205" t="str">
            <v>Negativo MODERADO</v>
          </cell>
          <cell r="BA205" t="str">
            <v>Negativo BAJO</v>
          </cell>
        </row>
        <row r="206">
          <cell r="K206" t="str">
            <v>Consumo de energía eléctrica</v>
          </cell>
          <cell r="L206" t="str">
            <v>Agotamiento de los recursos naturales (-)</v>
          </cell>
          <cell r="AB206" t="str">
            <v>Negativo MODERADO</v>
          </cell>
          <cell r="BA206" t="str">
            <v>Negativo BAJO</v>
          </cell>
        </row>
        <row r="207">
          <cell r="K207" t="str">
            <v>Consumo de papel</v>
          </cell>
          <cell r="L207" t="str">
            <v>Agotamiento de los recursos naturales (-)</v>
          </cell>
          <cell r="AB207" t="str">
            <v>Negativo MODERADO</v>
          </cell>
          <cell r="BA207" t="str">
            <v>Negativo BAJO</v>
          </cell>
        </row>
        <row r="208">
          <cell r="K208" t="str">
            <v>Consumo de tóner</v>
          </cell>
          <cell r="L208" t="str">
            <v>Agotamiento de los recursos naturales (-)</v>
          </cell>
          <cell r="AB208" t="str">
            <v>Negativo BAJO</v>
          </cell>
          <cell r="BA208" t="str">
            <v>Negativo BAJO</v>
          </cell>
        </row>
        <row r="209">
          <cell r="K209" t="str">
            <v>Conversión a medios tecnológicos</v>
          </cell>
          <cell r="L209" t="str">
            <v>Disminución de consumo de papel (+)</v>
          </cell>
          <cell r="AB209" t="str">
            <v>POSITIVO</v>
          </cell>
          <cell r="BA209" t="str">
            <v>POSITIVO</v>
          </cell>
        </row>
        <row r="210">
          <cell r="K210" t="str">
            <v>Generación de residuos aprovechables (PAPEL)</v>
          </cell>
          <cell r="L210" t="str">
            <v>Disminución de carga en los rellenos sanitarios (+)</v>
          </cell>
          <cell r="AB210" t="str">
            <v>POSITIVO</v>
          </cell>
          <cell r="BA210" t="str">
            <v>POSITIVO</v>
          </cell>
        </row>
        <row r="211">
          <cell r="K211" t="str">
            <v xml:space="preserve">Generación de residuos peligrosos (TÓNERES) </v>
          </cell>
          <cell r="L211" t="str">
            <v>Contaminación del suelo (-)</v>
          </cell>
          <cell r="AB211" t="str">
            <v>Negativo MODERADO</v>
          </cell>
          <cell r="BA211" t="str">
            <v>Negativo BAJO</v>
          </cell>
        </row>
        <row r="212">
          <cell r="K212" t="str">
            <v>Intervención a comunidades Étnicas</v>
          </cell>
          <cell r="L212" t="str">
            <v>Conservación de las costumbres étnicas (+)</v>
          </cell>
          <cell r="AB212" t="str">
            <v>POSITIVO</v>
          </cell>
          <cell r="BA212" t="str">
            <v>POSITIVO</v>
          </cell>
        </row>
        <row r="213">
          <cell r="K213" t="str">
            <v>Consumo de energía eléctrica</v>
          </cell>
          <cell r="L213" t="str">
            <v>Agotamiento de los recursos naturales (-)</v>
          </cell>
          <cell r="AB213" t="str">
            <v>Negativo MODERADO</v>
          </cell>
          <cell r="BA213" t="str">
            <v>Negativo BAJO</v>
          </cell>
        </row>
        <row r="214">
          <cell r="K214" t="str">
            <v>Consumo de papel</v>
          </cell>
          <cell r="L214" t="str">
            <v>Agotamiento de los recursos naturales (-)</v>
          </cell>
          <cell r="AB214" t="str">
            <v>Negativo MODERADO</v>
          </cell>
          <cell r="BA214" t="str">
            <v>Negativo BAJO</v>
          </cell>
        </row>
        <row r="215">
          <cell r="K215" t="str">
            <v>Consumo de tóner</v>
          </cell>
          <cell r="L215" t="str">
            <v>Agotamiento de los recursos naturales (-)</v>
          </cell>
          <cell r="AB215" t="str">
            <v>Negativo BAJO</v>
          </cell>
          <cell r="BA215" t="str">
            <v>Negativo BAJO</v>
          </cell>
        </row>
        <row r="216">
          <cell r="K216" t="str">
            <v>Generación de residuos aprovechables (PAPEL)</v>
          </cell>
          <cell r="L216" t="str">
            <v>Disminución de carga en los rellenos sanitarios (+)</v>
          </cell>
          <cell r="AB216" t="str">
            <v>POSITIVO</v>
          </cell>
          <cell r="BA216" t="str">
            <v>POSITIVO</v>
          </cell>
        </row>
        <row r="217">
          <cell r="K217" t="str">
            <v xml:space="preserve">Generación de residuos peligrosos (TÓNERES) </v>
          </cell>
          <cell r="L217" t="str">
            <v>Contaminación del suelo (-)</v>
          </cell>
          <cell r="AB217" t="str">
            <v>Negativo MODERADO</v>
          </cell>
          <cell r="BA217" t="str">
            <v>Negativo BAJO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Conversión a medios tecnológicos</v>
          </cell>
          <cell r="L222" t="str">
            <v>Disminución de consumo de papel (+)</v>
          </cell>
          <cell r="AB222" t="str">
            <v>POSITIVO</v>
          </cell>
          <cell r="BA222" t="str">
            <v>POSITIVO</v>
          </cell>
        </row>
        <row r="223">
          <cell r="K223" t="str">
            <v>Intervención a comunidades Étnicas</v>
          </cell>
          <cell r="L223" t="str">
            <v>Conservación de las costumbres étnicas (+)</v>
          </cell>
          <cell r="AB223" t="str">
            <v>POSITIVO</v>
          </cell>
          <cell r="BA223" t="str">
            <v>POSITIVO</v>
          </cell>
        </row>
        <row r="224">
          <cell r="K224" t="str">
            <v>Consumo de energía eléctrica</v>
          </cell>
          <cell r="L224" t="str">
            <v>Agotamiento de los recursos naturales (-)</v>
          </cell>
          <cell r="AB224" t="str">
            <v>Negativo MODERADO</v>
          </cell>
          <cell r="BA224" t="str">
            <v>Negativo BAJO</v>
          </cell>
        </row>
        <row r="225">
          <cell r="K225" t="str">
            <v>Consumo de papel</v>
          </cell>
          <cell r="L225" t="str">
            <v>Agotamiento de los recursos naturales (-)</v>
          </cell>
          <cell r="AB225" t="str">
            <v>Negativo MODERADO</v>
          </cell>
          <cell r="BA225" t="str">
            <v>Negativo BAJO</v>
          </cell>
        </row>
        <row r="226">
          <cell r="K226" t="str">
            <v>Consumo de tóner</v>
          </cell>
          <cell r="L226" t="str">
            <v>Agotamiento de los recursos naturales (-)</v>
          </cell>
          <cell r="AB226" t="str">
            <v>Negativo BAJO</v>
          </cell>
          <cell r="BA226" t="str">
            <v>Negativo BAJO</v>
          </cell>
        </row>
        <row r="227">
          <cell r="K227" t="str">
            <v>Conversión a medios tecnológicos</v>
          </cell>
          <cell r="L227" t="str">
            <v>Disminución de consumo de papel (+)</v>
          </cell>
          <cell r="AB227" t="str">
            <v>POSITIVO</v>
          </cell>
          <cell r="BA227" t="str">
            <v>POSITIVO</v>
          </cell>
        </row>
        <row r="228">
          <cell r="K228" t="str">
            <v>Generación de residuos aprovechables (PAPEL)</v>
          </cell>
          <cell r="L228" t="str">
            <v>Disminución de carga en los rellenos sanitarios (+)</v>
          </cell>
          <cell r="AB228" t="str">
            <v>POSITIVO</v>
          </cell>
          <cell r="BA228" t="str">
            <v>POSITIVO</v>
          </cell>
        </row>
        <row r="229">
          <cell r="K229" t="str">
            <v xml:space="preserve">Generación de residuos peligrosos (TÓNERES) </v>
          </cell>
          <cell r="L229" t="str">
            <v>Contaminación del suelo (-)</v>
          </cell>
          <cell r="AB229" t="str">
            <v>Negativo MODERADO</v>
          </cell>
          <cell r="BA229" t="str">
            <v>Negativo BAJO</v>
          </cell>
        </row>
        <row r="230">
          <cell r="K230" t="str">
            <v>Intervención a comunidades Étnicas</v>
          </cell>
          <cell r="L230" t="str">
            <v>Conservación de las costumbres étnicas (+)</v>
          </cell>
          <cell r="AB230" t="str">
            <v>POSITIVO</v>
          </cell>
          <cell r="BA230" t="str">
            <v>POSITIVO</v>
          </cell>
        </row>
        <row r="231">
          <cell r="K231" t="str">
            <v>Consumo de energía eléctrica</v>
          </cell>
          <cell r="L231" t="str">
            <v>Agotamiento de los recursos naturales (-)</v>
          </cell>
          <cell r="AB231" t="str">
            <v>Negativo MODERADO</v>
          </cell>
          <cell r="BA231" t="str">
            <v>Negativo BAJO</v>
          </cell>
        </row>
        <row r="232">
          <cell r="K232" t="str">
            <v>Consumo de papel</v>
          </cell>
          <cell r="L232" t="str">
            <v>Agotamiento de los recursos naturales (-)</v>
          </cell>
          <cell r="AB232" t="str">
            <v>Negativo MODERADO</v>
          </cell>
          <cell r="BA232" t="str">
            <v>Negativo BAJO</v>
          </cell>
        </row>
        <row r="233">
          <cell r="K233" t="str">
            <v>Consumo de tóner</v>
          </cell>
          <cell r="L233" t="str">
            <v>Agotamiento de los recursos naturales (-)</v>
          </cell>
          <cell r="AB233" t="str">
            <v>Negativo BAJO</v>
          </cell>
          <cell r="BA233" t="str">
            <v>Negativo BAJO</v>
          </cell>
        </row>
        <row r="234">
          <cell r="K234" t="str">
            <v>Conversión a medios tecnológicos</v>
          </cell>
          <cell r="L234" t="str">
            <v>Disminución de consumo de papel (+)</v>
          </cell>
          <cell r="AB234" t="str">
            <v>POSITIVO</v>
          </cell>
          <cell r="BA234" t="str">
            <v>POSITIVO</v>
          </cell>
        </row>
        <row r="235">
          <cell r="K235" t="str">
            <v>Generación de residuos aprovechables (PAPEL)</v>
          </cell>
          <cell r="L235" t="str">
            <v>Disminución de carga en los rellenos sanitarios (+)</v>
          </cell>
          <cell r="AB235" t="str">
            <v>POSITIVO</v>
          </cell>
          <cell r="BA235" t="str">
            <v>POSITIVO</v>
          </cell>
        </row>
        <row r="236">
          <cell r="K236" t="str">
            <v xml:space="preserve">Generación de residuos peligrosos (TÓNERES) </v>
          </cell>
          <cell r="L236" t="str">
            <v>Contaminación del suelo (-)</v>
          </cell>
          <cell r="AB236" t="str">
            <v>Negativo MODERADO</v>
          </cell>
          <cell r="BA236" t="str">
            <v>Negativo BAJO</v>
          </cell>
        </row>
        <row r="237">
          <cell r="K237" t="str">
            <v>Intervención a comunidades Étnicas</v>
          </cell>
          <cell r="L237" t="str">
            <v>Conservación de las costumbres étnicas (+)</v>
          </cell>
          <cell r="AB237" t="str">
            <v>POSITIVO</v>
          </cell>
          <cell r="BA237" t="str">
            <v>POSITIVO</v>
          </cell>
        </row>
        <row r="238">
          <cell r="K238" t="str">
            <v>Consumo de energía eléctrica</v>
          </cell>
          <cell r="L238" t="str">
            <v>Agotamiento de los recursos naturales (-)</v>
          </cell>
          <cell r="AB238" t="str">
            <v>Negativo MODERADO</v>
          </cell>
          <cell r="BA238" t="str">
            <v>Negativo BAJO</v>
          </cell>
        </row>
        <row r="239">
          <cell r="K239" t="str">
            <v>Consumo de papel</v>
          </cell>
          <cell r="L239" t="str">
            <v>Agotamiento de los recursos naturales (-)</v>
          </cell>
          <cell r="AB239" t="str">
            <v>Negativo MODERADO</v>
          </cell>
          <cell r="BA239" t="str">
            <v>Negativo BAJO</v>
          </cell>
        </row>
        <row r="240">
          <cell r="K240" t="str">
            <v>Consumo de tóner</v>
          </cell>
          <cell r="L240" t="str">
            <v>Agotamiento de los recursos naturales (-)</v>
          </cell>
          <cell r="AB240" t="str">
            <v>Negativo BAJO</v>
          </cell>
          <cell r="BA240" t="str">
            <v>Negativo BAJO</v>
          </cell>
        </row>
        <row r="241">
          <cell r="K241" t="str">
            <v>Conversión a medios tecnológicos</v>
          </cell>
          <cell r="L241" t="str">
            <v>Disminución de consumo de papel (+)</v>
          </cell>
          <cell r="AB241" t="str">
            <v>POSITIVO</v>
          </cell>
          <cell r="BA241" t="str">
            <v>POSITIVO</v>
          </cell>
        </row>
        <row r="242">
          <cell r="K242" t="str">
            <v>Generación de residuos aprovechables (PAPEL)</v>
          </cell>
          <cell r="L242" t="str">
            <v>Disminución de carga en los rellenos sanitarios (+)</v>
          </cell>
          <cell r="AB242" t="str">
            <v>POSITIVO</v>
          </cell>
          <cell r="BA242" t="str">
            <v>POSITIVO</v>
          </cell>
        </row>
        <row r="243">
          <cell r="K243" t="str">
            <v xml:space="preserve">Generación de residuos peligrosos (TÓNERES) </v>
          </cell>
          <cell r="L243" t="str">
            <v>Contaminación del suelo (-)</v>
          </cell>
          <cell r="AB243" t="str">
            <v>Negativo MODERADO</v>
          </cell>
          <cell r="BA243" t="str">
            <v>Negativo BAJO</v>
          </cell>
        </row>
        <row r="244">
          <cell r="K244" t="str">
            <v>Intervención a comunidades Étnicas</v>
          </cell>
          <cell r="L244" t="str">
            <v>Conservación de las costumbres étnicas (+)</v>
          </cell>
          <cell r="AB244" t="str">
            <v>POSITIVO</v>
          </cell>
          <cell r="BA244" t="str">
            <v>POSITIVO</v>
          </cell>
        </row>
        <row r="245">
          <cell r="K245" t="str">
            <v>Consumo de energía eléctrica</v>
          </cell>
          <cell r="L245" t="str">
            <v>Agotamiento de los recursos naturales (-)</v>
          </cell>
          <cell r="AB245" t="str">
            <v>Negativo MODERADO</v>
          </cell>
          <cell r="BA245" t="str">
            <v>Negativo BAJO</v>
          </cell>
        </row>
        <row r="246">
          <cell r="K246" t="str">
            <v>Consumo de papel</v>
          </cell>
          <cell r="L246" t="str">
            <v>Agotamiento de los recursos naturales (-)</v>
          </cell>
          <cell r="AB246" t="str">
            <v>Negativo MODERADO</v>
          </cell>
          <cell r="BA246" t="str">
            <v>Negativo BAJO</v>
          </cell>
        </row>
        <row r="247">
          <cell r="K247" t="str">
            <v>Consumo de tóner</v>
          </cell>
          <cell r="L247" t="str">
            <v>Agotamiento de los recursos naturales (-)</v>
          </cell>
          <cell r="AB247" t="str">
            <v>Negativo BAJO</v>
          </cell>
          <cell r="BA247" t="str">
            <v>Negativo BAJO</v>
          </cell>
        </row>
        <row r="248">
          <cell r="K248" t="str">
            <v>Conversión a medios tecnológicos</v>
          </cell>
          <cell r="L248" t="str">
            <v>Disminución de consumo de papel (+)</v>
          </cell>
          <cell r="AB248" t="str">
            <v>POSITIVO</v>
          </cell>
          <cell r="BA248" t="str">
            <v>POSITIVO</v>
          </cell>
        </row>
        <row r="249">
          <cell r="K249" t="str">
            <v>Generación de residuos aprovechables (PAPEL)</v>
          </cell>
          <cell r="L249" t="str">
            <v>Disminución de carga en los rellenos sanitarios (+)</v>
          </cell>
          <cell r="AB249" t="str">
            <v>POSITIVO</v>
          </cell>
          <cell r="BA249" t="str">
            <v>POSITIVO</v>
          </cell>
        </row>
        <row r="250">
          <cell r="K250" t="str">
            <v xml:space="preserve">Generación de residuos peligrosos (TÓNERES) </v>
          </cell>
          <cell r="L250" t="str">
            <v>Contaminación del suelo (-)</v>
          </cell>
          <cell r="AB250" t="str">
            <v>Negativo MODERADO</v>
          </cell>
          <cell r="BA250" t="str">
            <v>Negativo BAJO</v>
          </cell>
        </row>
        <row r="251">
          <cell r="K251" t="str">
            <v>Intervención a comunidades Étnicas</v>
          </cell>
          <cell r="L251" t="str">
            <v>Conservación de las costumbres étnicas (+)</v>
          </cell>
          <cell r="AB251" t="str">
            <v>POSITIVO</v>
          </cell>
          <cell r="BA251" t="str">
            <v>POSITIVO</v>
          </cell>
        </row>
        <row r="252">
          <cell r="K252" t="str">
            <v>Consumo de energía eléctrica</v>
          </cell>
          <cell r="L252" t="str">
            <v>Agotamiento de los recursos naturales (-)</v>
          </cell>
          <cell r="AB252" t="str">
            <v>Negativo MODERADO</v>
          </cell>
          <cell r="BA252" t="str">
            <v>Negativo BAJO</v>
          </cell>
        </row>
        <row r="253">
          <cell r="K253" t="str">
            <v>Consumo de papel</v>
          </cell>
          <cell r="L253" t="str">
            <v>Agotamiento de los recursos naturales (-)</v>
          </cell>
          <cell r="AB253" t="str">
            <v>Negativo MODERADO</v>
          </cell>
          <cell r="BA253" t="str">
            <v>Negativo BAJO</v>
          </cell>
        </row>
        <row r="254">
          <cell r="K254" t="str">
            <v>Consumo de tóner</v>
          </cell>
          <cell r="L254" t="str">
            <v>Agotamiento de los recursos naturales (-)</v>
          </cell>
          <cell r="AB254" t="str">
            <v>Negativo BAJO</v>
          </cell>
          <cell r="BA254" t="str">
            <v>Negativo BAJO</v>
          </cell>
        </row>
        <row r="255">
          <cell r="K255" t="str">
            <v>Generación de residuos aprovechables (PAPEL)</v>
          </cell>
          <cell r="L255" t="str">
            <v>Disminución de carga en los rellenos sanitarios (+)</v>
          </cell>
          <cell r="AB255" t="str">
            <v>POSITIVO</v>
          </cell>
          <cell r="BA255" t="str">
            <v>POSITIVO</v>
          </cell>
        </row>
        <row r="256">
          <cell r="K256" t="str">
            <v xml:space="preserve">Generación de residuos peligrosos (TÓNERES) </v>
          </cell>
          <cell r="L256" t="str">
            <v>Contaminación del suelo (-)</v>
          </cell>
          <cell r="AB256" t="str">
            <v>Negativo MODERADO</v>
          </cell>
          <cell r="BA256" t="str">
            <v>Negativo BAJO</v>
          </cell>
        </row>
        <row r="257">
          <cell r="K257" t="str">
            <v>Consumo de agua</v>
          </cell>
          <cell r="L257" t="str">
            <v>Agotamiento de los recursos naturales (-)</v>
          </cell>
          <cell r="AB257" t="str">
            <v>Negativo MODERADO</v>
          </cell>
          <cell r="BA257" t="str">
            <v>Negativo BAJO</v>
          </cell>
        </row>
        <row r="258">
          <cell r="K258" t="str">
            <v>Vertimiento de aguas residuales domésticas a sistemas de alcantarillado</v>
          </cell>
          <cell r="L258" t="str">
            <v>Contaminación de cuerpos hídricos (-)</v>
          </cell>
          <cell r="AB258" t="str">
            <v>Negativo MODERADO</v>
          </cell>
          <cell r="BA258" t="str">
            <v>Negativo BAJO</v>
          </cell>
        </row>
        <row r="259">
          <cell r="K259" t="str">
            <v>Consumo de bolsas plásticas para almacenamiento de residuos</v>
          </cell>
          <cell r="L259" t="str">
            <v>Agotamiento de los recursos naturales (-)</v>
          </cell>
          <cell r="AB259" t="str">
            <v>Negativo MODERADO</v>
          </cell>
          <cell r="BA259" t="str">
            <v>Negativo BAJO</v>
          </cell>
        </row>
        <row r="260">
          <cell r="K260" t="str">
            <v>Generación de residuos ordinarios</v>
          </cell>
          <cell r="L260" t="str">
            <v>Aumento de carga de rellenos sanitarios (-)</v>
          </cell>
          <cell r="AB260" t="str">
            <v>Negativo MODERADO</v>
          </cell>
          <cell r="BA260" t="str">
            <v>Negativo BAJO</v>
          </cell>
        </row>
        <row r="261">
          <cell r="K261" t="str">
            <v>Generación de residuos ordinarios</v>
          </cell>
          <cell r="L261" t="str">
            <v>Contaminación del suelo (-)</v>
          </cell>
          <cell r="AB261" t="str">
            <v>Negativo MODERADO</v>
          </cell>
          <cell r="BA261" t="str">
            <v>Negativo BAJO</v>
          </cell>
        </row>
        <row r="262">
          <cell r="K262" t="str">
            <v>Consumo de sustancias químicas</v>
          </cell>
          <cell r="L262" t="str">
            <v>Contaminación del suelo (-)</v>
          </cell>
          <cell r="AB262" t="str">
            <v>Negativo MODERADO</v>
          </cell>
          <cell r="BA262" t="str">
            <v>Negativo BAJO</v>
          </cell>
        </row>
        <row r="263">
          <cell r="K263" t="str">
            <v>Consumo de sustancias químicas</v>
          </cell>
          <cell r="L263" t="str">
            <v>Contaminación del suelo (-)</v>
          </cell>
          <cell r="AB263" t="str">
            <v>Negativo MODERADO</v>
          </cell>
          <cell r="BA263" t="str">
            <v>Negativo BAJO</v>
          </cell>
        </row>
        <row r="264">
          <cell r="K264" t="str">
            <v>Generación de residuos orgánicos</v>
          </cell>
          <cell r="L264" t="str">
            <v>Aumento de carga de rellenos sanitarios (-)</v>
          </cell>
          <cell r="AB264" t="str">
            <v>Negativo MODERADO</v>
          </cell>
          <cell r="BA264" t="str">
            <v>Negativo BAJO</v>
          </cell>
        </row>
        <row r="265">
          <cell r="K265" t="str">
            <v>Generación de residuos orgánicos</v>
          </cell>
          <cell r="L265" t="str">
            <v>Contaminación del suelo (-)</v>
          </cell>
          <cell r="AB265" t="str">
            <v>Negativo MODERADO</v>
          </cell>
          <cell r="BA265" t="str">
            <v>Negativo BAJO</v>
          </cell>
        </row>
        <row r="266">
          <cell r="K266" t="str">
            <v>Generación de residuos aprovechables (PLÁSTICO)</v>
          </cell>
          <cell r="L266" t="str">
            <v>Disminución de carga en los rellenos sanitarios (+)</v>
          </cell>
          <cell r="AB266" t="str">
            <v>POSITIVO</v>
          </cell>
          <cell r="BA266" t="str">
            <v>POSITIVO</v>
          </cell>
        </row>
        <row r="267">
          <cell r="K267" t="str">
            <v>Consumo de energía eléctrica</v>
          </cell>
          <cell r="L267" t="str">
            <v>Agotamiento de los recursos naturales (-)</v>
          </cell>
          <cell r="AB267" t="str">
            <v>Negativo MODERADO</v>
          </cell>
          <cell r="BA267" t="str">
            <v>Negativo BAJO</v>
          </cell>
        </row>
        <row r="268">
          <cell r="K268" t="str">
            <v>Consumo de agua</v>
          </cell>
          <cell r="L268" t="str">
            <v>Agotamiento de los recursos naturales (-)</v>
          </cell>
          <cell r="AB268" t="str">
            <v>Negativo MODERADO</v>
          </cell>
          <cell r="BA268" t="str">
            <v>Negativo BAJO</v>
          </cell>
        </row>
        <row r="269">
          <cell r="K269" t="str">
            <v>Consumo de papel</v>
          </cell>
          <cell r="L269" t="str">
            <v>Agotamiento de los recursos naturales (-)</v>
          </cell>
          <cell r="AB269" t="str">
            <v>Negativo MODERADO</v>
          </cell>
          <cell r="BA269" t="str">
            <v>Negativo BAJO</v>
          </cell>
        </row>
        <row r="270">
          <cell r="K270" t="str">
            <v>Consumo de bolsas plásticas para almacenamiento de residuos</v>
          </cell>
          <cell r="L270" t="str">
            <v>Agotamiento de los recursos naturales (-)</v>
          </cell>
          <cell r="AB270" t="str">
            <v>Negativo MODERADO</v>
          </cell>
          <cell r="BA270" t="str">
            <v>Negativo BAJO</v>
          </cell>
        </row>
        <row r="271">
          <cell r="K271" t="str">
            <v>Consumo de tóner</v>
          </cell>
          <cell r="L271" t="str">
            <v>Agotamiento de los recursos naturales (-)</v>
          </cell>
          <cell r="AB271" t="str">
            <v>Negativo BAJO</v>
          </cell>
          <cell r="BA271" t="str">
            <v>Negativo BAJO</v>
          </cell>
        </row>
        <row r="272">
          <cell r="K272" t="str">
            <v>Generación de residuos ordinarios</v>
          </cell>
          <cell r="L272" t="str">
            <v>Aumento de carga de rellenos sanitarios (-)</v>
          </cell>
          <cell r="AB272" t="str">
            <v>Negativo MODERADO</v>
          </cell>
          <cell r="BA272" t="str">
            <v>Negativo BAJO</v>
          </cell>
        </row>
        <row r="273">
          <cell r="K273" t="str">
            <v>Generación de residuos ordinarios</v>
          </cell>
          <cell r="L273" t="str">
            <v>Contaminación del suelo (-)</v>
          </cell>
          <cell r="AB273" t="str">
            <v>Negativo MODERADO</v>
          </cell>
          <cell r="BA273" t="str">
            <v>Negativo BAJO</v>
          </cell>
        </row>
        <row r="274">
          <cell r="K274" t="str">
            <v>Generación de residuos de manejo especial (RAEE´S)</v>
          </cell>
          <cell r="L274" t="str">
            <v>Contaminación del suelo (-)</v>
          </cell>
          <cell r="AB274" t="str">
            <v>Negativo MODERADO</v>
          </cell>
          <cell r="BA274" t="str">
            <v>Negativo BAJO</v>
          </cell>
        </row>
        <row r="275">
          <cell r="K275" t="str">
            <v>Generación de residuos de manejo especial (PILAS O BATERÍAS)</v>
          </cell>
          <cell r="L275" t="str">
            <v>Contaminación del suelo (-)</v>
          </cell>
          <cell r="AB275" t="str">
            <v>Negativo MODERADO</v>
          </cell>
          <cell r="BA275" t="str">
            <v>Negativo BAJO</v>
          </cell>
        </row>
        <row r="276">
          <cell r="K276" t="str">
            <v xml:space="preserve">Generación de residuos peligrosos (TÓNERES) </v>
          </cell>
          <cell r="L276" t="str">
            <v>Contaminación del suelo (-)</v>
          </cell>
          <cell r="AB276" t="str">
            <v>Negativo MODERADO</v>
          </cell>
          <cell r="BA276" t="str">
            <v>Negativo BAJO</v>
          </cell>
        </row>
        <row r="277">
          <cell r="K277" t="str">
            <v>Generación de ruido</v>
          </cell>
          <cell r="L277" t="str">
            <v>Contaminación del aire (-)</v>
          </cell>
          <cell r="AB277" t="str">
            <v>Negativo MODERADO</v>
          </cell>
          <cell r="BA277" t="str">
            <v>Negativo BAJO</v>
          </cell>
        </row>
        <row r="278">
          <cell r="K278" t="str">
            <v>Generación de residuos aprovechables (PAPEL)</v>
          </cell>
          <cell r="L278" t="str">
            <v>Disminución de carga en los rellenos sanitarios (+)</v>
          </cell>
          <cell r="AB278" t="str">
            <v>POSITIVO</v>
          </cell>
          <cell r="BA278" t="str">
            <v>POSITIVO</v>
          </cell>
        </row>
        <row r="279">
          <cell r="K279" t="str">
            <v>Generación de residuos aprovechables (PLÁSTICO)</v>
          </cell>
          <cell r="L279" t="str">
            <v>Disminución de carga en los rellenos sanitarios (+)</v>
          </cell>
          <cell r="AB279" t="str">
            <v>POSITIVO</v>
          </cell>
          <cell r="BA279" t="str">
            <v>POSITIVO</v>
          </cell>
        </row>
        <row r="280">
          <cell r="K280" t="str">
            <v>Generación de residuos aprovechables (VIDRIO)</v>
          </cell>
          <cell r="L280" t="str">
            <v>Disminución de carga en los rellenos sanitarios (+)</v>
          </cell>
          <cell r="AB280" t="str">
            <v>POSITIVO</v>
          </cell>
          <cell r="BA280" t="str">
            <v>POSITIVO</v>
          </cell>
        </row>
        <row r="281">
          <cell r="K281" t="str">
            <v>Generación de residuos aprovechables (CARTÓN)</v>
          </cell>
          <cell r="L281" t="str">
            <v>Disminución de carga en los rellenos sanitarios (+)</v>
          </cell>
          <cell r="AB281" t="str">
            <v>POSITIVO</v>
          </cell>
          <cell r="BA281" t="str">
            <v>POSITIVO</v>
          </cell>
        </row>
        <row r="282">
          <cell r="K282" t="str">
            <v>Generación de residuos aprovechables (METAL)</v>
          </cell>
          <cell r="L282" t="str">
            <v>Disminución de carga en los rellenos sanitarios (+)</v>
          </cell>
          <cell r="AB282" t="str">
            <v>POSITIVO</v>
          </cell>
          <cell r="BA282" t="str">
            <v>POSITIVO</v>
          </cell>
        </row>
        <row r="283">
          <cell r="K283" t="str">
            <v>Generación de residuos orgánicos</v>
          </cell>
          <cell r="L283" t="str">
            <v>Aumento de carga de rellenos sanitarios (-)</v>
          </cell>
          <cell r="AB283" t="str">
            <v>Negativo MODERADO</v>
          </cell>
          <cell r="BA283" t="str">
            <v>Negativo BAJO</v>
          </cell>
        </row>
        <row r="284">
          <cell r="K284" t="str">
            <v>Generación de residuos orgánicos</v>
          </cell>
          <cell r="L284" t="str">
            <v>Contaminación del suelo (-)</v>
          </cell>
          <cell r="AB284" t="str">
            <v>Negativo MODERADO</v>
          </cell>
          <cell r="BA284" t="str">
            <v>Negativo BAJO</v>
          </cell>
        </row>
        <row r="285">
          <cell r="K285" t="str">
            <v>Vertimiento de aguas residuales domésticas a sistemas de alcantarillado</v>
          </cell>
          <cell r="L285" t="str">
            <v>Contaminación de cuerpos hídricos (-)</v>
          </cell>
          <cell r="AB285" t="str">
            <v>Negativo MODERADO</v>
          </cell>
          <cell r="BA285" t="str">
            <v>Negativo BAJO</v>
          </cell>
        </row>
        <row r="286">
          <cell r="K286" t="str">
            <v>Conversión a medios tecnológicos</v>
          </cell>
          <cell r="L286" t="str">
            <v>Disminución de consumo de papel (+)</v>
          </cell>
          <cell r="AB286" t="str">
            <v>POSITIVO</v>
          </cell>
          <cell r="BA286" t="str">
            <v>POSITIVO</v>
          </cell>
        </row>
        <row r="287">
          <cell r="K287" t="str">
            <v>Consumo de energía eléctrica</v>
          </cell>
          <cell r="L287" t="str">
            <v>Agotamiento de los recursos naturales (-)</v>
          </cell>
          <cell r="AB287" t="str">
            <v>Negativo MODERADO</v>
          </cell>
          <cell r="BA287" t="str">
            <v>Negativo BAJO</v>
          </cell>
        </row>
        <row r="288">
          <cell r="K288" t="str">
            <v>Consumo de agua</v>
          </cell>
          <cell r="L288" t="str">
            <v>Agotamiento de los recursos naturales (-)</v>
          </cell>
          <cell r="AB288" t="str">
            <v>Negativo MODERADO</v>
          </cell>
          <cell r="BA288" t="str">
            <v>Negativo BAJO</v>
          </cell>
        </row>
        <row r="289">
          <cell r="K289" t="str">
            <v>Consumo de bolsas plásticas para almacenamiento de residuos</v>
          </cell>
          <cell r="L289" t="str">
            <v>Agotamiento de los recursos naturales (-)</v>
          </cell>
          <cell r="AB289" t="str">
            <v>Negativo MODERADO</v>
          </cell>
          <cell r="BA289" t="str">
            <v>Negativo BAJO</v>
          </cell>
        </row>
        <row r="290">
          <cell r="K290" t="str">
            <v xml:space="preserve">Consumo de insumos no comestibles de cafetería </v>
          </cell>
          <cell r="L290" t="str">
            <v>Agotamiento de los recursos naturales (-)</v>
          </cell>
          <cell r="AB290" t="str">
            <v>Negativo MODERADO</v>
          </cell>
          <cell r="BA290" t="str">
            <v>Negativo BAJO</v>
          </cell>
        </row>
        <row r="291">
          <cell r="K291" t="str">
            <v xml:space="preserve">Consumo de insumos comestibles de cafetería </v>
          </cell>
          <cell r="L291" t="str">
            <v>Agotamiento de los recursos naturales (-)</v>
          </cell>
          <cell r="AB291" t="str">
            <v>Negativo BAJO</v>
          </cell>
          <cell r="BA291" t="str">
            <v>Negativo BAJO</v>
          </cell>
        </row>
        <row r="292">
          <cell r="K292" t="str">
            <v>Generación de residuos ordinarios</v>
          </cell>
          <cell r="L292" t="str">
            <v>Aumento de carga de rellenos sanitarios (-)</v>
          </cell>
          <cell r="AB292" t="str">
            <v>Negativo MODERADO</v>
          </cell>
          <cell r="BA292" t="str">
            <v>Negativo BAJO</v>
          </cell>
        </row>
        <row r="293">
          <cell r="K293" t="str">
            <v>Generación de residuos ordinarios</v>
          </cell>
          <cell r="L293" t="str">
            <v>Contaminación del suelo (-)</v>
          </cell>
          <cell r="AB293" t="str">
            <v>Negativo MODERADO</v>
          </cell>
          <cell r="BA293" t="str">
            <v>Negativo BAJO</v>
          </cell>
        </row>
        <row r="294">
          <cell r="K294" t="str">
            <v>Generación de residuos aprovechables (PLÁSTICO)</v>
          </cell>
          <cell r="L294" t="str">
            <v>Disminución de carga en los rellenos sanitarios (+)</v>
          </cell>
          <cell r="AB294" t="str">
            <v>POSITIVO</v>
          </cell>
          <cell r="BA294" t="str">
            <v>POSITIVO</v>
          </cell>
        </row>
        <row r="295">
          <cell r="K295" t="str">
            <v>Generación de residuos aprovechables (CARTÓN)</v>
          </cell>
          <cell r="L295" t="str">
            <v>Disminución de carga en los rellenos sanitarios (+)</v>
          </cell>
          <cell r="AB295" t="str">
            <v>POSITIVO</v>
          </cell>
          <cell r="BA295" t="str">
            <v>POSITIVO</v>
          </cell>
        </row>
        <row r="296">
          <cell r="K296" t="str">
            <v>Generación de residuos orgánicos</v>
          </cell>
          <cell r="L296" t="str">
            <v>Aumento de carga de rellenos sanitarios (-)</v>
          </cell>
          <cell r="AB296" t="str">
            <v>Negativo MODERADO</v>
          </cell>
          <cell r="BA296" t="str">
            <v>Negativo BAJO</v>
          </cell>
        </row>
        <row r="297">
          <cell r="K297" t="str">
            <v>Generación de residuos orgánicos</v>
          </cell>
          <cell r="L297" t="str">
            <v>Contaminación del suelo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Consumo de energía eléctrica</v>
          </cell>
          <cell r="L299" t="str">
            <v>Agotamiento de los recursos naturales (-)</v>
          </cell>
          <cell r="AB299" t="str">
            <v>Negativo MODERADO</v>
          </cell>
          <cell r="BA299" t="str">
            <v>Negativo BAJO</v>
          </cell>
        </row>
        <row r="300">
          <cell r="K300" t="str">
            <v>Consumo de papel</v>
          </cell>
          <cell r="L300" t="str">
            <v>Agotamiento de los recursos naturales (-)</v>
          </cell>
          <cell r="AB300" t="str">
            <v>Negativo MODERADO</v>
          </cell>
          <cell r="BA300" t="str">
            <v>Negativo BAJO</v>
          </cell>
        </row>
        <row r="301">
          <cell r="K301" t="str">
            <v>Consumo de tóner</v>
          </cell>
          <cell r="L301" t="str">
            <v>Agotamiento de los recursos naturales (-)</v>
          </cell>
          <cell r="AB301" t="str">
            <v>Negativo BAJO</v>
          </cell>
          <cell r="BA301" t="str">
            <v>Negativo BAJO</v>
          </cell>
        </row>
        <row r="302">
          <cell r="K302" t="str">
            <v xml:space="preserve">Generación de residuos peligrosos (TÓNERES) </v>
          </cell>
          <cell r="L302" t="str">
            <v>Contaminación del suelo (-)</v>
          </cell>
          <cell r="AB302" t="str">
            <v>Negativo MODERADO</v>
          </cell>
          <cell r="BA302" t="str">
            <v>Negativo BAJO</v>
          </cell>
        </row>
        <row r="303">
          <cell r="K303" t="str">
            <v>Generación de residuos aprovechables (PAPEL)</v>
          </cell>
          <cell r="L303" t="str">
            <v>Disminución de carga en los rellenos sanitarios (+)</v>
          </cell>
          <cell r="AB303" t="str">
            <v>POSITIVO</v>
          </cell>
          <cell r="BA303" t="str">
            <v>POSITIVO</v>
          </cell>
        </row>
        <row r="304">
          <cell r="K304" t="str">
            <v>Conversión a medios tecnológicos</v>
          </cell>
          <cell r="L304" t="str">
            <v>Disminución de consumo de papel (+)</v>
          </cell>
          <cell r="AB304" t="str">
            <v>POSITIVO</v>
          </cell>
          <cell r="BA304" t="str">
            <v>POSITIVO</v>
          </cell>
        </row>
        <row r="305">
          <cell r="K305" t="str">
            <v>Consumo de agua</v>
          </cell>
          <cell r="L305" t="str">
            <v>Agotamiento de los recursos naturales (-)</v>
          </cell>
          <cell r="AB305" t="str">
            <v>Negativo MODERADO</v>
          </cell>
          <cell r="BA305" t="str">
            <v>Negativo BAJO</v>
          </cell>
        </row>
        <row r="306">
          <cell r="K306" t="str">
            <v>Vertimiento de aguas residuales domésticas a sistemas de alcantarillado</v>
          </cell>
          <cell r="L306" t="str">
            <v>Contaminación de cuerpos hídricos (-)</v>
          </cell>
          <cell r="AB306" t="str">
            <v>Negativo MODERADO</v>
          </cell>
          <cell r="BA306" t="str">
            <v>Negativo BAJO</v>
          </cell>
        </row>
        <row r="307">
          <cell r="K307" t="str">
            <v>Generación de residuos ordinarios</v>
          </cell>
          <cell r="L307" t="str">
            <v>Aumento de carga de rellenos sanitarios (-)</v>
          </cell>
          <cell r="AB307" t="str">
            <v>Negativo MODERADO</v>
          </cell>
          <cell r="BA307" t="str">
            <v>Negativo BAJO</v>
          </cell>
        </row>
        <row r="308">
          <cell r="K308" t="str">
            <v>Generación de residuos ordinarios</v>
          </cell>
          <cell r="L308" t="str">
            <v>Contaminación del suelo (-)</v>
          </cell>
          <cell r="AB308" t="str">
            <v>Negativo MODERADO</v>
          </cell>
          <cell r="BA308" t="str">
            <v>Negativo BAJO</v>
          </cell>
        </row>
        <row r="309">
          <cell r="K309" t="str">
            <v>Consumo de energía eléctrica</v>
          </cell>
          <cell r="L309" t="str">
            <v>Agotamiento de los recursos naturales (-)</v>
          </cell>
          <cell r="AB309" t="str">
            <v>Negativo MODERADO</v>
          </cell>
          <cell r="BA309" t="str">
            <v>Negativo BAJO</v>
          </cell>
        </row>
        <row r="310">
          <cell r="K310" t="str">
            <v>Consumo de papel</v>
          </cell>
          <cell r="L310" t="str">
            <v>Agotamiento de los recursos naturales (-)</v>
          </cell>
          <cell r="AB310" t="str">
            <v>Negativo MODERADO</v>
          </cell>
          <cell r="BA310" t="str">
            <v>Negativo BAJO</v>
          </cell>
        </row>
        <row r="311">
          <cell r="K311" t="str">
            <v>Consumo de tóner</v>
          </cell>
          <cell r="L311" t="str">
            <v>Agotamiento de los recursos naturales (-)</v>
          </cell>
          <cell r="AB311" t="str">
            <v>Negativo BAJO</v>
          </cell>
          <cell r="BA311" t="str">
            <v>Negativo BAJO</v>
          </cell>
        </row>
        <row r="312">
          <cell r="K312" t="str">
            <v>Generación de residuos de manejo especial (RAEE´S)</v>
          </cell>
          <cell r="L312" t="str">
            <v>Contaminación del suelo (-)</v>
          </cell>
          <cell r="AB312" t="str">
            <v>Negativo MODERADO</v>
          </cell>
          <cell r="BA312" t="str">
            <v>Negativo BAJO</v>
          </cell>
        </row>
        <row r="313">
          <cell r="K313" t="str">
            <v>Generación de residuos de manejo especial (PILAS O BATERÍAS)</v>
          </cell>
          <cell r="L313" t="str">
            <v>Contaminación del suelo (-)</v>
          </cell>
          <cell r="AB313" t="str">
            <v>Negativo MODERADO</v>
          </cell>
          <cell r="BA313" t="str">
            <v>Negativo BAJO</v>
          </cell>
        </row>
        <row r="314">
          <cell r="K314" t="str">
            <v xml:space="preserve">Generación de residuos peligrosos (TÓNERES) </v>
          </cell>
          <cell r="L314" t="str">
            <v>Contaminación del suelo (-)</v>
          </cell>
          <cell r="AB314" t="str">
            <v>Negativo MODERADO</v>
          </cell>
          <cell r="BA314" t="str">
            <v>Negativo BAJO</v>
          </cell>
        </row>
        <row r="315">
          <cell r="K315" t="str">
            <v>Generación de residuos aprovechables (PAPEL)</v>
          </cell>
          <cell r="L315" t="str">
            <v>Disminución de carga en los rellenos sanitarios (+)</v>
          </cell>
          <cell r="AB315" t="str">
            <v>POSITIVO</v>
          </cell>
          <cell r="BA315" t="str">
            <v>POSITIVO</v>
          </cell>
        </row>
        <row r="316">
          <cell r="K316" t="str">
            <v>Generación de residuos ordinarios</v>
          </cell>
          <cell r="L316" t="str">
            <v>Aumento de carga de rellenos sanitarios (-)</v>
          </cell>
          <cell r="AB316" t="str">
            <v>Negativo MODERADO</v>
          </cell>
          <cell r="BA316" t="str">
            <v>Negativo BAJO</v>
          </cell>
        </row>
        <row r="317">
          <cell r="K317" t="str">
            <v>Generación de residuos ordinarios</v>
          </cell>
          <cell r="L317" t="str">
            <v>Contaminación del suelo (-)</v>
          </cell>
          <cell r="AB317" t="str">
            <v>Negativo MODERADO</v>
          </cell>
          <cell r="BA317" t="str">
            <v>Negativo BAJO</v>
          </cell>
        </row>
        <row r="318">
          <cell r="K318" t="str">
            <v>Consumo de energía eléctrica</v>
          </cell>
          <cell r="L318" t="str">
            <v>Agotamiento de los recursos naturales (-)</v>
          </cell>
          <cell r="AB318" t="str">
            <v>Negativo MODERADO</v>
          </cell>
          <cell r="BA318" t="str">
            <v>Negativo BAJO</v>
          </cell>
        </row>
        <row r="319">
          <cell r="K319" t="str">
            <v>Consumo de papel</v>
          </cell>
          <cell r="L319" t="str">
            <v>Agotamiento de los recursos naturales (-)</v>
          </cell>
          <cell r="AB319" t="str">
            <v>Negativo MODERADO</v>
          </cell>
          <cell r="BA319" t="str">
            <v>Negativo BAJO</v>
          </cell>
        </row>
        <row r="320">
          <cell r="K320" t="str">
            <v>Consumo de tóner</v>
          </cell>
          <cell r="L320" t="str">
            <v>Agotamiento de los recursos naturales (-)</v>
          </cell>
          <cell r="AB320" t="str">
            <v>Negativo BAJO</v>
          </cell>
          <cell r="BA320" t="str">
            <v>Negativo BAJO</v>
          </cell>
        </row>
        <row r="321">
          <cell r="K321" t="str">
            <v xml:space="preserve">Generación de residuos peligrosos (TÓNERES) </v>
          </cell>
          <cell r="L321" t="str">
            <v>Contaminación del suelo (-)</v>
          </cell>
          <cell r="AB321" t="str">
            <v>Negativo MODERADO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Conversión a medios tecnológicos</v>
          </cell>
          <cell r="L323" t="str">
            <v>Disminución de consumo de papel (+)</v>
          </cell>
          <cell r="AB323" t="str">
            <v>POSITIVO</v>
          </cell>
          <cell r="BA323" t="str">
            <v>POSITIVO</v>
          </cell>
        </row>
        <row r="324">
          <cell r="K324" t="str">
            <v>Definición de criterios ambientales para adquisición de productos y/o servicios</v>
          </cell>
          <cell r="L324" t="str">
            <v>Generación / Fomento de educación  y conciencia ambiental (+)</v>
          </cell>
          <cell r="AB324" t="str">
            <v>POSITIVO</v>
          </cell>
          <cell r="BA324" t="str">
            <v>POSITIVO</v>
          </cell>
        </row>
        <row r="325">
          <cell r="K325" t="str">
            <v>Definición de criterios ambientales para adquisición de productos y/o servicios</v>
          </cell>
          <cell r="L325" t="str">
            <v>Reducción de afectación al medio ambiente (+)</v>
          </cell>
          <cell r="AB325" t="str">
            <v>POSITIVO</v>
          </cell>
          <cell r="BA325" t="str">
            <v>POSITIVO</v>
          </cell>
        </row>
        <row r="326">
          <cell r="K326" t="str">
            <v>Identificación de requisitos legales ambientales y otros requisitos</v>
          </cell>
          <cell r="L326" t="str">
            <v>Reducción de afectación al medio ambiente (+)</v>
          </cell>
          <cell r="AB326" t="str">
            <v>POSITIVO</v>
          </cell>
          <cell r="BA326" t="str">
            <v>POSITIVO</v>
          </cell>
        </row>
        <row r="327">
          <cell r="K327" t="str">
            <v>Consumo de energía eléctrica</v>
          </cell>
          <cell r="L327" t="str">
            <v>Agotamiento de los recursos naturales (-)</v>
          </cell>
          <cell r="AB327" t="str">
            <v>Negativo MODERADO</v>
          </cell>
          <cell r="BA327" t="str">
            <v>Negativo BAJO</v>
          </cell>
        </row>
        <row r="328">
          <cell r="K328" t="str">
            <v>Consumo de papel</v>
          </cell>
          <cell r="L328" t="str">
            <v>Agotamiento de los recursos naturales (-)</v>
          </cell>
          <cell r="AB328" t="str">
            <v>Negativo MODERADO</v>
          </cell>
          <cell r="BA328" t="str">
            <v>Negativo BAJO</v>
          </cell>
        </row>
        <row r="329">
          <cell r="K329" t="str">
            <v>Consumo de tóner</v>
          </cell>
          <cell r="L329" t="str">
            <v>Agotamiento de los recursos naturales (-)</v>
          </cell>
          <cell r="AB329" t="str">
            <v>Negativo BAJO</v>
          </cell>
          <cell r="BA329" t="str">
            <v>Negativo BAJO</v>
          </cell>
        </row>
        <row r="330">
          <cell r="K330" t="str">
            <v>Generación de residuos aprovechables (PAPEL)</v>
          </cell>
          <cell r="L330" t="str">
            <v>Disminución de carga en los rellenos sanitarios (+)</v>
          </cell>
          <cell r="AB330" t="str">
            <v>POSITIVO</v>
          </cell>
          <cell r="BA330" t="str">
            <v>POSITIVO</v>
          </cell>
        </row>
        <row r="331">
          <cell r="K331" t="str">
            <v>Generación de residuos ordinarios</v>
          </cell>
          <cell r="L331" t="str">
            <v>Aumento de carga de rellenos sanitarios (-)</v>
          </cell>
          <cell r="AB331" t="str">
            <v>Negativo MODERADO</v>
          </cell>
          <cell r="BA331" t="str">
            <v>Negativo BAJO</v>
          </cell>
        </row>
        <row r="332">
          <cell r="K332" t="str">
            <v>Generación de residuos ordinarios</v>
          </cell>
          <cell r="L332" t="str">
            <v>Aumento de carga de rellenos sanitarios (-)</v>
          </cell>
          <cell r="AB332" t="str">
            <v>Negativo MODERADO</v>
          </cell>
          <cell r="BA332" t="str">
            <v>Negativo BAJO</v>
          </cell>
        </row>
        <row r="333">
          <cell r="K333" t="str">
            <v xml:space="preserve">Generación de residuos peligrosos (TÓNERES) </v>
          </cell>
          <cell r="L333" t="str">
            <v>Contaminación del suelo (-)</v>
          </cell>
          <cell r="AB333" t="str">
            <v>Negativo MODERADO</v>
          </cell>
          <cell r="BA333" t="str">
            <v>Negativo BAJO</v>
          </cell>
        </row>
        <row r="334">
          <cell r="K334" t="str">
            <v>Consumo de bolsas plásticas para almacenamiento de residuos</v>
          </cell>
          <cell r="L334" t="str">
            <v>Agotamiento de los recursos naturales (-)</v>
          </cell>
          <cell r="AB334" t="str">
            <v>Negativo MODERADO</v>
          </cell>
          <cell r="BA334" t="str">
            <v>Negativo BAJO</v>
          </cell>
        </row>
        <row r="335">
          <cell r="K335" t="str">
            <v>Consumo de papel</v>
          </cell>
          <cell r="L335" t="str">
            <v>Agotamiento de los recursos naturales (-)</v>
          </cell>
          <cell r="AB335" t="str">
            <v>Negativo MODERADO</v>
          </cell>
          <cell r="BA335" t="str">
            <v>Negativo BAJO</v>
          </cell>
        </row>
        <row r="336">
          <cell r="K336" t="str">
            <v>Consumo de tóner</v>
          </cell>
          <cell r="L336" t="str">
            <v>Agotamiento de los recursos naturales (-)</v>
          </cell>
          <cell r="AB336" t="str">
            <v>Negativo BAJO</v>
          </cell>
          <cell r="BA336" t="str">
            <v>Negativo BAJO</v>
          </cell>
        </row>
        <row r="337">
          <cell r="K337" t="str">
            <v>Consumo de energía eléctrica</v>
          </cell>
          <cell r="L337" t="str">
            <v>Agotamiento de los recursos naturales (-)</v>
          </cell>
          <cell r="AB337" t="str">
            <v>Negativo MODERADO</v>
          </cell>
          <cell r="BA337" t="str">
            <v>Negativo BAJO</v>
          </cell>
        </row>
        <row r="338">
          <cell r="K338" t="str">
            <v>Definición de criterios ambientales para adquisición de productos y/o servicios</v>
          </cell>
          <cell r="L338" t="str">
            <v>Reducción de afectación al medio ambiente (+)</v>
          </cell>
          <cell r="AB338" t="str">
            <v>POSITIVO</v>
          </cell>
          <cell r="BA338" t="str">
            <v>POSITIVO</v>
          </cell>
        </row>
        <row r="339">
          <cell r="K339" t="str">
            <v>Definición de criterios ambientales para adquisición de productos y/o servicios</v>
          </cell>
          <cell r="L339" t="str">
            <v>Generación / Fomento de educación  y conciencia ambiental (+)</v>
          </cell>
          <cell r="AB339" t="str">
            <v>POSITIVO</v>
          </cell>
          <cell r="BA339" t="str">
            <v>POSITIVO</v>
          </cell>
        </row>
        <row r="340">
          <cell r="K340" t="str">
            <v>Generación de residuos aprovechables (CARTÓN)</v>
          </cell>
          <cell r="L340" t="str">
            <v>Disminución de carga en los rellenos sanitarios (+)</v>
          </cell>
          <cell r="AB340" t="str">
            <v>POSITIVO</v>
          </cell>
          <cell r="BA340" t="str">
            <v>POSITIVO</v>
          </cell>
        </row>
        <row r="341">
          <cell r="K341" t="str">
            <v>Generación de residuos aprovechables (PAPEL)</v>
          </cell>
          <cell r="L341" t="str">
            <v>Disminución de carga en los rellenos sanitarios (+)</v>
          </cell>
          <cell r="AB341" t="str">
            <v>POSITIVO</v>
          </cell>
          <cell r="BA341" t="str">
            <v>POSITIVO</v>
          </cell>
        </row>
        <row r="342">
          <cell r="K342" t="str">
            <v>Generación de residuos aprovechables (PLÁSTICO)</v>
          </cell>
          <cell r="L342" t="str">
            <v>Disminución de carga en los rellenos sanitarios (+)</v>
          </cell>
          <cell r="AB342" t="str">
            <v>POSITIVO</v>
          </cell>
          <cell r="BA342" t="str">
            <v>POSITIVO</v>
          </cell>
        </row>
        <row r="343">
          <cell r="K343" t="str">
            <v>Generación de residuos ordinarios</v>
          </cell>
          <cell r="L343" t="str">
            <v>Aumento de carga de rellenos sanitarios (-)</v>
          </cell>
          <cell r="AB343" t="str">
            <v>Negativo MODERADO</v>
          </cell>
          <cell r="BA343" t="str">
            <v>Negativo BAJO</v>
          </cell>
        </row>
        <row r="344">
          <cell r="K344" t="str">
            <v>Generación de residuos ordinarios</v>
          </cell>
          <cell r="L344" t="str">
            <v>Contaminación del suelo (-)</v>
          </cell>
          <cell r="AB344" t="str">
            <v>Negativo MODERADO</v>
          </cell>
          <cell r="BA344" t="str">
            <v>Negativo BAJO</v>
          </cell>
        </row>
        <row r="345">
          <cell r="K345" t="str">
            <v>Generación de residuos orgánicos</v>
          </cell>
          <cell r="L345" t="str">
            <v>Aumento de carga de rellenos sanitarios (-)</v>
          </cell>
          <cell r="AB345" t="str">
            <v>Negativo MODERADO</v>
          </cell>
          <cell r="BA345" t="str">
            <v>Negativo BAJO</v>
          </cell>
        </row>
        <row r="346">
          <cell r="K346" t="str">
            <v>Generación de residuos orgánicos</v>
          </cell>
          <cell r="L346" t="str">
            <v>Contaminación del suelo (-)</v>
          </cell>
          <cell r="AB346" t="str">
            <v>Negativo MODERADO</v>
          </cell>
          <cell r="BA346" t="str">
            <v>Negativo BAJO</v>
          </cell>
        </row>
        <row r="347">
          <cell r="K347" t="str">
            <v xml:space="preserve">Generación de residuos peligrosos (TÓNERES) </v>
          </cell>
          <cell r="L347" t="str">
            <v>Contaminación del suelo (-)</v>
          </cell>
          <cell r="AB347" t="str">
            <v>Negativo MODERADO</v>
          </cell>
          <cell r="BA347" t="str">
            <v>Negativo BAJO</v>
          </cell>
        </row>
        <row r="348">
          <cell r="K348" t="str">
            <v>Consumo de bolsas plásticas para almacenamiento de residuos</v>
          </cell>
          <cell r="L348" t="str">
            <v>Agotamiento de los recursos naturales (-)</v>
          </cell>
          <cell r="AB348" t="str">
            <v>Negativo MODERADO</v>
          </cell>
          <cell r="BA348" t="str">
            <v>Negativo BAJO</v>
          </cell>
        </row>
        <row r="349">
          <cell r="K349" t="str">
            <v>Educación ambiental</v>
          </cell>
          <cell r="L349" t="str">
            <v>Disminución de carga en los rellenos sanitarios (+)</v>
          </cell>
          <cell r="AB349" t="str">
            <v>POSITIVO</v>
          </cell>
          <cell r="BA349" t="str">
            <v>POSITIVO</v>
          </cell>
        </row>
        <row r="350">
          <cell r="K350" t="str">
            <v>Educación ambiental</v>
          </cell>
          <cell r="L350" t="str">
            <v>Disminución de contaminación al suelo (+)</v>
          </cell>
          <cell r="AB350" t="str">
            <v>POSITIVO</v>
          </cell>
          <cell r="BA350" t="str">
            <v>POSITIVO</v>
          </cell>
        </row>
        <row r="351">
          <cell r="K351" t="str">
            <v>Educación ambiental</v>
          </cell>
          <cell r="L351" t="str">
            <v>Fomento de buenas prácticas ambientales (+)</v>
          </cell>
          <cell r="AB351" t="str">
            <v>POSITIVO</v>
          </cell>
          <cell r="BA351" t="str">
            <v>POSITIVO</v>
          </cell>
        </row>
        <row r="352">
          <cell r="K352" t="str">
            <v>Educación ambiental</v>
          </cell>
          <cell r="L352" t="str">
            <v>Generación / Fomento de educación  y conciencia ambiental (+)</v>
          </cell>
          <cell r="AB352" t="str">
            <v>POSITIVO</v>
          </cell>
          <cell r="BA352" t="str">
            <v>POSITIVO</v>
          </cell>
        </row>
        <row r="353">
          <cell r="K353" t="str">
            <v>Educación ambiental</v>
          </cell>
          <cell r="L353" t="str">
            <v>Generación de empleo (+)</v>
          </cell>
          <cell r="AB353" t="str">
            <v>POSITIVO</v>
          </cell>
          <cell r="BA353" t="str">
            <v>POSITIVO</v>
          </cell>
        </row>
        <row r="354">
          <cell r="K354" t="str">
            <v>Educación ambiental</v>
          </cell>
          <cell r="L354" t="str">
            <v>Manejo integral de residuos sólidos (+)</v>
          </cell>
          <cell r="AB354" t="str">
            <v>POSITIVO</v>
          </cell>
          <cell r="BA354" t="str">
            <v>POSITIVO</v>
          </cell>
        </row>
        <row r="355">
          <cell r="K355" t="str">
            <v>Educación ambiental</v>
          </cell>
          <cell r="L355" t="str">
            <v>Reducción de afectación al medio ambiente (+)</v>
          </cell>
          <cell r="AB355" t="str">
            <v>POSITIVO</v>
          </cell>
          <cell r="BA355" t="str">
            <v>POSITIVO</v>
          </cell>
        </row>
        <row r="356">
          <cell r="K356" t="str">
            <v>Uso de publicidad exterior visual</v>
          </cell>
          <cell r="L356" t="str">
            <v>Alteración al medio ambiente laboral (-)</v>
          </cell>
          <cell r="AB356" t="str">
            <v>Negativo MODERADO</v>
          </cell>
          <cell r="BA356" t="str">
            <v>Negativo BAJO</v>
          </cell>
        </row>
        <row r="357">
          <cell r="K357" t="str">
            <v>Consumo de combustibles</v>
          </cell>
          <cell r="L357" t="str">
            <v>Agotamiento de los recursos naturales (-)</v>
          </cell>
          <cell r="AB357" t="str">
            <v>Negativo MODERADO</v>
          </cell>
          <cell r="BA357" t="str">
            <v>Negativo MODERADO</v>
          </cell>
        </row>
        <row r="358">
          <cell r="K358" t="str">
            <v>Consumo de combustibles</v>
          </cell>
          <cell r="L358" t="str">
            <v>Emisión de gases efecto invernadero (-)</v>
          </cell>
          <cell r="AB358" t="str">
            <v>Negativo MODERADO</v>
          </cell>
          <cell r="BA358" t="str">
            <v>Negativo MODERADO</v>
          </cell>
        </row>
        <row r="359">
          <cell r="K359" t="str">
            <v>Generación de emisiones atmosféricas fuentes móviles</v>
          </cell>
          <cell r="L359" t="str">
            <v>Contaminación del aire (-)</v>
          </cell>
          <cell r="AB359" t="str">
            <v>Negativo MODERADO</v>
          </cell>
          <cell r="BA359" t="str">
            <v>Negativo MODERADO</v>
          </cell>
        </row>
        <row r="360">
          <cell r="K360" t="str">
            <v>Generación de residuos de manejo especial (LLANTAS USADAS)</v>
          </cell>
          <cell r="L360" t="str">
            <v>Contaminación del suelo (-)</v>
          </cell>
          <cell r="AB360" t="str">
            <v>Negativo MODERADO</v>
          </cell>
          <cell r="BA360" t="str">
            <v>Negativo BAJO</v>
          </cell>
        </row>
        <row r="361">
          <cell r="K361" t="str">
            <v>Generación de residuos peligrosos (ACEITES USADOS)</v>
          </cell>
          <cell r="L361" t="str">
            <v>Contaminación del suelo (-)</v>
          </cell>
          <cell r="AB361" t="str">
            <v>Negativo MODERADO</v>
          </cell>
          <cell r="BA361" t="str">
            <v>Negativo BAJO</v>
          </cell>
        </row>
        <row r="362">
          <cell r="K362" t="str">
            <v>Generación de ruido</v>
          </cell>
          <cell r="L362" t="str">
            <v>Contaminación del aire (-)</v>
          </cell>
          <cell r="AB362" t="str">
            <v>Negativo MODERADO</v>
          </cell>
          <cell r="BA362" t="str">
            <v>Negativo MODERADO</v>
          </cell>
        </row>
        <row r="363">
          <cell r="K363" t="str">
            <v>Identificación de requisitos legales ambientales y otros requisitos</v>
          </cell>
          <cell r="L363" t="str">
            <v>Reducción de afectación al medio ambiente (+)</v>
          </cell>
          <cell r="AB363" t="str">
            <v>POSITIVO</v>
          </cell>
          <cell r="BA363" t="str">
            <v>POSITIVO</v>
          </cell>
        </row>
        <row r="364">
          <cell r="K364" t="str">
            <v>Definición de criterios ambientales para adquisición de productos y/o servicios</v>
          </cell>
          <cell r="L364" t="str">
            <v>Preservación de la calidad del aire (+)</v>
          </cell>
          <cell r="AB364" t="str">
            <v>POSITIVO</v>
          </cell>
          <cell r="BA364" t="str">
            <v>POSITIVO</v>
          </cell>
        </row>
        <row r="365">
          <cell r="K365" t="str">
            <v>Definición de criterios ambientales para adquisición de productos y/o servicios</v>
          </cell>
          <cell r="L365" t="str">
            <v>Reducción de afectación al medio ambiente (+)</v>
          </cell>
          <cell r="AB365" t="str">
            <v>POSITIVO</v>
          </cell>
          <cell r="BA365" t="str">
            <v>POSITIVO</v>
          </cell>
        </row>
        <row r="366">
          <cell r="K366" t="str">
            <v>Consumo de agua</v>
          </cell>
          <cell r="L366" t="str">
            <v>Agotamiento de los recursos naturales (-)</v>
          </cell>
          <cell r="AB366" t="str">
            <v>Negativo MODERADO</v>
          </cell>
          <cell r="BA366" t="str">
            <v>Negativo BAJO</v>
          </cell>
        </row>
        <row r="367">
          <cell r="K367" t="str">
            <v>Consumo de agua</v>
          </cell>
          <cell r="L367" t="str">
            <v>Agotamiento de los recursos naturales (-)</v>
          </cell>
          <cell r="AB367" t="str">
            <v>Negativo MODERADO</v>
          </cell>
          <cell r="BA367" t="str">
            <v>Negativo BAJO</v>
          </cell>
        </row>
        <row r="368">
          <cell r="K368" t="str">
            <v>Uso de refrigerantes</v>
          </cell>
          <cell r="L368" t="str">
            <v>Agotamiento de los recursos naturales (-)</v>
          </cell>
          <cell r="AB368" t="str">
            <v>Negativo BAJO</v>
          </cell>
          <cell r="BA368" t="str">
            <v>Negativo BAJO</v>
          </cell>
        </row>
        <row r="369">
          <cell r="K369" t="str">
            <v>Otro</v>
          </cell>
          <cell r="L369" t="str">
            <v>Disminución de contaminación al suelo (+)</v>
          </cell>
          <cell r="AB369" t="str">
            <v>POSITIVO</v>
          </cell>
          <cell r="BA369" t="str">
            <v>POSITIVO</v>
          </cell>
        </row>
        <row r="370">
          <cell r="K370" t="str">
            <v>N/A</v>
          </cell>
          <cell r="L370" t="str">
            <v>N/A</v>
          </cell>
          <cell r="AB370" t="str">
            <v>SIN IMPACTO</v>
          </cell>
          <cell r="BA370" t="str">
            <v>SIN IMPACTO</v>
          </cell>
        </row>
        <row r="371">
          <cell r="K371" t="str">
            <v>Generación de residuos peligrosos (PLAGUICIDAS)</v>
          </cell>
          <cell r="L371" t="str">
            <v>Contaminación del suelo (-)</v>
          </cell>
          <cell r="AB371" t="str">
            <v>Negativo MODERADO</v>
          </cell>
          <cell r="BA371" t="str">
            <v>Negativo BAJO</v>
          </cell>
        </row>
        <row r="372">
          <cell r="K372" t="str">
            <v>Consumo de combustibles</v>
          </cell>
          <cell r="L372" t="str">
            <v>Agotamiento de los recursos naturales (-)</v>
          </cell>
          <cell r="AB372" t="str">
            <v>Negativo BAJO</v>
          </cell>
          <cell r="BA372" t="str">
            <v>Negativo BAJO</v>
          </cell>
        </row>
        <row r="373">
          <cell r="K373" t="str">
            <v xml:space="preserve">Generación de residuos peligrosos (RESIDUOS QUÍMICOS) </v>
          </cell>
          <cell r="L373" t="str">
            <v>Contaminación del suelo (-)</v>
          </cell>
          <cell r="AB373" t="str">
            <v>Negativo MODERADO</v>
          </cell>
          <cell r="BA373" t="str">
            <v>Negativo BAJO</v>
          </cell>
        </row>
        <row r="374">
          <cell r="K374" t="str">
            <v>Consumo de agua</v>
          </cell>
          <cell r="L374" t="str">
            <v>Agotamiento de los recursos naturales (-)</v>
          </cell>
          <cell r="AB374" t="str">
            <v>Negativo BAJO</v>
          </cell>
          <cell r="BA374" t="str">
            <v>Negativo BAJO</v>
          </cell>
        </row>
        <row r="375">
          <cell r="K375" t="str">
            <v>N/A</v>
          </cell>
          <cell r="L375" t="str">
            <v>N/A</v>
          </cell>
          <cell r="AB375" t="str">
            <v>SIN IMPACTO</v>
          </cell>
          <cell r="BA375" t="str">
            <v>SIN IMPACTO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cell r="L378"/>
          <cell r="AB378" t="str">
            <v>SIN IMPACTO</v>
          </cell>
          <cell r="BA378" t="str">
            <v>SIN IMPACTO</v>
          </cell>
        </row>
      </sheetData>
      <sheetData sheetId="95"/>
      <sheetData sheetId="96"/>
      <sheetData sheetId="97"/>
      <sheetData sheetId="98"/>
      <sheetData sheetId="9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Agotamiento de los recursos naturales (-)</v>
          </cell>
          <cell r="AB283" t="str">
            <v>Negativo BAJO</v>
          </cell>
          <cell r="BA283" t="str">
            <v>Negativo BAJO</v>
          </cell>
        </row>
        <row r="284">
          <cell r="K284" t="str">
            <v>Generación de residuos ordinarios</v>
          </cell>
          <cell r="L284" t="str">
            <v>Aumento de carga de rellenos sanitarios (-)</v>
          </cell>
          <cell r="AB284" t="str">
            <v>Negativo MODERADO</v>
          </cell>
          <cell r="BA284" t="str">
            <v>Negativo BAJO</v>
          </cell>
        </row>
        <row r="285">
          <cell r="K285" t="str">
            <v>Generación de residuos ordinarios</v>
          </cell>
          <cell r="L285" t="str">
            <v>Contaminación del suelo (-)</v>
          </cell>
          <cell r="AB285" t="str">
            <v>Negativo MODERADO</v>
          </cell>
          <cell r="BA285" t="str">
            <v>Negativo BAJO</v>
          </cell>
        </row>
        <row r="286">
          <cell r="K286" t="str">
            <v>Generación de residuos aprovechables (PLÁSTICO)</v>
          </cell>
          <cell r="L286" t="str">
            <v>Disminución de carga en los rellenos sanitarios (+)</v>
          </cell>
          <cell r="AB286" t="str">
            <v>POSITIVO</v>
          </cell>
          <cell r="BA286" t="str">
            <v>POSITIVO</v>
          </cell>
        </row>
        <row r="287">
          <cell r="K287" t="str">
            <v>Generación de residuos aprovechables (CARTÓN)</v>
          </cell>
          <cell r="L287" t="str">
            <v>Disminución de carga en los rellenos sanitarios (+)</v>
          </cell>
          <cell r="AB287" t="str">
            <v>POSITIVO</v>
          </cell>
          <cell r="BA287" t="str">
            <v>POSITIVO</v>
          </cell>
        </row>
        <row r="288">
          <cell r="K288" t="str">
            <v>Generación de residuos orgánicos</v>
          </cell>
          <cell r="L288" t="str">
            <v>Aumento de carga de rellenos sanitarios (-)</v>
          </cell>
          <cell r="AB288" t="str">
            <v>Negativo MODERADO</v>
          </cell>
          <cell r="BA288" t="str">
            <v>Negativo BAJO</v>
          </cell>
        </row>
        <row r="289">
          <cell r="K289" t="str">
            <v>Generación de residuos orgánicos</v>
          </cell>
          <cell r="L289" t="str">
            <v>Contaminación del suelo (-)</v>
          </cell>
          <cell r="AB289" t="str">
            <v>Negativo MODERADO</v>
          </cell>
          <cell r="BA289" t="str">
            <v>Negativo BAJO</v>
          </cell>
        </row>
        <row r="290">
          <cell r="K290" t="str">
            <v>Vertimiento de aguas residuales domésticas a sistemas de alcantarillado</v>
          </cell>
          <cell r="L290" t="str">
            <v>Contaminación de cuerpos hídricos (-)</v>
          </cell>
          <cell r="AB290" t="str">
            <v>Negativo MODERADO</v>
          </cell>
          <cell r="BA290" t="str">
            <v>Negativo BAJO</v>
          </cell>
        </row>
        <row r="291">
          <cell r="K291" t="str">
            <v>Consumo de energía eléctrica</v>
          </cell>
          <cell r="L291" t="str">
            <v>Agotamiento de los recursos naturales (-)</v>
          </cell>
          <cell r="AB291" t="str">
            <v>Negativo MODERADO</v>
          </cell>
          <cell r="BA291" t="str">
            <v>Negativo BAJO</v>
          </cell>
        </row>
        <row r="292">
          <cell r="K292" t="str">
            <v>Consumo de papel</v>
          </cell>
          <cell r="L292" t="str">
            <v>Agotamiento de los recursos naturales (-)</v>
          </cell>
          <cell r="AB292" t="str">
            <v>Negativo MODERADO</v>
          </cell>
          <cell r="BA292" t="str">
            <v>Negativo BAJO</v>
          </cell>
        </row>
        <row r="293">
          <cell r="K293" t="str">
            <v>Consumo de tóner</v>
          </cell>
          <cell r="L293" t="str">
            <v>Agotamiento de los recursos naturales (-)</v>
          </cell>
          <cell r="AB293" t="str">
            <v>Negativo BAJO</v>
          </cell>
          <cell r="BA293" t="str">
            <v>Negativo BAJO</v>
          </cell>
        </row>
        <row r="294">
          <cell r="K294" t="str">
            <v xml:space="preserve">Generación de residuos peligrosos (TÓNERES) </v>
          </cell>
          <cell r="L294" t="str">
            <v>Contaminación del suelo (-)</v>
          </cell>
          <cell r="AB294" t="str">
            <v>Negativo MODERADO</v>
          </cell>
          <cell r="BA294" t="str">
            <v>Negativo BAJO</v>
          </cell>
        </row>
        <row r="295">
          <cell r="K295" t="str">
            <v>Generación de residuos aprovechables (PAPEL)</v>
          </cell>
          <cell r="L295" t="str">
            <v>Disminución de carga en los rellenos sanitarios (+)</v>
          </cell>
          <cell r="AB295" t="str">
            <v>POSITIVO</v>
          </cell>
          <cell r="BA295" t="str">
            <v>POSITIVO</v>
          </cell>
        </row>
        <row r="296">
          <cell r="K296" t="str">
            <v>Conversión a medios tecnológicos</v>
          </cell>
          <cell r="L296" t="str">
            <v>Disminución de consumo de papel (+)</v>
          </cell>
          <cell r="AB296" t="str">
            <v>POSITIVO</v>
          </cell>
          <cell r="BA296" t="str">
            <v>POSITIVO</v>
          </cell>
        </row>
        <row r="297">
          <cell r="K297" t="str">
            <v>Consumo de agua</v>
          </cell>
          <cell r="L297" t="str">
            <v>Agotamiento de los recursos naturales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Generación de residuos ordinarios</v>
          </cell>
          <cell r="L299" t="str">
            <v>Aumento de carga de rellenos sanitarios (-)</v>
          </cell>
          <cell r="AB299" t="str">
            <v>Negativo MODERADO</v>
          </cell>
          <cell r="BA299" t="str">
            <v>Negativo BAJO</v>
          </cell>
        </row>
        <row r="300">
          <cell r="K300" t="str">
            <v>Generación de residuos ordinarios</v>
          </cell>
          <cell r="L300" t="str">
            <v>Contaminación del suelo (-)</v>
          </cell>
          <cell r="AB300" t="str">
            <v>Negativo MODERADO</v>
          </cell>
          <cell r="BA300" t="str">
            <v>Negativo BAJO</v>
          </cell>
        </row>
        <row r="301">
          <cell r="K301" t="str">
            <v>Consumo de energía eléctrica</v>
          </cell>
          <cell r="L301" t="str">
            <v>Agotamiento de los recursos naturales (-)</v>
          </cell>
          <cell r="AB301" t="str">
            <v>Negativo MODERADO</v>
          </cell>
          <cell r="BA301" t="str">
            <v>Negativo BAJO</v>
          </cell>
        </row>
        <row r="302">
          <cell r="K302" t="str">
            <v>Consumo de papel</v>
          </cell>
          <cell r="L302" t="str">
            <v>Agotamiento de los recursos naturales (-)</v>
          </cell>
          <cell r="AB302" t="str">
            <v>Negativo MODERADO</v>
          </cell>
          <cell r="BA302" t="str">
            <v>Negativo BAJO</v>
          </cell>
        </row>
        <row r="303">
          <cell r="K303" t="str">
            <v>Consumo de tóner</v>
          </cell>
          <cell r="L303" t="str">
            <v>Agotamiento de los recursos naturales (-)</v>
          </cell>
          <cell r="AB303" t="str">
            <v>Negativo BAJO</v>
          </cell>
          <cell r="BA303" t="str">
            <v>Negativo BAJO</v>
          </cell>
        </row>
        <row r="304">
          <cell r="K304" t="str">
            <v>Generación de residuos de manejo especial (RAEE´S)</v>
          </cell>
          <cell r="L304" t="str">
            <v>Contaminación del suelo (-)</v>
          </cell>
          <cell r="AB304" t="str">
            <v>Negativo MODERADO</v>
          </cell>
          <cell r="BA304" t="str">
            <v>Negativo BAJO</v>
          </cell>
        </row>
        <row r="305">
          <cell r="K305" t="str">
            <v>Generación de residuos de manejo especial (PILAS O BATERÍAS)</v>
          </cell>
          <cell r="L305" t="str">
            <v>Contaminación del suelo (-)</v>
          </cell>
          <cell r="AB305" t="str">
            <v>Negativo MODERADO</v>
          </cell>
          <cell r="BA305" t="str">
            <v>Negativo BAJO</v>
          </cell>
        </row>
        <row r="306">
          <cell r="K306" t="str">
            <v xml:space="preserve">Generación de residuos peligrosos (TÓNERES) </v>
          </cell>
          <cell r="L306" t="str">
            <v>Contaminación del suelo (-)</v>
          </cell>
          <cell r="AB306" t="str">
            <v>Negativo MODERADO</v>
          </cell>
          <cell r="BA306" t="str">
            <v>Negativo BAJO</v>
          </cell>
        </row>
        <row r="307">
          <cell r="K307" t="str">
            <v>Generación de residuos aprovechables (PAPEL)</v>
          </cell>
          <cell r="L307" t="str">
            <v>Disminución de carga en los rellenos sanitarios (+)</v>
          </cell>
          <cell r="AB307" t="str">
            <v>POSITIVO</v>
          </cell>
          <cell r="BA307" t="str">
            <v>POSITIVO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Conversión a medios tecnológicos</v>
          </cell>
          <cell r="L315" t="str">
            <v>Disminución de consumo de papel (+)</v>
          </cell>
          <cell r="AB315" t="str">
            <v>POSITIVO</v>
          </cell>
          <cell r="BA315" t="str">
            <v>POSITIVO</v>
          </cell>
        </row>
        <row r="316">
          <cell r="K316" t="str">
            <v>Definición de criterios ambientales para adquisición de productos y/o servicios</v>
          </cell>
          <cell r="L316" t="str">
            <v>Generación / Fomento de educación  y conciencia ambiental (+)</v>
          </cell>
          <cell r="AB316" t="str">
            <v>POSITIVO</v>
          </cell>
          <cell r="BA316" t="str">
            <v>POSITIVO</v>
          </cell>
        </row>
        <row r="317">
          <cell r="K317" t="str">
            <v>Definición de criterios ambientales para adquisición de productos y/o servicios</v>
          </cell>
          <cell r="L317" t="str">
            <v>Reducción de afectación al medio ambiente (+)</v>
          </cell>
          <cell r="AB317" t="str">
            <v>POSITIVO</v>
          </cell>
          <cell r="BA317" t="str">
            <v>POSITIVO</v>
          </cell>
        </row>
        <row r="318">
          <cell r="K318" t="str">
            <v>Identificación de requisitos legales ambientales y otros requisitos</v>
          </cell>
          <cell r="L318" t="str">
            <v>Reducción de afectación al medio ambiente (+)</v>
          </cell>
          <cell r="AB318" t="str">
            <v>POSITIVO</v>
          </cell>
          <cell r="BA318" t="str">
            <v>POSITIVO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Aumento de carga de rellenos sanitarios (-)</v>
          </cell>
          <cell r="AB324" t="str">
            <v>Negativo MODERADO</v>
          </cell>
          <cell r="BA324" t="str">
            <v>Negativo BAJO</v>
          </cell>
        </row>
        <row r="325">
          <cell r="K325" t="str">
            <v xml:space="preserve">Generación de residuos peligrosos (TÓNERES) </v>
          </cell>
          <cell r="L325" t="str">
            <v>Contaminación del suelo (-)</v>
          </cell>
          <cell r="AB325" t="str">
            <v>Negativo MODERADO</v>
          </cell>
          <cell r="BA325" t="str">
            <v>Negativo BAJO</v>
          </cell>
        </row>
        <row r="326">
          <cell r="K326" t="str">
            <v>Consumo de bolsas plásticas para almacenamiento de residuos</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Consumo de energía eléctrica</v>
          </cell>
          <cell r="L329" t="str">
            <v>Agotamiento de los recursos naturales (-)</v>
          </cell>
          <cell r="AB329" t="str">
            <v>Negativo MODERADO</v>
          </cell>
          <cell r="BA329" t="str">
            <v>Negativo BAJO</v>
          </cell>
        </row>
        <row r="330">
          <cell r="K330" t="str">
            <v>Definición de criterios ambientales para adquisición de productos y/o servicios</v>
          </cell>
          <cell r="L330" t="str">
            <v>Reducción de afectación al medio ambiente (+)</v>
          </cell>
          <cell r="AB330" t="str">
            <v>POSITIVO</v>
          </cell>
          <cell r="BA330" t="str">
            <v>POSITIVO</v>
          </cell>
        </row>
        <row r="331">
          <cell r="K331" t="str">
            <v>Definición de criterios ambientales para adquisición de productos y/o servicios</v>
          </cell>
          <cell r="L331" t="str">
            <v>Generación / Fomento de educación  y conciencia ambiental (+)</v>
          </cell>
          <cell r="AB331" t="str">
            <v>POSITIVO</v>
          </cell>
          <cell r="BA331" t="str">
            <v>POSITIVO</v>
          </cell>
        </row>
        <row r="332">
          <cell r="K332" t="str">
            <v>Generación de residuos aprovechables (CARTÓN)</v>
          </cell>
          <cell r="L332" t="str">
            <v>Disminución de carga en los rellenos sanitarios (+)</v>
          </cell>
          <cell r="AB332" t="str">
            <v>POSITIVO</v>
          </cell>
          <cell r="BA332" t="str">
            <v>POSITIVO</v>
          </cell>
        </row>
        <row r="333">
          <cell r="K333" t="str">
            <v>Generación de residuos aprovechables (PAPEL)</v>
          </cell>
          <cell r="L333" t="str">
            <v>Disminución de carga en los rellenos sanitarios (+)</v>
          </cell>
          <cell r="AB333" t="str">
            <v>POSITIVO</v>
          </cell>
          <cell r="BA333" t="str">
            <v>POSITIVO</v>
          </cell>
        </row>
        <row r="334">
          <cell r="K334" t="str">
            <v>Generación de residuos aprovechables (PLÁSTICO)</v>
          </cell>
          <cell r="L334" t="str">
            <v>Disminución de carga en los rellenos sanitarios (+)</v>
          </cell>
          <cell r="AB334" t="str">
            <v>POSITIVO</v>
          </cell>
          <cell r="BA334" t="str">
            <v>POSITIVO</v>
          </cell>
        </row>
        <row r="335">
          <cell r="K335" t="str">
            <v>Generación de residuos ordinarios</v>
          </cell>
          <cell r="L335" t="str">
            <v>Aumento de carga de rellenos sanitarios (-)</v>
          </cell>
          <cell r="AB335" t="str">
            <v>Negativo MODERADO</v>
          </cell>
          <cell r="BA335" t="str">
            <v>Negativo BAJO</v>
          </cell>
        </row>
        <row r="336">
          <cell r="K336" t="str">
            <v>Generación de residuos ordinarios</v>
          </cell>
          <cell r="L336" t="str">
            <v>Contaminación del suelo (-)</v>
          </cell>
          <cell r="AB336" t="str">
            <v>Negativo MODERADO</v>
          </cell>
          <cell r="BA336" t="str">
            <v>Negativo BAJO</v>
          </cell>
        </row>
        <row r="337">
          <cell r="K337" t="str">
            <v>Generación de residuos orgánicos</v>
          </cell>
          <cell r="L337" t="str">
            <v>Aumento de carga de rellenos sanitarios (-)</v>
          </cell>
          <cell r="AB337" t="str">
            <v>Negativo MODERADO</v>
          </cell>
          <cell r="BA337" t="str">
            <v>Negativo BAJO</v>
          </cell>
        </row>
        <row r="338">
          <cell r="K338" t="str">
            <v>Generación de residuos orgánicos</v>
          </cell>
          <cell r="L338" t="str">
            <v>Contaminación del suelo (-)</v>
          </cell>
          <cell r="AB338" t="str">
            <v>Negativo MODERADO</v>
          </cell>
          <cell r="BA338" t="str">
            <v>Negativo BAJO</v>
          </cell>
        </row>
        <row r="339">
          <cell r="K339" t="str">
            <v xml:space="preserve">Generación de residuos peligrosos (TÓNERES) </v>
          </cell>
          <cell r="L339" t="str">
            <v>Contaminación del suelo (-)</v>
          </cell>
          <cell r="AB339" t="str">
            <v>Negativo MODERADO</v>
          </cell>
          <cell r="BA339" t="str">
            <v>Negativo BAJO</v>
          </cell>
        </row>
        <row r="340">
          <cell r="K340" t="str">
            <v>Consumo de bolsas plásticas para almacenamiento de residuos</v>
          </cell>
          <cell r="L340" t="str">
            <v>Agotamiento de los recursos naturales (-)</v>
          </cell>
          <cell r="AB340" t="str">
            <v>Negativo MODERADO</v>
          </cell>
          <cell r="BA340" t="str">
            <v>Negativo BAJO</v>
          </cell>
        </row>
        <row r="341">
          <cell r="K341" t="str">
            <v>Educación ambiental</v>
          </cell>
          <cell r="L341" t="str">
            <v>Disminución de carga en los rellenos sanitarios (+)</v>
          </cell>
          <cell r="AB341" t="str">
            <v>POSITIVO</v>
          </cell>
          <cell r="BA341" t="str">
            <v>POSITIVO</v>
          </cell>
        </row>
        <row r="342">
          <cell r="K342" t="str">
            <v>Educación ambiental</v>
          </cell>
          <cell r="L342" t="str">
            <v>Disminución de contaminación al suelo (+)</v>
          </cell>
          <cell r="AB342" t="str">
            <v>POSITIVO</v>
          </cell>
          <cell r="BA342" t="str">
            <v>POSITIVO</v>
          </cell>
        </row>
        <row r="343">
          <cell r="K343" t="str">
            <v>Educación ambiental</v>
          </cell>
          <cell r="L343" t="str">
            <v>Fomento de buenas prácticas ambientales (+)</v>
          </cell>
          <cell r="AB343" t="str">
            <v>POSITIVO</v>
          </cell>
          <cell r="BA343" t="str">
            <v>POSITIVO</v>
          </cell>
        </row>
        <row r="344">
          <cell r="K344" t="str">
            <v>Educación ambiental</v>
          </cell>
          <cell r="L344" t="str">
            <v>Generación / Fomento de educación  y conciencia ambiental (+)</v>
          </cell>
          <cell r="AB344" t="str">
            <v>POSITIVO</v>
          </cell>
          <cell r="BA344" t="str">
            <v>POSITIVO</v>
          </cell>
        </row>
        <row r="345">
          <cell r="K345" t="str">
            <v>Educación ambiental</v>
          </cell>
          <cell r="L345" t="str">
            <v>Generación de empleo (+)</v>
          </cell>
          <cell r="AB345" t="str">
            <v>POSITIVO</v>
          </cell>
          <cell r="BA345" t="str">
            <v>POSITIVO</v>
          </cell>
        </row>
        <row r="346">
          <cell r="K346" t="str">
            <v>Educación ambiental</v>
          </cell>
          <cell r="L346" t="str">
            <v>Manejo integral de residuos sólidos (+)</v>
          </cell>
          <cell r="AB346" t="str">
            <v>POSITIVO</v>
          </cell>
          <cell r="BA346" t="str">
            <v>POSITIVO</v>
          </cell>
        </row>
        <row r="347">
          <cell r="K347" t="str">
            <v>Educación ambiental</v>
          </cell>
          <cell r="L347" t="str">
            <v>Reducción de afectación al medio ambiente (+)</v>
          </cell>
          <cell r="AB347" t="str">
            <v>POSITIVO</v>
          </cell>
          <cell r="BA347" t="str">
            <v>POSITIVO</v>
          </cell>
        </row>
        <row r="348">
          <cell r="K348" t="str">
            <v>Uso de publicidad exterior visual</v>
          </cell>
          <cell r="L348" t="str">
            <v>Alteración al medio ambiente laboral (-)</v>
          </cell>
          <cell r="AB348" t="str">
            <v>Negativo MODERADO</v>
          </cell>
          <cell r="BA348" t="str">
            <v>Negativo BAJO</v>
          </cell>
        </row>
        <row r="349">
          <cell r="K349" t="str">
            <v>Consumo de combustibles</v>
          </cell>
          <cell r="L349" t="str">
            <v>Agotamiento de los recursos naturales (-)</v>
          </cell>
          <cell r="AB349" t="str">
            <v>Negativo MODERADO</v>
          </cell>
          <cell r="BA349" t="str">
            <v>Negativo BAJO</v>
          </cell>
        </row>
        <row r="350">
          <cell r="K350" t="str">
            <v>Consumo de combustibles</v>
          </cell>
          <cell r="L350" t="str">
            <v>Emisión de gases efecto invernadero (-)</v>
          </cell>
          <cell r="AB350" t="str">
            <v>Negativo MODERADO</v>
          </cell>
          <cell r="BA350" t="str">
            <v>Negativo BAJO</v>
          </cell>
        </row>
        <row r="351">
          <cell r="K351" t="str">
            <v>Generación de emisiones atmosféricas fuentes móviles</v>
          </cell>
          <cell r="L351" t="str">
            <v>Contaminación del aire (-)</v>
          </cell>
          <cell r="AB351" t="str">
            <v>Negativo MODERADO</v>
          </cell>
          <cell r="BA351" t="str">
            <v>Negativo MODERADO</v>
          </cell>
        </row>
        <row r="352">
          <cell r="K352" t="str">
            <v>Generación de residuos de manejo especial (LLANTAS USADAS)</v>
          </cell>
          <cell r="L352" t="str">
            <v>Contaminación del suelo (-)</v>
          </cell>
          <cell r="AB352" t="str">
            <v>Negativo MODERADO</v>
          </cell>
          <cell r="BA352" t="str">
            <v>Negativo BAJO</v>
          </cell>
        </row>
        <row r="353">
          <cell r="K353" t="str">
            <v>Generación de residuos peligrosos (ACEITES USADOS)</v>
          </cell>
          <cell r="L353" t="str">
            <v>Contaminación del suelo (-)</v>
          </cell>
          <cell r="AB353" t="str">
            <v>Negativo MODERADO</v>
          </cell>
          <cell r="BA353" t="str">
            <v>Negativo BAJO</v>
          </cell>
        </row>
        <row r="354">
          <cell r="K354" t="str">
            <v>Generación de ruido</v>
          </cell>
          <cell r="L354" t="str">
            <v>Contaminación del aire (-)</v>
          </cell>
          <cell r="AB354" t="str">
            <v>Negativo MODERADO</v>
          </cell>
          <cell r="BA354" t="str">
            <v>Negativo MODERADO</v>
          </cell>
        </row>
        <row r="355">
          <cell r="K355" t="str">
            <v>Identificación de requisitos legales ambientales y otros requisitos</v>
          </cell>
          <cell r="L355" t="str">
            <v>Reducción de afectación al medio ambiente (+)</v>
          </cell>
          <cell r="AB355" t="str">
            <v>POSITIVO</v>
          </cell>
          <cell r="BA355" t="str">
            <v>POSITIVO</v>
          </cell>
        </row>
        <row r="356">
          <cell r="K356" t="str">
            <v>Definición de criterios ambientales para adquisición de productos y/o servicios</v>
          </cell>
          <cell r="L356" t="str">
            <v>Preservación de la calidad del aire (+)</v>
          </cell>
          <cell r="AB356" t="str">
            <v>POSITIVO</v>
          </cell>
          <cell r="BA356" t="str">
            <v>POSITIVO</v>
          </cell>
        </row>
        <row r="357">
          <cell r="K357" t="str">
            <v>Definición de criterios ambientales para adquisición de productos y/o servicios</v>
          </cell>
          <cell r="L357" t="str">
            <v>Reducción de afectación al medio ambiente (+)</v>
          </cell>
          <cell r="AB357" t="str">
            <v>POSITIVO</v>
          </cell>
          <cell r="BA357" t="str">
            <v>POSITIVO</v>
          </cell>
        </row>
        <row r="358">
          <cell r="K358" t="str">
            <v>N/A</v>
          </cell>
          <cell r="L358" t="str">
            <v>N/A</v>
          </cell>
          <cell r="AB358" t="str">
            <v>SIN IMPACTO</v>
          </cell>
          <cell r="BA358" t="str">
            <v>SIN IMPACTO</v>
          </cell>
        </row>
        <row r="359">
          <cell r="K359" t="str">
            <v>N/A</v>
          </cell>
          <cell r="L359" t="str">
            <v>N/A</v>
          </cell>
          <cell r="AB359" t="str">
            <v>SIN IMPACTO</v>
          </cell>
          <cell r="BA359" t="str">
            <v>SIN IMPACTO</v>
          </cell>
        </row>
        <row r="360">
          <cell r="K360" t="str">
            <v>N/A</v>
          </cell>
          <cell r="L360" t="str">
            <v>N/A</v>
          </cell>
          <cell r="AB360" t="str">
            <v>SIN IMPACTO</v>
          </cell>
          <cell r="BA360" t="str">
            <v>SIN IMPACTO</v>
          </cell>
        </row>
        <row r="361">
          <cell r="K361" t="str">
            <v>N/A</v>
          </cell>
          <cell r="L361" t="str">
            <v>N/A</v>
          </cell>
          <cell r="AB361" t="str">
            <v>SIN IMPACTO</v>
          </cell>
          <cell r="BA361" t="str">
            <v>SIN IMPACTO</v>
          </cell>
        </row>
        <row r="362">
          <cell r="K362" t="str">
            <v>N/A</v>
          </cell>
          <cell r="L362" t="str">
            <v>N/A</v>
          </cell>
          <cell r="AB362" t="str">
            <v>SIN IMPACTO</v>
          </cell>
          <cell r="BA362" t="str">
            <v>SIN IMPACTO</v>
          </cell>
        </row>
        <row r="363">
          <cell r="K363" t="str">
            <v>Consumo de agua</v>
          </cell>
          <cell r="L363" t="str">
            <v>Agotamiento de los recursos naturales (-)</v>
          </cell>
          <cell r="AB363" t="str">
            <v>Negativo MODERADO</v>
          </cell>
          <cell r="BA363" t="str">
            <v>Negativo BAJO</v>
          </cell>
        </row>
        <row r="364">
          <cell r="K364" t="str">
            <v>Uso de refrigerantes</v>
          </cell>
          <cell r="L364" t="str">
            <v>Agotamiento de los recursos naturales (-)</v>
          </cell>
          <cell r="AB364" t="str">
            <v>Negativo BAJO</v>
          </cell>
          <cell r="BA364" t="str">
            <v>Negativo BAJO</v>
          </cell>
        </row>
        <row r="365">
          <cell r="K365" t="str">
            <v>Otro</v>
          </cell>
          <cell r="L365" t="str">
            <v>Disminución de contaminación al suelo (+)</v>
          </cell>
          <cell r="AB365" t="str">
            <v>POSITIVO</v>
          </cell>
          <cell r="BA365" t="str">
            <v>POSITIVO</v>
          </cell>
        </row>
        <row r="366">
          <cell r="K366" t="str">
            <v>Consumo de plaguicidas</v>
          </cell>
          <cell r="L366" t="str">
            <v>Contaminación del suelo (-)</v>
          </cell>
          <cell r="AB366" t="str">
            <v>Negativo MODERADO</v>
          </cell>
          <cell r="BA366" t="str">
            <v>Negativo BAJO</v>
          </cell>
        </row>
        <row r="367">
          <cell r="K367" t="str">
            <v>Consumo de combustibles</v>
          </cell>
          <cell r="L367" t="str">
            <v>Agotamiento de los recursos naturales (-)</v>
          </cell>
          <cell r="AB367" t="str">
            <v>Negativo BAJO</v>
          </cell>
          <cell r="BA367" t="str">
            <v>Negativo BAJO</v>
          </cell>
        </row>
        <row r="368">
          <cell r="K368" t="str">
            <v>N/A</v>
          </cell>
          <cell r="L368" t="str">
            <v>N/A</v>
          </cell>
          <cell r="AB368" t="str">
            <v>SIN IMPACTO</v>
          </cell>
          <cell r="BA368" t="str">
            <v>SIN IMPACTO</v>
          </cell>
        </row>
        <row r="369">
          <cell r="K369" t="str">
            <v xml:space="preserve">Generación de residuos peligrosos (RESIDUOS QUÍMICOS) </v>
          </cell>
          <cell r="L369" t="str">
            <v>Contaminación del suelo (-)</v>
          </cell>
          <cell r="AB369" t="str">
            <v>Negativo MODERADO</v>
          </cell>
          <cell r="BA369" t="str">
            <v>Negativo BAJO</v>
          </cell>
        </row>
        <row r="370">
          <cell r="K370" t="str">
            <v>Consumo de agua</v>
          </cell>
          <cell r="L370" t="str">
            <v>Agotamiento de los recursos naturales (-)</v>
          </cell>
          <cell r="AB370" t="str">
            <v>Negativo BAJO</v>
          </cell>
          <cell r="BA370" t="str">
            <v>Negativo BAJO</v>
          </cell>
        </row>
        <row r="371">
          <cell r="K371" t="str">
            <v>N/A</v>
          </cell>
          <cell r="L371" t="str">
            <v>N/A</v>
          </cell>
          <cell r="AB371" t="str">
            <v>SIN IMPACTO</v>
          </cell>
          <cell r="BA371" t="str">
            <v>SIN IMPACTO</v>
          </cell>
        </row>
        <row r="372">
          <cell r="K372" t="str">
            <v>N/A</v>
          </cell>
          <cell r="L372" t="str">
            <v>N/A</v>
          </cell>
          <cell r="AB372" t="str">
            <v>SIN IMPACTO</v>
          </cell>
          <cell r="BA372" t="str">
            <v>SIN IMPACTO</v>
          </cell>
        </row>
        <row r="373">
          <cell r="K373" t="str">
            <v>N/A</v>
          </cell>
          <cell r="L373" t="str">
            <v>N/A</v>
          </cell>
          <cell r="AB373" t="str">
            <v>SIN IMPACTO</v>
          </cell>
          <cell r="BA373" t="str">
            <v>SIN IMPACTO</v>
          </cell>
        </row>
        <row r="374">
          <cell r="K374" t="str">
            <v>N/A</v>
          </cell>
          <cell r="L374" t="str">
            <v>N/A</v>
          </cell>
          <cell r="AB374" t="str">
            <v>SIN IMPACTO</v>
          </cell>
          <cell r="BA374" t="str">
            <v>SIN IMPACTO</v>
          </cell>
        </row>
        <row r="375">
          <cell r="K375" t="str">
            <v>N/A</v>
          </cell>
          <cell r="L375" t="str">
            <v>N/A</v>
          </cell>
          <cell r="AB375" t="str">
            <v>SIN IMPACTO</v>
          </cell>
          <cell r="BA375" t="str">
            <v>SIN IMPACTO</v>
          </cell>
        </row>
        <row r="376">
          <cell r="K376" t="str">
            <v>Generación de carga visual</v>
          </cell>
          <cell r="L376" t="str">
            <v>Contaminación visual (-)</v>
          </cell>
          <cell r="AB376" t="str">
            <v>Negativo MODERADO</v>
          </cell>
          <cell r="BA376" t="str">
            <v>Negativo BAJO</v>
          </cell>
        </row>
        <row r="377">
          <cell r="K377" t="str">
            <v>Emisiones de olores ofensivos</v>
          </cell>
          <cell r="L377" t="str">
            <v>Afectación a la salud humana (-)</v>
          </cell>
          <cell r="AB377" t="str">
            <v>Negativo MODERADO</v>
          </cell>
          <cell r="BA377" t="str">
            <v>Negativo MODERADO</v>
          </cell>
        </row>
        <row r="378">
          <cell r="K378" t="str">
            <v>Generación de carga visual</v>
          </cell>
          <cell r="L378" t="str">
            <v>Afectación a la salud humana (-)</v>
          </cell>
          <cell r="AB378" t="str">
            <v>Negativo MODERADO</v>
          </cell>
          <cell r="BA378" t="str">
            <v>Negativo BAJO</v>
          </cell>
        </row>
        <row r="379">
          <cell r="K379"/>
          <cell r="L379"/>
          <cell r="AB379" t="str">
            <v>SIN IMPACTO</v>
          </cell>
          <cell r="BA379" t="str">
            <v>SIN IMPACTO</v>
          </cell>
        </row>
      </sheetData>
      <sheetData sheetId="100"/>
      <sheetData sheetId="101"/>
      <sheetData sheetId="102"/>
      <sheetData sheetId="103"/>
      <sheetData sheetId="10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Consumo de energía eléctrica</v>
          </cell>
          <cell r="L201" t="str">
            <v>Agotamiento de los recursos naturales (-)</v>
          </cell>
          <cell r="AB201" t="str">
            <v>Negativo MODERADO</v>
          </cell>
          <cell r="BA201" t="str">
            <v>Negativo BAJO</v>
          </cell>
        </row>
        <row r="202">
          <cell r="K202" t="str">
            <v>Consumo de papel</v>
          </cell>
          <cell r="L202" t="str">
            <v>Agotamiento de los recursos naturales (-)</v>
          </cell>
          <cell r="AB202" t="str">
            <v>Negativo MODERADO</v>
          </cell>
          <cell r="BA202" t="str">
            <v>Negativo BAJO</v>
          </cell>
        </row>
        <row r="203">
          <cell r="K203" t="str">
            <v>Consumo de tóner</v>
          </cell>
          <cell r="L203" t="str">
            <v>Agotamiento de los recursos naturales (-)</v>
          </cell>
          <cell r="AB203" t="str">
            <v>Negativo BAJO</v>
          </cell>
          <cell r="BA203" t="str">
            <v>Negativo BAJO</v>
          </cell>
        </row>
        <row r="204">
          <cell r="K204" t="str">
            <v>Conversión a medios tecnológicos</v>
          </cell>
          <cell r="L204" t="str">
            <v>Disminución de consumo de papel (+)</v>
          </cell>
          <cell r="AB204" t="str">
            <v>POSITIVO</v>
          </cell>
          <cell r="BA204" t="str">
            <v>POSITIVO</v>
          </cell>
        </row>
        <row r="205">
          <cell r="K205" t="str">
            <v>Generación de residuos aprovechables (PAPEL)</v>
          </cell>
          <cell r="L205" t="str">
            <v>Disminución de carga en los rellenos sanitarios (+)</v>
          </cell>
          <cell r="AB205" t="str">
            <v>POSITIVO</v>
          </cell>
          <cell r="BA205" t="str">
            <v>POSITIVO</v>
          </cell>
        </row>
        <row r="206">
          <cell r="K206" t="str">
            <v xml:space="preserve">Generación de residuos peligrosos (TÓNERES) </v>
          </cell>
          <cell r="L206" t="str">
            <v>Contaminación del suelo (-)</v>
          </cell>
          <cell r="AB206" t="str">
            <v>Negativo MODERADO</v>
          </cell>
          <cell r="BA206" t="str">
            <v>Negativo BAJO</v>
          </cell>
        </row>
        <row r="207">
          <cell r="K207" t="str">
            <v>Intervención a comunidades Étnicas</v>
          </cell>
          <cell r="L207" t="str">
            <v>Conservación de las costumbres étnicas (+)</v>
          </cell>
          <cell r="AB207" t="str">
            <v>POSITIVO</v>
          </cell>
          <cell r="BA207" t="str">
            <v>POSITIVO</v>
          </cell>
        </row>
        <row r="208">
          <cell r="K208" t="str">
            <v>Consumo de energía eléctrica</v>
          </cell>
          <cell r="L208" t="str">
            <v>Agotamiento de los recursos naturales (-)</v>
          </cell>
          <cell r="AB208" t="str">
            <v>Negativo MODERADO</v>
          </cell>
          <cell r="BA208" t="str">
            <v>Negativo BAJO</v>
          </cell>
        </row>
        <row r="209">
          <cell r="K209" t="str">
            <v>Consumo de papel</v>
          </cell>
          <cell r="L209" t="str">
            <v>Agotamiento de los recursos naturales (-)</v>
          </cell>
          <cell r="AB209" t="str">
            <v>Negativo MODERADO</v>
          </cell>
          <cell r="BA209" t="str">
            <v>Negativo BAJO</v>
          </cell>
        </row>
        <row r="210">
          <cell r="K210" t="str">
            <v>Consumo de tóner</v>
          </cell>
          <cell r="L210" t="str">
            <v>Agotamiento de los recursos naturales (-)</v>
          </cell>
          <cell r="AB210" t="str">
            <v>Negativo BAJO</v>
          </cell>
          <cell r="BA210" t="str">
            <v>Negativo BAJO</v>
          </cell>
        </row>
        <row r="211">
          <cell r="K211" t="str">
            <v>Generación de residuos aprovechables (PAPEL)</v>
          </cell>
          <cell r="L211" t="str">
            <v>Disminución de carga en los rellenos sanitarios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Consumo de energía eléctrica</v>
          </cell>
          <cell r="L213" t="str">
            <v>Agotamiento de los recursos naturales (-)</v>
          </cell>
          <cell r="AB213" t="str">
            <v>Negativo MODERADO</v>
          </cell>
          <cell r="BA213" t="str">
            <v>Negativo BAJO</v>
          </cell>
        </row>
        <row r="214">
          <cell r="K214" t="str">
            <v>Conversión a medios tecnológicos</v>
          </cell>
          <cell r="L214" t="str">
            <v>Disminución de consumo de papel (+)</v>
          </cell>
          <cell r="AB214" t="str">
            <v>POSITIVO</v>
          </cell>
          <cell r="BA214" t="str">
            <v>POSITIVO</v>
          </cell>
        </row>
        <row r="215">
          <cell r="K215" t="str">
            <v>Intervención a comunidades Étnicas</v>
          </cell>
          <cell r="L215" t="str">
            <v>Conservación de las costumbres étnicas (+)</v>
          </cell>
          <cell r="AB215" t="str">
            <v>POSITIVO</v>
          </cell>
          <cell r="BA215" t="str">
            <v>POSITIVO</v>
          </cell>
        </row>
        <row r="216">
          <cell r="K216" t="str">
            <v>Consumo de energía eléctrica</v>
          </cell>
          <cell r="L216" t="str">
            <v>Agotamiento de los recursos naturales (-)</v>
          </cell>
          <cell r="AB216" t="str">
            <v>Negativo MODERADO</v>
          </cell>
          <cell r="BA216" t="str">
            <v>Negativo BAJO</v>
          </cell>
        </row>
        <row r="217">
          <cell r="K217" t="str">
            <v>Conversión a medios tecnológicos</v>
          </cell>
          <cell r="L217" t="str">
            <v>Disminución de consumo de papel (+)</v>
          </cell>
          <cell r="AB217" t="str">
            <v>POSITIVO</v>
          </cell>
          <cell r="BA217" t="str">
            <v>POSITIVO</v>
          </cell>
        </row>
        <row r="218">
          <cell r="K218" t="str">
            <v>Intervención a comunidades Étnicas</v>
          </cell>
          <cell r="L218" t="str">
            <v>Conservación de las costumbres étnicas (+)</v>
          </cell>
          <cell r="AB218" t="str">
            <v>POSITIVO</v>
          </cell>
          <cell r="BA218" t="str">
            <v>POSITIVO</v>
          </cell>
        </row>
        <row r="219">
          <cell r="K219" t="str">
            <v>Consumo de energía eléctrica</v>
          </cell>
          <cell r="L219" t="str">
            <v>Agotamiento de los recursos naturales (-)</v>
          </cell>
          <cell r="AB219" t="str">
            <v>Negativo MODERADO</v>
          </cell>
          <cell r="BA219" t="str">
            <v>Negativo BAJO</v>
          </cell>
        </row>
        <row r="220">
          <cell r="K220" t="str">
            <v>Consumo de papel</v>
          </cell>
          <cell r="L220" t="str">
            <v>Agotamiento de los recursos naturales (-)</v>
          </cell>
          <cell r="AB220" t="str">
            <v>Negativo MODERADO</v>
          </cell>
          <cell r="BA220" t="str">
            <v>Negativo BAJO</v>
          </cell>
        </row>
        <row r="221">
          <cell r="K221" t="str">
            <v>Consumo de tóner</v>
          </cell>
          <cell r="L221" t="str">
            <v>Agotamiento de los recursos naturales (-)</v>
          </cell>
          <cell r="AB221" t="str">
            <v>Negativo BAJO</v>
          </cell>
          <cell r="BA221" t="str">
            <v>Negativo BAJO</v>
          </cell>
        </row>
        <row r="222">
          <cell r="K222" t="str">
            <v>Conversión a medios tecnológicos</v>
          </cell>
          <cell r="L222" t="str">
            <v>Disminución de consumo de papel (+)</v>
          </cell>
          <cell r="AB222" t="str">
            <v>POSITIVO</v>
          </cell>
          <cell r="BA222" t="str">
            <v>POSITIVO</v>
          </cell>
        </row>
        <row r="223">
          <cell r="K223" t="str">
            <v>Generación de residuos aprovechables (PAPEL)</v>
          </cell>
          <cell r="L223" t="str">
            <v>Disminución de carga en los rellenos sanitarios (+)</v>
          </cell>
          <cell r="AB223" t="str">
            <v>POSITIVO</v>
          </cell>
          <cell r="BA223" t="str">
            <v>POSITIVO</v>
          </cell>
        </row>
        <row r="224">
          <cell r="K224" t="str">
            <v xml:space="preserve">Generación de residuos peligrosos (TÓNERES) </v>
          </cell>
          <cell r="L224" t="str">
            <v>Contaminación del suelo (-)</v>
          </cell>
          <cell r="AB224" t="str">
            <v>Negativo MODERADO</v>
          </cell>
          <cell r="BA224" t="str">
            <v>Negativo BAJO</v>
          </cell>
        </row>
        <row r="225">
          <cell r="K225" t="str">
            <v>Intervención a comunidades Étnicas</v>
          </cell>
          <cell r="L225" t="str">
            <v>Conservación de las costumbres étnicas (+)</v>
          </cell>
          <cell r="AB225" t="str">
            <v>POSITIVO</v>
          </cell>
          <cell r="BA225" t="str">
            <v>POSITIVO</v>
          </cell>
        </row>
        <row r="226">
          <cell r="K226" t="str">
            <v>Consumo de energía eléctrica</v>
          </cell>
          <cell r="L226" t="str">
            <v>Agotamiento de los recursos naturales (-)</v>
          </cell>
          <cell r="AB226" t="str">
            <v>Negativo MODERADO</v>
          </cell>
          <cell r="BA226" t="str">
            <v>Negativo BAJO</v>
          </cell>
        </row>
        <row r="227">
          <cell r="K227" t="str">
            <v>Consumo de papel</v>
          </cell>
          <cell r="L227" t="str">
            <v>Agotamiento de los recursos naturales (-)</v>
          </cell>
          <cell r="AB227" t="str">
            <v>Negativo MODERADO</v>
          </cell>
          <cell r="BA227" t="str">
            <v>Negativo BAJO</v>
          </cell>
        </row>
        <row r="228">
          <cell r="K228" t="str">
            <v>Consumo de tóner</v>
          </cell>
          <cell r="L228" t="str">
            <v>Agotamiento de los recursos naturales (-)</v>
          </cell>
          <cell r="AB228" t="str">
            <v>Negativo BAJO</v>
          </cell>
          <cell r="BA228" t="str">
            <v>Negativo BAJO</v>
          </cell>
        </row>
        <row r="229">
          <cell r="K229" t="str">
            <v>Conversión a medios tecnológicos</v>
          </cell>
          <cell r="L229" t="str">
            <v>Disminución de consumo de papel (+)</v>
          </cell>
          <cell r="AB229" t="str">
            <v>POSITIVO</v>
          </cell>
          <cell r="BA229" t="str">
            <v>POSITIVO</v>
          </cell>
        </row>
        <row r="230">
          <cell r="K230" t="str">
            <v>Generación de residuos aprovechables (PAPEL)</v>
          </cell>
          <cell r="L230" t="str">
            <v>Disminución de carga en los rellenos sanitarios (+)</v>
          </cell>
          <cell r="AB230" t="str">
            <v>POSITIVO</v>
          </cell>
          <cell r="BA230" t="str">
            <v>POSITIVO</v>
          </cell>
        </row>
        <row r="231">
          <cell r="K231" t="str">
            <v xml:space="preserve">Generación de residuos peligrosos (TÓNERES) </v>
          </cell>
          <cell r="L231" t="str">
            <v>Contaminación del suelo (-)</v>
          </cell>
          <cell r="AB231" t="str">
            <v>Negativo MODERADO</v>
          </cell>
          <cell r="BA231" t="str">
            <v>Negativo BAJO</v>
          </cell>
        </row>
        <row r="232">
          <cell r="K232" t="str">
            <v>Intervención a comunidades Étnicas</v>
          </cell>
          <cell r="L232" t="str">
            <v>Conservación de las costumbres étnicas (+)</v>
          </cell>
          <cell r="AB232" t="str">
            <v>POSITIVO</v>
          </cell>
          <cell r="BA232" t="str">
            <v>POSITIVO</v>
          </cell>
        </row>
        <row r="233">
          <cell r="K233" t="str">
            <v>Consumo de energía eléctrica</v>
          </cell>
          <cell r="L233" t="str">
            <v>Agotamiento de los recursos naturales (-)</v>
          </cell>
          <cell r="AB233" t="str">
            <v>Negativo MODERADO</v>
          </cell>
          <cell r="BA233" t="str">
            <v>Negativo BAJO</v>
          </cell>
        </row>
        <row r="234">
          <cell r="K234" t="str">
            <v>Consumo de papel</v>
          </cell>
          <cell r="L234" t="str">
            <v>Agotamiento de los recursos naturales (-)</v>
          </cell>
          <cell r="AB234" t="str">
            <v>Negativo MODERADO</v>
          </cell>
          <cell r="BA234" t="str">
            <v>Negativo BAJO</v>
          </cell>
        </row>
        <row r="235">
          <cell r="K235" t="str">
            <v>Consumo de tóner</v>
          </cell>
          <cell r="L235" t="str">
            <v>Agotamiento de los recursos naturales (-)</v>
          </cell>
          <cell r="AB235" t="str">
            <v>Negativo BAJO</v>
          </cell>
          <cell r="BA235" t="str">
            <v>Negativo BAJO</v>
          </cell>
        </row>
        <row r="236">
          <cell r="K236" t="str">
            <v>Conversión a medios tecnológicos</v>
          </cell>
          <cell r="L236" t="str">
            <v>Disminución de consumo de papel (+)</v>
          </cell>
          <cell r="AB236" t="str">
            <v>POSITIVO</v>
          </cell>
          <cell r="BA236" t="str">
            <v>POSITIVO</v>
          </cell>
        </row>
        <row r="237">
          <cell r="K237" t="str">
            <v>Generación de residuos aprovechables (PAPEL)</v>
          </cell>
          <cell r="L237" t="str">
            <v>Disminución de carga en los rellenos sanitarios (+)</v>
          </cell>
          <cell r="AB237" t="str">
            <v>POSITIVO</v>
          </cell>
          <cell r="BA237" t="str">
            <v>POSITIVO</v>
          </cell>
        </row>
        <row r="238">
          <cell r="K238" t="str">
            <v xml:space="preserve">Generación de residuos peligrosos (TÓNERES) </v>
          </cell>
          <cell r="L238" t="str">
            <v>Contaminación del suelo (-)</v>
          </cell>
          <cell r="AB238" t="str">
            <v>Negativo MODERADO</v>
          </cell>
          <cell r="BA238" t="str">
            <v>Negativo BAJO</v>
          </cell>
        </row>
        <row r="239">
          <cell r="K239" t="str">
            <v>Intervención a comunidades Étnicas</v>
          </cell>
          <cell r="L239" t="str">
            <v>Conservación de las costumbres étnicas (+)</v>
          </cell>
          <cell r="AB239" t="str">
            <v>POSITIVO</v>
          </cell>
          <cell r="BA239" t="str">
            <v>POSITIVO</v>
          </cell>
        </row>
        <row r="240">
          <cell r="K240" t="str">
            <v>Consumo de energía eléctrica</v>
          </cell>
          <cell r="L240" t="str">
            <v>Agotamiento de los recursos naturales (-)</v>
          </cell>
          <cell r="AB240" t="str">
            <v>Negativo MODERADO</v>
          </cell>
          <cell r="BA240" t="str">
            <v>Negativo BAJO</v>
          </cell>
        </row>
        <row r="241">
          <cell r="K241" t="str">
            <v>Consumo de papel</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Conversión a medios tecnológicos</v>
          </cell>
          <cell r="L243" t="str">
            <v>Disminución de consumo de papel (+)</v>
          </cell>
          <cell r="AB243" t="str">
            <v>POSITIVO</v>
          </cell>
          <cell r="BA243" t="str">
            <v>POSITIVO</v>
          </cell>
        </row>
        <row r="244">
          <cell r="K244" t="str">
            <v>Generación de residuos aprovechables (PAPEL)</v>
          </cell>
          <cell r="L244" t="str">
            <v>Disminución de carga en los rellenos sanitarios (+)</v>
          </cell>
          <cell r="AB244" t="str">
            <v>POSITIVO</v>
          </cell>
          <cell r="BA244" t="str">
            <v>POSITIVO</v>
          </cell>
        </row>
        <row r="245">
          <cell r="K245" t="str">
            <v xml:space="preserve">Generación de residuos peligrosos (TÓNERES) </v>
          </cell>
          <cell r="L245" t="str">
            <v>Contaminación del suelo (-)</v>
          </cell>
          <cell r="AB245" t="str">
            <v>Negativo MODERADO</v>
          </cell>
          <cell r="BA245" t="str">
            <v>Negativo BAJO</v>
          </cell>
        </row>
        <row r="246">
          <cell r="K246" t="str">
            <v>Intervención a comunidades Étnicas</v>
          </cell>
          <cell r="L246" t="str">
            <v>Conservación de las costumbres étnicas (+)</v>
          </cell>
          <cell r="AB246" t="str">
            <v>POSITIVO</v>
          </cell>
          <cell r="BA246" t="str">
            <v>POSITIVO</v>
          </cell>
        </row>
        <row r="247">
          <cell r="K247" t="str">
            <v>Consumo de agua</v>
          </cell>
          <cell r="L247" t="str">
            <v>Agotamiento de los recursos naturales (-)</v>
          </cell>
          <cell r="AB247" t="str">
            <v>Negativo MODERADO</v>
          </cell>
          <cell r="BA247" t="str">
            <v>Negativo BAJO</v>
          </cell>
        </row>
        <row r="248">
          <cell r="K248" t="str">
            <v>Vertimiento de aguas residuales domésticas a sistemas de alcantarillado</v>
          </cell>
          <cell r="L248" t="str">
            <v>Contaminación de cuerpos hídricos (-)</v>
          </cell>
          <cell r="AB248" t="str">
            <v>Negativo MODERADO</v>
          </cell>
          <cell r="BA248" t="str">
            <v>Negativo BAJO</v>
          </cell>
        </row>
        <row r="249">
          <cell r="K249" t="str">
            <v>Consumo de bolsas plásticas para almacenamiento de residuos</v>
          </cell>
          <cell r="L249" t="str">
            <v>Agotamiento de los recursos naturales (-)</v>
          </cell>
          <cell r="AB249" t="str">
            <v>Negativo MODERADO</v>
          </cell>
          <cell r="BA249" t="str">
            <v>Negativo BAJO</v>
          </cell>
        </row>
        <row r="250">
          <cell r="K250" t="str">
            <v>Generación de residuos ordinarios</v>
          </cell>
          <cell r="L250" t="str">
            <v>Aumento de carga de rellenos sanitarios (-)</v>
          </cell>
          <cell r="AB250" t="str">
            <v>Negativo MODERADO</v>
          </cell>
          <cell r="BA250" t="str">
            <v>Negativo BAJO</v>
          </cell>
        </row>
        <row r="251">
          <cell r="K251" t="str">
            <v>Generación de residuos ordinarios</v>
          </cell>
          <cell r="L251" t="str">
            <v>Contaminación del suelo (-)</v>
          </cell>
          <cell r="AB251" t="str">
            <v>Negativo MODERADO</v>
          </cell>
          <cell r="BA251" t="str">
            <v>Negativo BAJO</v>
          </cell>
        </row>
        <row r="252">
          <cell r="K252" t="str">
            <v>Consumo de sustancias químicas</v>
          </cell>
          <cell r="L252" t="str">
            <v>Contaminación del suelo (-)</v>
          </cell>
          <cell r="AB252" t="str">
            <v>Negativo MODERADO</v>
          </cell>
          <cell r="BA252" t="str">
            <v>Negativo BAJO</v>
          </cell>
        </row>
        <row r="253">
          <cell r="K253" t="str">
            <v>Consumo de sustancias químicas</v>
          </cell>
          <cell r="L253" t="str">
            <v>Contaminación del suelo (-)</v>
          </cell>
          <cell r="AB253" t="str">
            <v>Negativo MODERADO</v>
          </cell>
          <cell r="BA253" t="str">
            <v>Negativo BAJO</v>
          </cell>
        </row>
        <row r="254">
          <cell r="K254" t="str">
            <v>Generación de residuos orgánicos</v>
          </cell>
          <cell r="L254" t="str">
            <v>Aumento de carga de rellenos sanitarios (-)</v>
          </cell>
          <cell r="AB254" t="str">
            <v>Negativo MODERADO</v>
          </cell>
          <cell r="BA254" t="str">
            <v>Negativo BAJO</v>
          </cell>
        </row>
        <row r="255">
          <cell r="K255" t="str">
            <v>Generación de residuos orgánicos</v>
          </cell>
          <cell r="L255" t="str">
            <v>Contaminación del suelo (-)</v>
          </cell>
          <cell r="AB255" t="str">
            <v>Negativo MODERADO</v>
          </cell>
          <cell r="BA255" t="str">
            <v>Negativo BAJO</v>
          </cell>
        </row>
        <row r="256">
          <cell r="K256" t="str">
            <v>Generación de residuos aprovechables (PLÁSTICO)</v>
          </cell>
          <cell r="L256" t="str">
            <v>Disminución de carga en los rellenos sanitarios (+)</v>
          </cell>
          <cell r="AB256" t="str">
            <v>POSITIVO</v>
          </cell>
          <cell r="BA256" t="str">
            <v>POSITIVO</v>
          </cell>
        </row>
        <row r="257">
          <cell r="K257" t="str">
            <v>Consumo de energía eléctrica</v>
          </cell>
          <cell r="L257" t="str">
            <v>Agotamiento de los recursos naturales (-)</v>
          </cell>
          <cell r="AB257" t="str">
            <v>Negativo MODERADO</v>
          </cell>
          <cell r="BA257" t="str">
            <v>Negativo BAJO</v>
          </cell>
        </row>
        <row r="258">
          <cell r="K258" t="str">
            <v>Consumo de agua</v>
          </cell>
          <cell r="L258" t="str">
            <v>Agotamiento de los recursos naturales (-)</v>
          </cell>
          <cell r="AB258" t="str">
            <v>Negativo MODERADO</v>
          </cell>
          <cell r="BA258" t="str">
            <v>Negativo BAJO</v>
          </cell>
        </row>
        <row r="259">
          <cell r="K259" t="str">
            <v>Consumo de papel</v>
          </cell>
          <cell r="L259" t="str">
            <v>Agotamiento de los recursos naturales (-)</v>
          </cell>
          <cell r="AB259" t="str">
            <v>Negativo MODERADO</v>
          </cell>
          <cell r="BA259" t="str">
            <v>Negativo BAJO</v>
          </cell>
        </row>
        <row r="260">
          <cell r="K260" t="str">
            <v>Consumo de bolsas plásticas para almacenamiento de residuos</v>
          </cell>
          <cell r="L260" t="str">
            <v>Agotamiento de los recursos naturales (-)</v>
          </cell>
          <cell r="AB260" t="str">
            <v>Negativo MODERADO</v>
          </cell>
          <cell r="BA260" t="str">
            <v>Negativo BAJO</v>
          </cell>
        </row>
        <row r="261">
          <cell r="K261" t="str">
            <v>Consumo de tóner</v>
          </cell>
          <cell r="L261" t="str">
            <v>Agotamiento de los recursos naturales (-)</v>
          </cell>
          <cell r="AB261" t="str">
            <v>Negativo BAJO</v>
          </cell>
          <cell r="BA261" t="str">
            <v>Negativo BAJO</v>
          </cell>
        </row>
        <row r="262">
          <cell r="K262" t="str">
            <v>Generación de residuos ordinarios</v>
          </cell>
          <cell r="L262" t="str">
            <v>Aumento de carga de rellenos sanitarios (-)</v>
          </cell>
          <cell r="AB262" t="str">
            <v>Negativo MODERADO</v>
          </cell>
          <cell r="BA262" t="str">
            <v>Negativo BAJO</v>
          </cell>
        </row>
        <row r="263">
          <cell r="K263" t="str">
            <v>Generación de residuos ordinarios</v>
          </cell>
          <cell r="L263" t="str">
            <v>Contaminación del suelo (-)</v>
          </cell>
          <cell r="AB263" t="str">
            <v>Negativo MODERADO</v>
          </cell>
          <cell r="BA263" t="str">
            <v>Negativo BAJO</v>
          </cell>
        </row>
        <row r="264">
          <cell r="K264" t="str">
            <v>Generación de residuos de manejo especial (RAEE´S)</v>
          </cell>
          <cell r="L264" t="str">
            <v>Contaminación del suelo (-)</v>
          </cell>
          <cell r="AB264" t="str">
            <v>Negativo MODERADO</v>
          </cell>
          <cell r="BA264" t="str">
            <v>Negativo BAJO</v>
          </cell>
        </row>
        <row r="265">
          <cell r="K265" t="str">
            <v>Generación de residuos de manejo especial (PILAS O BATERÍAS)</v>
          </cell>
          <cell r="L265" t="str">
            <v>Contaminación del suelo (-)</v>
          </cell>
          <cell r="AB265" t="str">
            <v>Negativo MODERADO</v>
          </cell>
          <cell r="BA265" t="str">
            <v>Negativo BAJO</v>
          </cell>
        </row>
        <row r="266">
          <cell r="K266" t="str">
            <v xml:space="preserve">Generación de residuos peligrosos (TÓNERES) </v>
          </cell>
          <cell r="L266" t="str">
            <v>Contaminación del suelo (-)</v>
          </cell>
          <cell r="AB266" t="str">
            <v>Negativo MODERADO</v>
          </cell>
          <cell r="BA266" t="str">
            <v>Negativo BAJO</v>
          </cell>
        </row>
        <row r="267">
          <cell r="K267" t="str">
            <v>Generación de ruido</v>
          </cell>
          <cell r="L267" t="str">
            <v>Contaminación del aire (-)</v>
          </cell>
          <cell r="AB267" t="str">
            <v>Negativo MODERADO</v>
          </cell>
          <cell r="BA267" t="str">
            <v>Negativo BAJO</v>
          </cell>
        </row>
        <row r="268">
          <cell r="K268" t="str">
            <v>Generación de residuos aprovechables (PAPEL)</v>
          </cell>
          <cell r="L268" t="str">
            <v>Disminución de carga en los rellenos sanitarios (+)</v>
          </cell>
          <cell r="AB268" t="str">
            <v>POSITIVO</v>
          </cell>
          <cell r="BA268" t="str">
            <v>POSITIVO</v>
          </cell>
        </row>
        <row r="269">
          <cell r="K269" t="str">
            <v>Generación de residuos aprovechables (PLÁSTICO)</v>
          </cell>
          <cell r="L269" t="str">
            <v>Disminución de carga en los rellenos sanitarios (+)</v>
          </cell>
          <cell r="AB269" t="str">
            <v>POSITIVO</v>
          </cell>
          <cell r="BA269" t="str">
            <v>POSITIVO</v>
          </cell>
        </row>
        <row r="270">
          <cell r="K270" t="str">
            <v>Generación de residuos aprovechables (VIDRIO)</v>
          </cell>
          <cell r="L270" t="str">
            <v>Disminución de carga en los rellenos sanitarios (+)</v>
          </cell>
          <cell r="AB270" t="str">
            <v>POSITIVO</v>
          </cell>
          <cell r="BA270" t="str">
            <v>POSITIVO</v>
          </cell>
        </row>
        <row r="271">
          <cell r="K271" t="str">
            <v>Generación de residuos aprovechables (CARTÓN)</v>
          </cell>
          <cell r="L271" t="str">
            <v>Disminución de carga en los rellenos sanitarios (+)</v>
          </cell>
          <cell r="AB271" t="str">
            <v>POSITIVO</v>
          </cell>
          <cell r="BA271" t="str">
            <v>POSITIVO</v>
          </cell>
        </row>
        <row r="272">
          <cell r="K272" t="str">
            <v>Generación de residuos aprovechables (METAL)</v>
          </cell>
          <cell r="L272" t="str">
            <v>Disminución de carga en los rellenos sanitarios (+)</v>
          </cell>
          <cell r="AB272" t="str">
            <v>POSITIVO</v>
          </cell>
          <cell r="BA272" t="str">
            <v>POSITIVO</v>
          </cell>
        </row>
        <row r="273">
          <cell r="K273" t="str">
            <v>Generación de residuos orgánicos</v>
          </cell>
          <cell r="L273" t="str">
            <v>Aumento de carga de rellenos sanitarios (-)</v>
          </cell>
          <cell r="AB273" t="str">
            <v>Negativo MODERADO</v>
          </cell>
          <cell r="BA273" t="str">
            <v>Negativo BAJO</v>
          </cell>
        </row>
        <row r="274">
          <cell r="K274" t="str">
            <v>Generación de residuos orgánicos</v>
          </cell>
          <cell r="L274" t="str">
            <v>Contaminación del suelo (-)</v>
          </cell>
          <cell r="AB274" t="str">
            <v>Negativo MODERADO</v>
          </cell>
          <cell r="BA274" t="str">
            <v>Negativo BAJO</v>
          </cell>
        </row>
        <row r="275">
          <cell r="K275" t="str">
            <v>Vertimiento de aguas residuales domésticas a sistemas de alcantarillado</v>
          </cell>
          <cell r="L275" t="str">
            <v>Contaminación de cuerpos hídricos (-)</v>
          </cell>
          <cell r="AB275" t="str">
            <v>Negativo MODERADO</v>
          </cell>
          <cell r="BA275" t="str">
            <v>Negativo BAJO</v>
          </cell>
        </row>
        <row r="276">
          <cell r="K276" t="str">
            <v>Conversión a medios tecnológicos</v>
          </cell>
          <cell r="L276" t="str">
            <v>Disminución de consumo de papel (+)</v>
          </cell>
          <cell r="AB276" t="str">
            <v>POSITIVO</v>
          </cell>
          <cell r="BA276" t="str">
            <v>POSITIVO</v>
          </cell>
        </row>
        <row r="277">
          <cell r="K277" t="str">
            <v>Consumo de energía eléctrica</v>
          </cell>
          <cell r="L277" t="str">
            <v>Agotamiento de los recursos naturales (-)</v>
          </cell>
          <cell r="AB277" t="str">
            <v>Negativo MODERADO</v>
          </cell>
          <cell r="BA277" t="str">
            <v>Negativo BAJO</v>
          </cell>
        </row>
        <row r="278">
          <cell r="K278" t="str">
            <v>Consumo de agua</v>
          </cell>
          <cell r="L278" t="str">
            <v>Agotamiento de los recursos naturales (-)</v>
          </cell>
          <cell r="AB278" t="str">
            <v>Negativo MODERADO</v>
          </cell>
          <cell r="BA278" t="str">
            <v>Negativo BAJO</v>
          </cell>
        </row>
        <row r="279">
          <cell r="K279" t="str">
            <v>Consumo de bolsas plásticas para almacenamiento de residuos</v>
          </cell>
          <cell r="L279" t="str">
            <v>Agotamiento de los recursos naturales (-)</v>
          </cell>
          <cell r="AB279" t="str">
            <v>Negativo MODERADO</v>
          </cell>
          <cell r="BA279" t="str">
            <v>Negativo BAJO</v>
          </cell>
        </row>
        <row r="280">
          <cell r="K280" t="str">
            <v xml:space="preserve">Consumo de insumos no comestibles de cafetería </v>
          </cell>
          <cell r="L280" t="str">
            <v>Agotamiento de los recursos naturales (-)</v>
          </cell>
          <cell r="AB280" t="str">
            <v>Negativo MODERADO</v>
          </cell>
          <cell r="BA280" t="str">
            <v>Negativo BAJO</v>
          </cell>
        </row>
        <row r="281">
          <cell r="K281" t="str">
            <v xml:space="preserve">Consumo de insumos comestibles de cafetería </v>
          </cell>
          <cell r="L281" t="str">
            <v>Agotamiento de los recursos naturales (-)</v>
          </cell>
          <cell r="AB281" t="str">
            <v>Negativo BAJO</v>
          </cell>
          <cell r="BA281" t="str">
            <v>Negativo BAJO</v>
          </cell>
        </row>
        <row r="282">
          <cell r="K282" t="str">
            <v>Generación de residuos ordinarios</v>
          </cell>
          <cell r="L282" t="str">
            <v>Aumento de carga de rellenos sanitarios (-)</v>
          </cell>
          <cell r="AB282" t="str">
            <v>Negativo MODERADO</v>
          </cell>
          <cell r="BA282" t="str">
            <v>Negativo BAJO</v>
          </cell>
        </row>
        <row r="283">
          <cell r="K283" t="str">
            <v>Generación de residuos ordinarios</v>
          </cell>
          <cell r="L283" t="str">
            <v>Contaminación del suelo (-)</v>
          </cell>
          <cell r="AB283" t="str">
            <v>Negativo MODERADO</v>
          </cell>
          <cell r="BA283" t="str">
            <v>Negativo BAJO</v>
          </cell>
        </row>
        <row r="284">
          <cell r="K284" t="str">
            <v>Generación de residuos aprovechables (PLÁSTICO)</v>
          </cell>
          <cell r="L284" t="str">
            <v>Disminución de carga en los rellenos sanitarios (+)</v>
          </cell>
          <cell r="AB284" t="str">
            <v>POSITIVO</v>
          </cell>
          <cell r="BA284" t="str">
            <v>POSITIVO</v>
          </cell>
        </row>
        <row r="285">
          <cell r="K285" t="str">
            <v>Generación de residuos aprovechables (CARTÓN)</v>
          </cell>
          <cell r="L285" t="str">
            <v>Disminución de carga en los rellenos sanitarios (+)</v>
          </cell>
          <cell r="AB285" t="str">
            <v>POSITIVO</v>
          </cell>
          <cell r="BA285" t="str">
            <v>POSITIVO</v>
          </cell>
        </row>
        <row r="286">
          <cell r="K286" t="str">
            <v>Generación de residuos orgánicos</v>
          </cell>
          <cell r="L286" t="str">
            <v>Aumento de carga de rellenos sanitarios (-)</v>
          </cell>
          <cell r="AB286" t="str">
            <v>Negativo MODERADO</v>
          </cell>
          <cell r="BA286" t="str">
            <v>Negativo BAJO</v>
          </cell>
        </row>
        <row r="287">
          <cell r="K287" t="str">
            <v>Generación de residuos orgánicos</v>
          </cell>
          <cell r="L287" t="str">
            <v>Contaminación del suelo (-)</v>
          </cell>
          <cell r="AB287" t="str">
            <v>Negativo MODERADO</v>
          </cell>
          <cell r="BA287" t="str">
            <v>Negativo BAJO</v>
          </cell>
        </row>
        <row r="288">
          <cell r="K288" t="str">
            <v>Vertimiento de aguas residuales domésticas a sistemas de alcantarillado</v>
          </cell>
          <cell r="L288" t="str">
            <v>Contaminación de cuerpos hídricos (-)</v>
          </cell>
          <cell r="AB288" t="str">
            <v>Negativo MODERADO</v>
          </cell>
          <cell r="BA288" t="str">
            <v>Negativo BAJO</v>
          </cell>
        </row>
        <row r="289">
          <cell r="K289" t="str">
            <v>Consumo de energía eléctrica</v>
          </cell>
          <cell r="L289" t="str">
            <v>Agotamiento de los recursos naturales (-)</v>
          </cell>
          <cell r="AB289" t="str">
            <v>Negativo MODERADO</v>
          </cell>
          <cell r="BA289" t="str">
            <v>Negativo BAJO</v>
          </cell>
        </row>
        <row r="290">
          <cell r="K290" t="str">
            <v>Consumo de papel</v>
          </cell>
          <cell r="L290" t="str">
            <v>Agotamiento de los recursos naturales (-)</v>
          </cell>
          <cell r="AB290" t="str">
            <v>Negativo MODERADO</v>
          </cell>
          <cell r="BA290" t="str">
            <v>Negativo BAJO</v>
          </cell>
        </row>
        <row r="291">
          <cell r="K291" t="str">
            <v>Consumo de tóner</v>
          </cell>
          <cell r="L291" t="str">
            <v>Agotamiento de los recursos naturales (-)</v>
          </cell>
          <cell r="AB291" t="str">
            <v>Negativo BAJO</v>
          </cell>
          <cell r="BA291" t="str">
            <v>Negativo BAJO</v>
          </cell>
        </row>
        <row r="292">
          <cell r="K292" t="str">
            <v xml:space="preserve">Generación de residuos peligrosos (TÓNERES) </v>
          </cell>
          <cell r="L292" t="str">
            <v>Contaminación del suelo (-)</v>
          </cell>
          <cell r="AB292" t="str">
            <v>Negativo MODERADO</v>
          </cell>
          <cell r="BA292" t="str">
            <v>Negativo BAJO</v>
          </cell>
        </row>
        <row r="293">
          <cell r="K293" t="str">
            <v>Generación de residuos aprovechables (PAPEL)</v>
          </cell>
          <cell r="L293" t="str">
            <v>Disminución de carga en los rellenos sanitarios (+)</v>
          </cell>
          <cell r="AB293" t="str">
            <v>POSITIVO</v>
          </cell>
          <cell r="BA293" t="str">
            <v>POSITIVO</v>
          </cell>
        </row>
        <row r="294">
          <cell r="K294" t="str">
            <v>Conversión a medios tecnológicos</v>
          </cell>
          <cell r="L294" t="str">
            <v>Disminución de consumo de papel (+)</v>
          </cell>
          <cell r="AB294" t="str">
            <v>POSITIVO</v>
          </cell>
          <cell r="BA294" t="str">
            <v>POSITIVO</v>
          </cell>
        </row>
        <row r="295">
          <cell r="K295" t="str">
            <v>Consumo de agua</v>
          </cell>
          <cell r="L295" t="str">
            <v>Agotamiento de los recursos naturales (-)</v>
          </cell>
          <cell r="AB295" t="str">
            <v>Negativo MODERADO</v>
          </cell>
          <cell r="BA295" t="str">
            <v>Negativo BAJO</v>
          </cell>
        </row>
        <row r="296">
          <cell r="K296" t="str">
            <v>Vertimiento de aguas residuales domésticas a sistemas de alcantarillado</v>
          </cell>
          <cell r="L296" t="str">
            <v>Contaminación de cuerpos hídricos (-)</v>
          </cell>
          <cell r="AB296" t="str">
            <v>Negativo MODERADO</v>
          </cell>
          <cell r="BA296" t="str">
            <v>Negativo BAJO</v>
          </cell>
        </row>
        <row r="297">
          <cell r="K297" t="str">
            <v>Generación de residuos ordinarios</v>
          </cell>
          <cell r="L297" t="str">
            <v>Aumento de carga de rellenos sanitarios (-)</v>
          </cell>
          <cell r="AB297" t="str">
            <v>Negativo MODERADO</v>
          </cell>
          <cell r="BA297" t="str">
            <v>Negativo BAJO</v>
          </cell>
        </row>
        <row r="298">
          <cell r="K298" t="str">
            <v>Generación de residuos ordinarios</v>
          </cell>
          <cell r="L298" t="str">
            <v>Contaminación del suelo (-)</v>
          </cell>
          <cell r="AB298" t="str">
            <v>Negativo MODERADO</v>
          </cell>
          <cell r="BA298" t="str">
            <v>Negativo BAJO</v>
          </cell>
        </row>
        <row r="299">
          <cell r="K299" t="str">
            <v>Consumo de energía eléctrica</v>
          </cell>
          <cell r="L299" t="str">
            <v>Agotamiento de los recursos naturales (-)</v>
          </cell>
          <cell r="AB299" t="str">
            <v>Negativo MODERADO</v>
          </cell>
          <cell r="BA299" t="str">
            <v>Negativo BAJO</v>
          </cell>
        </row>
        <row r="300">
          <cell r="K300" t="str">
            <v>Consumo de papel</v>
          </cell>
          <cell r="L300" t="str">
            <v>Agotamiento de los recursos naturales (-)</v>
          </cell>
          <cell r="AB300" t="str">
            <v>Negativo MODERADO</v>
          </cell>
          <cell r="BA300" t="str">
            <v>Negativo BAJO</v>
          </cell>
        </row>
        <row r="301">
          <cell r="K301" t="str">
            <v>Consumo de tóner</v>
          </cell>
          <cell r="L301" t="str">
            <v>Agotamiento de los recursos naturales (-)</v>
          </cell>
          <cell r="AB301" t="str">
            <v>Negativo BAJO</v>
          </cell>
          <cell r="BA301" t="str">
            <v>Negativo BAJO</v>
          </cell>
        </row>
        <row r="302">
          <cell r="K302" t="str">
            <v>Generación de residuos de manejo especial (RAEE´S)</v>
          </cell>
          <cell r="L302" t="str">
            <v>Contaminación del suelo (-)</v>
          </cell>
          <cell r="AB302" t="str">
            <v>Negativo MODERADO</v>
          </cell>
          <cell r="BA302" t="str">
            <v>Negativo BAJO</v>
          </cell>
        </row>
        <row r="303">
          <cell r="K303" t="str">
            <v>Generación de residuos de manejo especial (PILAS O BATERÍAS)</v>
          </cell>
          <cell r="L303" t="str">
            <v>Contaminación del suelo (-)</v>
          </cell>
          <cell r="AB303" t="str">
            <v>Negativo MODERADO</v>
          </cell>
          <cell r="BA303" t="str">
            <v>Negativo BAJO</v>
          </cell>
        </row>
        <row r="304">
          <cell r="K304" t="str">
            <v xml:space="preserve">Generación de residuos peligrosos (TÓNERES) </v>
          </cell>
          <cell r="L304" t="str">
            <v>Contaminación del suelo (-)</v>
          </cell>
          <cell r="AB304" t="str">
            <v>Negativo MODERADO</v>
          </cell>
          <cell r="BA304" t="str">
            <v>Negativo BAJO</v>
          </cell>
        </row>
        <row r="305">
          <cell r="K305" t="str">
            <v>Generación de residuos aprovechables (PAPEL)</v>
          </cell>
          <cell r="L305" t="str">
            <v>Disminución de carga en los rellenos sanitarios (+)</v>
          </cell>
          <cell r="AB305" t="str">
            <v>POSITIVO</v>
          </cell>
          <cell r="BA305" t="str">
            <v>POSITIVO</v>
          </cell>
        </row>
        <row r="306">
          <cell r="K306" t="str">
            <v>Generación de residuos ordinarios</v>
          </cell>
          <cell r="L306" t="str">
            <v>Aumento de carga de rellenos sanitarios (-)</v>
          </cell>
          <cell r="AB306" t="str">
            <v>Negativo MODERADO</v>
          </cell>
          <cell r="BA306" t="str">
            <v>Negativo BAJO</v>
          </cell>
        </row>
        <row r="307">
          <cell r="K307" t="str">
            <v>Generación de residuos ordinarios</v>
          </cell>
          <cell r="L307" t="str">
            <v>Contaminación del suelo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Consumo de papel</v>
          </cell>
          <cell r="L309" t="str">
            <v>Agotamiento de los recursos naturales (-)</v>
          </cell>
          <cell r="AB309" t="str">
            <v>Negativo MODERADO</v>
          </cell>
          <cell r="BA309" t="str">
            <v>Negativo BAJO</v>
          </cell>
        </row>
        <row r="310">
          <cell r="K310" t="str">
            <v>Consumo de tóner</v>
          </cell>
          <cell r="L310" t="str">
            <v>Agotamiento de los recursos naturales (-)</v>
          </cell>
          <cell r="AB310" t="str">
            <v>Negativo BAJO</v>
          </cell>
          <cell r="BA310" t="str">
            <v>Negativo BAJO</v>
          </cell>
        </row>
        <row r="311">
          <cell r="K311" t="str">
            <v xml:space="preserve">Generación de residuos peligrosos (TÓNERES) </v>
          </cell>
          <cell r="L311" t="str">
            <v>Contaminación del suelo (-)</v>
          </cell>
          <cell r="AB311" t="str">
            <v>Negativo MODERADO</v>
          </cell>
          <cell r="BA311" t="str">
            <v>Negativo BAJO</v>
          </cell>
        </row>
        <row r="312">
          <cell r="K312" t="str">
            <v>Generación de residuos aprovechables (PAPEL)</v>
          </cell>
          <cell r="L312" t="str">
            <v>Disminución de carga en los rellenos sanitarios (+)</v>
          </cell>
          <cell r="AB312" t="str">
            <v>POSITIVO</v>
          </cell>
          <cell r="BA312" t="str">
            <v>POSITIVO</v>
          </cell>
        </row>
        <row r="313">
          <cell r="K313" t="str">
            <v>Conversión a medios tecnológicos</v>
          </cell>
          <cell r="L313" t="str">
            <v>Disminución de consumo de papel (+)</v>
          </cell>
          <cell r="AB313" t="str">
            <v>POSITIVO</v>
          </cell>
          <cell r="BA313" t="str">
            <v>POSITIVO</v>
          </cell>
        </row>
        <row r="314">
          <cell r="K314" t="str">
            <v>Definición de criterios ambientales para adquisición de productos y/o servicios</v>
          </cell>
          <cell r="L314" t="str">
            <v>Generación / Fomento de educación  y conciencia ambiental (+)</v>
          </cell>
          <cell r="AB314" t="str">
            <v>POSITIVO</v>
          </cell>
          <cell r="BA314" t="str">
            <v>POSITIVO</v>
          </cell>
        </row>
        <row r="315">
          <cell r="K315" t="str">
            <v>Definición de criterios ambientales para adquisición de productos y/o servicios</v>
          </cell>
          <cell r="L315" t="str">
            <v>Reducción de afectación al medio ambiente (+)</v>
          </cell>
          <cell r="AB315" t="str">
            <v>POSITIVO</v>
          </cell>
          <cell r="BA315" t="str">
            <v>POSITIVO</v>
          </cell>
        </row>
        <row r="316">
          <cell r="K316" t="str">
            <v>Identificación de requisitos legales ambientales y otros requisitos</v>
          </cell>
          <cell r="L316" t="str">
            <v>Reducción de afectación al medio ambiente (+)</v>
          </cell>
          <cell r="AB316" t="str">
            <v>POSITIVO</v>
          </cell>
          <cell r="BA316" t="str">
            <v>POSITIVO</v>
          </cell>
        </row>
        <row r="317">
          <cell r="K317" t="str">
            <v>Consumo de energía eléctrica</v>
          </cell>
          <cell r="L317" t="str">
            <v>Agotamiento de los recursos naturales (-)</v>
          </cell>
          <cell r="AB317" t="str">
            <v>Negativo MODERADO</v>
          </cell>
          <cell r="BA317" t="str">
            <v>Negativo BAJO</v>
          </cell>
        </row>
        <row r="318">
          <cell r="K318" t="str">
            <v>Consumo de papel</v>
          </cell>
          <cell r="L318" t="str">
            <v>Agotamiento de los recursos naturales (-)</v>
          </cell>
          <cell r="AB318" t="str">
            <v>Negativo MODERADO</v>
          </cell>
          <cell r="BA318" t="str">
            <v>Negativo BAJO</v>
          </cell>
        </row>
        <row r="319">
          <cell r="K319" t="str">
            <v>Consumo de tóner</v>
          </cell>
          <cell r="L319" t="str">
            <v>Agotamiento de los recursos naturales (-)</v>
          </cell>
          <cell r="AB319" t="str">
            <v>Negativo BAJO</v>
          </cell>
          <cell r="BA319" t="str">
            <v>Negativo BAJO</v>
          </cell>
        </row>
        <row r="320">
          <cell r="K320" t="str">
            <v>Generación de residuos aprovechables (PAPEL)</v>
          </cell>
          <cell r="L320" t="str">
            <v>Disminución de carga en los rellenos sanitarios (+)</v>
          </cell>
          <cell r="AB320" t="str">
            <v>POSITIVO</v>
          </cell>
          <cell r="BA320" t="str">
            <v>POSITIVO</v>
          </cell>
        </row>
        <row r="321">
          <cell r="K321" t="str">
            <v>Generación de residuos ordinarios</v>
          </cell>
          <cell r="L321" t="str">
            <v>Aumento de carga de rellenos sanitarios (-)</v>
          </cell>
          <cell r="AB321" t="str">
            <v>Negativo MODERADO</v>
          </cell>
          <cell r="BA321" t="str">
            <v>Negativo BAJO</v>
          </cell>
        </row>
        <row r="322">
          <cell r="K322" t="str">
            <v>Generación de residuos ordinarios</v>
          </cell>
          <cell r="L322" t="str">
            <v>Aumento de carga de rellenos sanitarios (-)</v>
          </cell>
          <cell r="AB322" t="str">
            <v>Negativo MODERADO</v>
          </cell>
          <cell r="BA322" t="str">
            <v>Negativo BAJO</v>
          </cell>
        </row>
        <row r="323">
          <cell r="K323" t="str">
            <v xml:space="preserve">Generación de residuos peligrosos (TÓNERES) </v>
          </cell>
          <cell r="L323" t="str">
            <v>Contaminación del suelo (-)</v>
          </cell>
          <cell r="AB323" t="str">
            <v>Negativo MODERADO</v>
          </cell>
          <cell r="BA323" t="str">
            <v>Negativo BAJO</v>
          </cell>
        </row>
        <row r="324">
          <cell r="K324" t="str">
            <v>Consumo de bolsas plásticas para almacenamiento de residuos</v>
          </cell>
          <cell r="L324" t="str">
            <v>Agotamiento de los recursos naturales (-)</v>
          </cell>
          <cell r="AB324" t="str">
            <v>Negativo MODERADO</v>
          </cell>
          <cell r="BA324" t="str">
            <v>Negativo BAJO</v>
          </cell>
        </row>
        <row r="325">
          <cell r="K325" t="str">
            <v>Consumo de papel</v>
          </cell>
          <cell r="L325" t="str">
            <v>Agotamiento de los recursos naturales (-)</v>
          </cell>
          <cell r="AB325" t="str">
            <v>Negativo MODERADO</v>
          </cell>
          <cell r="BA325" t="str">
            <v>Negativo BAJO</v>
          </cell>
        </row>
        <row r="326">
          <cell r="K326" t="str">
            <v>Consumo de tóner</v>
          </cell>
          <cell r="L326" t="str">
            <v>Agotamiento de los recursos naturales (-)</v>
          </cell>
          <cell r="AB326" t="str">
            <v>Negativo BAJO</v>
          </cell>
          <cell r="BA326" t="str">
            <v>Negativo BAJO</v>
          </cell>
        </row>
        <row r="327">
          <cell r="K327" t="str">
            <v>Consumo de energía eléctrica</v>
          </cell>
          <cell r="L327" t="str">
            <v>Agotamiento de los recursos naturales (-)</v>
          </cell>
          <cell r="AB327" t="str">
            <v>Negativo MODERADO</v>
          </cell>
          <cell r="BA327" t="str">
            <v>Negativo BAJO</v>
          </cell>
        </row>
        <row r="328">
          <cell r="K328" t="str">
            <v>Definición de criterios ambientales para adquisición de productos y/o servicios</v>
          </cell>
          <cell r="L328" t="str">
            <v>Reducción de afectación al medio ambiente (+)</v>
          </cell>
          <cell r="AB328" t="str">
            <v>POSITIVO</v>
          </cell>
          <cell r="BA328" t="str">
            <v>POSITIVO</v>
          </cell>
        </row>
        <row r="329">
          <cell r="K329" t="str">
            <v>Definición de criterios ambientales para adquisición de productos y/o servicios</v>
          </cell>
          <cell r="L329" t="str">
            <v>Generación / Fomento de educación  y conciencia ambiental (+)</v>
          </cell>
          <cell r="AB329" t="str">
            <v>POSITIVO</v>
          </cell>
          <cell r="BA329" t="str">
            <v>POSITIVO</v>
          </cell>
        </row>
        <row r="330">
          <cell r="K330" t="str">
            <v>Generación de residuos aprovechables (CARTÓN)</v>
          </cell>
          <cell r="L330" t="str">
            <v>Disminución de carga en los rellenos sanitarios (+)</v>
          </cell>
          <cell r="AB330" t="str">
            <v>POSITIVO</v>
          </cell>
          <cell r="BA330" t="str">
            <v>POSITIVO</v>
          </cell>
        </row>
        <row r="331">
          <cell r="K331" t="str">
            <v>Generación de residuos aprovechables (PAPEL)</v>
          </cell>
          <cell r="L331" t="str">
            <v>Disminución de carga en los rellenos sanitarios (+)</v>
          </cell>
          <cell r="AB331" t="str">
            <v>POSITIVO</v>
          </cell>
          <cell r="BA331" t="str">
            <v>POSITIVO</v>
          </cell>
        </row>
        <row r="332">
          <cell r="K332" t="str">
            <v>Generación de residuos aprovechables (PLÁSTICO)</v>
          </cell>
          <cell r="L332" t="str">
            <v>Disminución de carga en los rellenos sanitarios (+)</v>
          </cell>
          <cell r="AB332" t="str">
            <v>POSITIVO</v>
          </cell>
          <cell r="BA332" t="str">
            <v>POSITIVO</v>
          </cell>
        </row>
        <row r="333">
          <cell r="K333" t="str">
            <v>Generación de residuos ordinarios</v>
          </cell>
          <cell r="L333" t="str">
            <v>Aumento de carga de rellenos sanitarios (-)</v>
          </cell>
          <cell r="AB333" t="str">
            <v>Negativo MODERADO</v>
          </cell>
          <cell r="BA333" t="str">
            <v>Negativo BAJO</v>
          </cell>
        </row>
        <row r="334">
          <cell r="K334" t="str">
            <v>Generación de residuos ordinarios</v>
          </cell>
          <cell r="L334" t="str">
            <v>Contaminación del suelo (-)</v>
          </cell>
          <cell r="AB334" t="str">
            <v>Negativo MODERADO</v>
          </cell>
          <cell r="BA334" t="str">
            <v>Negativo BAJO</v>
          </cell>
        </row>
        <row r="335">
          <cell r="K335" t="str">
            <v>Generación de residuos orgánicos</v>
          </cell>
          <cell r="L335" t="str">
            <v>Aumento de carga de rellenos sanitarios (-)</v>
          </cell>
          <cell r="AB335" t="str">
            <v>Negativo MODERADO</v>
          </cell>
          <cell r="BA335" t="str">
            <v>Negativo BAJO</v>
          </cell>
        </row>
        <row r="336">
          <cell r="K336" t="str">
            <v>Generación de residuos orgánicos</v>
          </cell>
          <cell r="L336" t="str">
            <v>Contaminación del suelo (-)</v>
          </cell>
          <cell r="AB336" t="str">
            <v>Negativo MODERADO</v>
          </cell>
          <cell r="BA336" t="str">
            <v>Negativo BAJO</v>
          </cell>
        </row>
        <row r="337">
          <cell r="K337" t="str">
            <v xml:space="preserve">Generación de residuos peligrosos (TÓNERES) </v>
          </cell>
          <cell r="L337" t="str">
            <v>Contaminación del suelo (-)</v>
          </cell>
          <cell r="AB337" t="str">
            <v>Negativo MODERADO</v>
          </cell>
          <cell r="BA337" t="str">
            <v>Negativo BAJO</v>
          </cell>
        </row>
        <row r="338">
          <cell r="K338" t="str">
            <v>Consumo de bolsas plásticas para almacenamiento de residuos</v>
          </cell>
          <cell r="L338" t="str">
            <v>Agotamiento de los recursos naturales (-)</v>
          </cell>
          <cell r="AB338" t="str">
            <v>Negativo MODERADO</v>
          </cell>
          <cell r="BA338" t="str">
            <v>Negativo BAJO</v>
          </cell>
        </row>
        <row r="339">
          <cell r="K339" t="str">
            <v>Educación ambiental</v>
          </cell>
          <cell r="L339" t="str">
            <v>Disminución de carga en los rellenos sanitarios (+)</v>
          </cell>
          <cell r="AB339" t="str">
            <v>POSITIVO</v>
          </cell>
          <cell r="BA339" t="str">
            <v>POSITIVO</v>
          </cell>
        </row>
        <row r="340">
          <cell r="K340" t="str">
            <v>Educación ambiental</v>
          </cell>
          <cell r="L340" t="str">
            <v>Disminución de contaminación al suelo (+)</v>
          </cell>
          <cell r="AB340" t="str">
            <v>POSITIVO</v>
          </cell>
          <cell r="BA340" t="str">
            <v>POSITIVO</v>
          </cell>
        </row>
        <row r="341">
          <cell r="K341" t="str">
            <v>Educación ambiental</v>
          </cell>
          <cell r="L341" t="str">
            <v>Fomento de buenas prácticas ambientales (+)</v>
          </cell>
          <cell r="AB341" t="str">
            <v>POSITIVO</v>
          </cell>
          <cell r="BA341" t="str">
            <v>POSITIVO</v>
          </cell>
        </row>
        <row r="342">
          <cell r="K342" t="str">
            <v>Educación ambiental</v>
          </cell>
          <cell r="L342" t="str">
            <v>Generación / Fomento de educación  y conciencia ambiental (+)</v>
          </cell>
          <cell r="AB342" t="str">
            <v>POSITIVO</v>
          </cell>
          <cell r="BA342" t="str">
            <v>POSITIVO</v>
          </cell>
        </row>
        <row r="343">
          <cell r="K343" t="str">
            <v>Educación ambiental</v>
          </cell>
          <cell r="L343" t="str">
            <v>Generación de empleo (+)</v>
          </cell>
          <cell r="AB343" t="str">
            <v>POSITIVO</v>
          </cell>
          <cell r="BA343" t="str">
            <v>POSITIVO</v>
          </cell>
        </row>
        <row r="344">
          <cell r="K344" t="str">
            <v>Educación ambiental</v>
          </cell>
          <cell r="L344" t="str">
            <v>Manejo integral de residuos sólidos (+)</v>
          </cell>
          <cell r="AB344" t="str">
            <v>POSITIVO</v>
          </cell>
          <cell r="BA344" t="str">
            <v>POSITIVO</v>
          </cell>
        </row>
        <row r="345">
          <cell r="K345" t="str">
            <v>Educación ambiental</v>
          </cell>
          <cell r="L345" t="str">
            <v>Reducción de afectación al medio ambiente (+)</v>
          </cell>
          <cell r="AB345" t="str">
            <v>POSITIVO</v>
          </cell>
          <cell r="BA345" t="str">
            <v>POSITIVO</v>
          </cell>
        </row>
        <row r="346">
          <cell r="K346" t="str">
            <v>Uso de publicidad exterior visual</v>
          </cell>
          <cell r="L346" t="str">
            <v>Alteración al medio ambiente laboral (-)</v>
          </cell>
          <cell r="AB346" t="str">
            <v>Negativo MODERADO</v>
          </cell>
          <cell r="BA346" t="str">
            <v>Negativo BAJO</v>
          </cell>
        </row>
        <row r="347">
          <cell r="K347" t="str">
            <v>Consumo de combustibles</v>
          </cell>
          <cell r="L347" t="str">
            <v>Agotamiento de los recursos naturales (-)</v>
          </cell>
          <cell r="AB347" t="str">
            <v>Negativo MODERADO</v>
          </cell>
          <cell r="BA347" t="str">
            <v>Negativo BAJO</v>
          </cell>
        </row>
        <row r="348">
          <cell r="K348" t="str">
            <v>Consumo de combustibles</v>
          </cell>
          <cell r="L348" t="str">
            <v>Emisión de gases efecto invernadero (-)</v>
          </cell>
          <cell r="AB348" t="str">
            <v>Negativo MODERADO</v>
          </cell>
          <cell r="BA348" t="str">
            <v>Negativo BAJO</v>
          </cell>
        </row>
        <row r="349">
          <cell r="K349" t="str">
            <v>Generación de emisiones atmosféricas fuentes móviles</v>
          </cell>
          <cell r="L349" t="str">
            <v>Contaminación del aire (-)</v>
          </cell>
          <cell r="AB349" t="str">
            <v>Negativo MODERADO</v>
          </cell>
          <cell r="BA349" t="str">
            <v>Negativo MODERADO</v>
          </cell>
        </row>
        <row r="350">
          <cell r="K350" t="str">
            <v>Generación de residuos de manejo especial (LLANTAS USADAS)</v>
          </cell>
          <cell r="L350" t="str">
            <v>Contaminación del suelo (-)</v>
          </cell>
          <cell r="AB350" t="str">
            <v>Negativo MODERADO</v>
          </cell>
          <cell r="BA350" t="str">
            <v>Negativo BAJO</v>
          </cell>
        </row>
        <row r="351">
          <cell r="K351" t="str">
            <v>Generación de residuos peligrosos (ACEITES USADOS)</v>
          </cell>
          <cell r="L351" t="str">
            <v>Contaminación del suelo (-)</v>
          </cell>
          <cell r="AB351" t="str">
            <v>Negativo MODERADO</v>
          </cell>
          <cell r="BA351" t="str">
            <v>Negativo BAJO</v>
          </cell>
        </row>
        <row r="352">
          <cell r="K352" t="str">
            <v>Generación de ruido</v>
          </cell>
          <cell r="L352" t="str">
            <v>Contaminación del aire (-)</v>
          </cell>
          <cell r="AB352" t="str">
            <v>Negativo MODERADO</v>
          </cell>
          <cell r="BA352" t="str">
            <v>Negativo MODERADO</v>
          </cell>
        </row>
        <row r="353">
          <cell r="K353" t="str">
            <v>Identificación de requisitos legales ambientales y otros requisitos</v>
          </cell>
          <cell r="L353" t="str">
            <v>Reducción de afectación al medio ambiente (+)</v>
          </cell>
          <cell r="AB353" t="str">
            <v>POSITIVO</v>
          </cell>
          <cell r="BA353" t="str">
            <v>POSITIVO</v>
          </cell>
        </row>
        <row r="354">
          <cell r="K354" t="str">
            <v>Definición de criterios ambientales para adquisición de productos y/o servicios</v>
          </cell>
          <cell r="L354" t="str">
            <v>Preservación de la calidad del aire (+)</v>
          </cell>
          <cell r="AB354" t="str">
            <v>POSITIVO</v>
          </cell>
          <cell r="BA354" t="str">
            <v>POSITIVO</v>
          </cell>
        </row>
        <row r="355">
          <cell r="K355" t="str">
            <v>Definición de criterios ambientales para adquisición de productos y/o servicios</v>
          </cell>
          <cell r="L355" t="str">
            <v>Reducción de afectación al medio ambiente (+)</v>
          </cell>
          <cell r="AB355" t="str">
            <v>POSITIVO</v>
          </cell>
          <cell r="BA355" t="str">
            <v>POSITIVO</v>
          </cell>
        </row>
        <row r="356">
          <cell r="K356" t="str">
            <v>N/A</v>
          </cell>
          <cell r="L356" t="str">
            <v>N/A</v>
          </cell>
          <cell r="AB356" t="str">
            <v>SIN IMPACTO</v>
          </cell>
          <cell r="BA356" t="str">
            <v>SIN IMPACTO</v>
          </cell>
        </row>
        <row r="357">
          <cell r="K357" t="str">
            <v>N/A</v>
          </cell>
          <cell r="L357" t="str">
            <v>N/A</v>
          </cell>
          <cell r="AB357" t="str">
            <v>SIN IMPACTO</v>
          </cell>
          <cell r="BA357" t="str">
            <v>SIN IMPACTO</v>
          </cell>
        </row>
        <row r="358">
          <cell r="K358" t="str">
            <v>Uso de refrigerantes</v>
          </cell>
          <cell r="L358" t="str">
            <v>Agotamiento de los recursos naturales (-)</v>
          </cell>
          <cell r="AB358" t="str">
            <v>Negativo BAJO</v>
          </cell>
          <cell r="BA358" t="str">
            <v>Negativo BAJO</v>
          </cell>
        </row>
        <row r="359">
          <cell r="K359" t="str">
            <v>Otro</v>
          </cell>
          <cell r="L359" t="str">
            <v>Disminución de contaminación al suelo (+)</v>
          </cell>
          <cell r="AB359" t="str">
            <v>POSITIVO</v>
          </cell>
          <cell r="BA359" t="str">
            <v>POSITIVO</v>
          </cell>
        </row>
        <row r="360">
          <cell r="K360" t="str">
            <v>Generación de residuos peligrosos (PLAGUICIDAS)</v>
          </cell>
          <cell r="L360" t="str">
            <v>Contaminación del suelo (-)</v>
          </cell>
          <cell r="AB360" t="str">
            <v>Negativo MODERADO</v>
          </cell>
          <cell r="BA360" t="str">
            <v>Negativo BAJO</v>
          </cell>
        </row>
        <row r="361">
          <cell r="K361" t="str">
            <v>Consumo de combustibles</v>
          </cell>
          <cell r="L361" t="str">
            <v>Agotamiento de los recursos naturales (-)</v>
          </cell>
          <cell r="AB361" t="str">
            <v>Negativo BAJO</v>
          </cell>
          <cell r="BA361" t="str">
            <v>Negativo BAJO</v>
          </cell>
        </row>
        <row r="362">
          <cell r="K362" t="str">
            <v>N/A</v>
          </cell>
          <cell r="L362" t="str">
            <v>N/A</v>
          </cell>
          <cell r="AB362" t="str">
            <v>SIN IMPACTO</v>
          </cell>
          <cell r="BA362" t="str">
            <v>SIN IMPACTO</v>
          </cell>
        </row>
        <row r="363">
          <cell r="K363" t="str">
            <v xml:space="preserve">Generación de residuos peligrosos (RESIDUOS QUÍMICOS) </v>
          </cell>
          <cell r="L363" t="str">
            <v>Contaminación del suelo (-)</v>
          </cell>
          <cell r="AB363" t="str">
            <v>Negativo MODERADO</v>
          </cell>
          <cell r="BA363" t="str">
            <v>Negativo BAJO</v>
          </cell>
        </row>
        <row r="364">
          <cell r="K364" t="str">
            <v>Consumo de agua</v>
          </cell>
          <cell r="L364" t="str">
            <v>Agotamiento de los recursos naturales (-)</v>
          </cell>
          <cell r="AB364" t="str">
            <v>Negativo BAJO</v>
          </cell>
          <cell r="BA364" t="str">
            <v>Negativo BAJO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cell r="L369"/>
          <cell r="AB369" t="str">
            <v>SIN IMPACTO</v>
          </cell>
          <cell r="BA369" t="str">
            <v>SIN IMPACTO</v>
          </cell>
        </row>
      </sheetData>
      <sheetData sheetId="105"/>
      <sheetData sheetId="106"/>
      <sheetData sheetId="107"/>
      <sheetData sheetId="108"/>
      <sheetData sheetId="109">
        <row r="12">
          <cell r="K12" t="str">
            <v>Consumo de agua</v>
          </cell>
          <cell r="L12" t="str">
            <v>Agotamiento de los recursos naturales (-)</v>
          </cell>
          <cell r="AB12" t="str">
            <v>Negativo MODERADO</v>
          </cell>
          <cell r="BA12" t="str">
            <v>Negativo BAJO</v>
          </cell>
        </row>
        <row r="13">
          <cell r="K13" t="str">
            <v>Vertimiento de aguas residuales domésticas a sistemas de alcantarillado</v>
          </cell>
          <cell r="L13" t="str">
            <v>Contaminación del aire (-)</v>
          </cell>
          <cell r="AB13" t="str">
            <v>Negativo MODERADO</v>
          </cell>
          <cell r="BA13" t="str">
            <v>Negativo BAJO</v>
          </cell>
        </row>
        <row r="14">
          <cell r="K14" t="str">
            <v>Consumo de bolsas plásticas para almacenamiento de residuos</v>
          </cell>
          <cell r="L14" t="str">
            <v>Agotamiento de los recursos naturales (-)</v>
          </cell>
          <cell r="AB14" t="str">
            <v>Negativo MODERADO</v>
          </cell>
          <cell r="BA14" t="str">
            <v>Negativo BAJO</v>
          </cell>
        </row>
        <row r="15">
          <cell r="K15" t="str">
            <v>Generación de residuos ordinarios</v>
          </cell>
          <cell r="L15" t="str">
            <v>Aumento de carga de rellenos sanitarios (-)</v>
          </cell>
          <cell r="AB15" t="str">
            <v>Negativo MODERADO</v>
          </cell>
          <cell r="BA15" t="str">
            <v>Negativo BAJO</v>
          </cell>
        </row>
        <row r="16">
          <cell r="K16" t="str">
            <v>Generación de residuos ordinarios</v>
          </cell>
          <cell r="L16" t="str">
            <v>Contaminación del suelo (-)</v>
          </cell>
          <cell r="AB16" t="str">
            <v>Negativo MODERADO</v>
          </cell>
          <cell r="BA16" t="str">
            <v>Negativo BAJO</v>
          </cell>
        </row>
        <row r="17">
          <cell r="K17" t="str">
            <v>Consumo de sustancias químicas</v>
          </cell>
          <cell r="L17" t="str">
            <v>Contaminación del suelo (-)</v>
          </cell>
          <cell r="AB17" t="str">
            <v>Negativo MODERADO</v>
          </cell>
          <cell r="BA17" t="str">
            <v>Negativo BAJO</v>
          </cell>
        </row>
        <row r="18">
          <cell r="K18" t="str">
            <v>Consumo de sustancias químicas</v>
          </cell>
          <cell r="L18" t="str">
            <v>Contaminación del suelo (-)</v>
          </cell>
          <cell r="AB18" t="str">
            <v>Negativo MODERADO</v>
          </cell>
          <cell r="BA18" t="str">
            <v>Negativo BAJO</v>
          </cell>
        </row>
        <row r="19">
          <cell r="K19" t="str">
            <v>Generación de residuos orgánicos</v>
          </cell>
          <cell r="L19" t="str">
            <v>Aumento de carga de rellenos sanitarios (-)</v>
          </cell>
          <cell r="AB19" t="str">
            <v>Negativo MODERADO</v>
          </cell>
          <cell r="BA19" t="str">
            <v>Negativo BAJO</v>
          </cell>
        </row>
        <row r="20">
          <cell r="K20" t="str">
            <v>Generación de residuos orgánicos</v>
          </cell>
          <cell r="L20" t="str">
            <v>Contaminación del suelo (-)</v>
          </cell>
          <cell r="AB20" t="str">
            <v>Negativo MODERADO</v>
          </cell>
          <cell r="BA20" t="str">
            <v>Negativo BAJO</v>
          </cell>
        </row>
        <row r="21">
          <cell r="K21" t="str">
            <v>Generación de residuos aprovechables (PLÁSTICO)</v>
          </cell>
          <cell r="L21" t="str">
            <v>Disminución de carga en los rellenos sanitarios (+)</v>
          </cell>
          <cell r="AB21" t="str">
            <v>POSITIVO</v>
          </cell>
          <cell r="BA21" t="str">
            <v>POSITIVO</v>
          </cell>
        </row>
        <row r="22">
          <cell r="K22" t="str">
            <v>Consumo de energía eléctrica</v>
          </cell>
          <cell r="L22" t="str">
            <v>Agotamiento de los recursos naturales (-)</v>
          </cell>
          <cell r="AB22" t="str">
            <v>Negativo MODERADO</v>
          </cell>
          <cell r="BA22" t="str">
            <v>Negativo BAJO</v>
          </cell>
        </row>
        <row r="23">
          <cell r="K23" t="str">
            <v>Consumo de agua</v>
          </cell>
          <cell r="L23" t="str">
            <v>Agotamiento de los recursos naturales (-)</v>
          </cell>
          <cell r="AB23" t="str">
            <v>Negativo MODERADO</v>
          </cell>
          <cell r="BA23" t="str">
            <v>Negativo BAJO</v>
          </cell>
        </row>
        <row r="24">
          <cell r="K24" t="str">
            <v>Consumo de papel</v>
          </cell>
          <cell r="L24" t="str">
            <v>Agotamiento de los recursos naturales (-)</v>
          </cell>
          <cell r="AB24" t="str">
            <v>Negativo MODERADO</v>
          </cell>
          <cell r="BA24" t="str">
            <v>Negativo BAJO</v>
          </cell>
        </row>
        <row r="25">
          <cell r="K25" t="str">
            <v>Consumo de bolsas plásticas para almacenamiento de residuos</v>
          </cell>
          <cell r="L25" t="str">
            <v>Agotamiento de los recursos naturales (-)</v>
          </cell>
          <cell r="AB25" t="str">
            <v>Negativo MODERADO</v>
          </cell>
          <cell r="BA25" t="str">
            <v>Negativo BAJO</v>
          </cell>
        </row>
        <row r="26">
          <cell r="K26" t="str">
            <v>Consumo de tóner</v>
          </cell>
          <cell r="L26" t="str">
            <v>Agotamiento de los recursos naturales (-)</v>
          </cell>
          <cell r="AB26" t="str">
            <v>Negativo BAJO</v>
          </cell>
          <cell r="BA26" t="str">
            <v>Negativo BAJO</v>
          </cell>
        </row>
        <row r="27">
          <cell r="K27" t="str">
            <v>Generación de residuos ordinarios</v>
          </cell>
          <cell r="L27" t="str">
            <v>Aumento de carga de rellenos sanitarios (-)</v>
          </cell>
          <cell r="AB27" t="str">
            <v>Negativo MODERADO</v>
          </cell>
          <cell r="BA27" t="str">
            <v>Negativo BAJO</v>
          </cell>
        </row>
        <row r="28">
          <cell r="K28" t="str">
            <v>Generación de residuos ordinarios</v>
          </cell>
          <cell r="L28" t="str">
            <v>Contaminación del suelo (-)</v>
          </cell>
          <cell r="AB28" t="str">
            <v>Negativo MODERADO</v>
          </cell>
          <cell r="BA28" t="str">
            <v>Negativo BAJO</v>
          </cell>
        </row>
        <row r="29">
          <cell r="K29" t="str">
            <v>Generación de residuos de manejo especial (RAEE´S)</v>
          </cell>
          <cell r="L29" t="str">
            <v>Contaminación del suelo (-)</v>
          </cell>
          <cell r="AB29" t="str">
            <v>Negativo MODERADO</v>
          </cell>
          <cell r="BA29" t="str">
            <v>Negativo BAJO</v>
          </cell>
        </row>
        <row r="30">
          <cell r="K30" t="str">
            <v>Generación de residuos de manejo especial (PILAS O BATERÍAS)</v>
          </cell>
          <cell r="L30" t="str">
            <v>Contaminación del suelo (-)</v>
          </cell>
          <cell r="AB30" t="str">
            <v>Negativo MODERADO</v>
          </cell>
          <cell r="BA30" t="str">
            <v>Negativo BAJO</v>
          </cell>
        </row>
        <row r="31">
          <cell r="K31" t="str">
            <v xml:space="preserve">Generación de residuos peligrosos (TÓNERES) </v>
          </cell>
          <cell r="L31" t="str">
            <v>Contaminación del suelo (-)</v>
          </cell>
          <cell r="AB31" t="str">
            <v>Negativo MODERADO</v>
          </cell>
          <cell r="BA31" t="str">
            <v>Negativo BAJO</v>
          </cell>
        </row>
        <row r="32">
          <cell r="K32" t="str">
            <v>Generación de ruido</v>
          </cell>
          <cell r="L32" t="str">
            <v>Contaminación del aire (-)</v>
          </cell>
          <cell r="AB32" t="str">
            <v>Negativo MODERADO</v>
          </cell>
          <cell r="BA32" t="str">
            <v>Negativo BAJO</v>
          </cell>
        </row>
        <row r="33">
          <cell r="K33" t="str">
            <v>Generación de residuos aprovechables (PAPEL)</v>
          </cell>
          <cell r="L33" t="str">
            <v>Disminución de carga en los rellenos sanitarios (+)</v>
          </cell>
          <cell r="AB33" t="str">
            <v>POSITIVO</v>
          </cell>
          <cell r="BA33" t="str">
            <v>POSITIVO</v>
          </cell>
        </row>
        <row r="34">
          <cell r="K34" t="str">
            <v>Generación de residuos aprovechables (PLÁSTICO)</v>
          </cell>
          <cell r="L34" t="str">
            <v>Disminución de carga en los rellenos sanitarios (+)</v>
          </cell>
          <cell r="AB34" t="str">
            <v>POSITIVO</v>
          </cell>
          <cell r="BA34" t="str">
            <v>POSITIVO</v>
          </cell>
        </row>
        <row r="35">
          <cell r="K35" t="str">
            <v>Generación de residuos aprovechables (VIDRIO)</v>
          </cell>
          <cell r="L35" t="str">
            <v>Disminución de carga en los rellenos sanitarios (+)</v>
          </cell>
          <cell r="AB35" t="str">
            <v>POSITIVO</v>
          </cell>
          <cell r="BA35" t="str">
            <v>POSITIVO</v>
          </cell>
        </row>
        <row r="36">
          <cell r="K36" t="str">
            <v>Generación de residuos aprovechables (CARTÓN)</v>
          </cell>
          <cell r="L36" t="str">
            <v>Disminución de carga en los rellenos sanitarios (+)</v>
          </cell>
          <cell r="AB36" t="str">
            <v>POSITIVO</v>
          </cell>
          <cell r="BA36" t="str">
            <v>POSITIVO</v>
          </cell>
        </row>
        <row r="37">
          <cell r="K37" t="str">
            <v>Generación de residuos aprovechables (METAL)</v>
          </cell>
          <cell r="L37" t="str">
            <v>Disminución de carga en los rellenos sanitarios (+)</v>
          </cell>
          <cell r="AB37" t="str">
            <v>POSITIVO</v>
          </cell>
          <cell r="BA37" t="str">
            <v>POSITIVO</v>
          </cell>
        </row>
        <row r="38">
          <cell r="K38" t="str">
            <v>Generación de residuos orgánicos</v>
          </cell>
          <cell r="L38" t="str">
            <v>Aumento de carga de rellenos sanitarios (-)</v>
          </cell>
          <cell r="AB38" t="str">
            <v>Negativo MODERADO</v>
          </cell>
          <cell r="BA38" t="str">
            <v>Negativo BAJO</v>
          </cell>
        </row>
        <row r="39">
          <cell r="K39" t="str">
            <v>Generación de residuos orgánicos</v>
          </cell>
          <cell r="L39" t="str">
            <v>Contaminación del suelo (-)</v>
          </cell>
          <cell r="AB39" t="str">
            <v>Negativo MODERADO</v>
          </cell>
          <cell r="BA39" t="str">
            <v>Negativo BAJO</v>
          </cell>
        </row>
        <row r="40">
          <cell r="K40" t="str">
            <v>Vertimiento de aguas residuales domésticas a sistemas de alcantarillado</v>
          </cell>
          <cell r="L40" t="str">
            <v>Contaminación de cuerpos hídricos (-)</v>
          </cell>
          <cell r="AB40" t="str">
            <v>Negativo MODERADO</v>
          </cell>
          <cell r="BA40" t="str">
            <v>Negativo BAJO</v>
          </cell>
        </row>
        <row r="41">
          <cell r="K41" t="str">
            <v>Conversión a medios tecnológicos</v>
          </cell>
          <cell r="L41" t="str">
            <v>Disminución de consumo de papel (+)</v>
          </cell>
          <cell r="AB41" t="str">
            <v>POSITIVO</v>
          </cell>
          <cell r="BA41" t="str">
            <v>POSITIVO</v>
          </cell>
        </row>
        <row r="42">
          <cell r="K42" t="str">
            <v>Consumo de energía eléctrica</v>
          </cell>
          <cell r="L42" t="str">
            <v>Agotamiento de los recursos naturales (-)</v>
          </cell>
          <cell r="AB42" t="str">
            <v>Negativo MODERADO</v>
          </cell>
          <cell r="BA42" t="str">
            <v>Negativo BAJO</v>
          </cell>
        </row>
        <row r="43">
          <cell r="K43" t="str">
            <v>Consumo de agua</v>
          </cell>
          <cell r="L43" t="str">
            <v>Agotamiento de los recursos naturales (-)</v>
          </cell>
          <cell r="AB43" t="str">
            <v>Negativo MODERADO</v>
          </cell>
          <cell r="BA43" t="str">
            <v>Negativo BAJO</v>
          </cell>
        </row>
        <row r="44">
          <cell r="K44" t="str">
            <v>Consumo de bolsas plásticas para almacenamiento de residuos</v>
          </cell>
          <cell r="L44" t="str">
            <v>Agotamiento de los recursos naturales (-)</v>
          </cell>
          <cell r="AB44" t="str">
            <v>Negativo MODERADO</v>
          </cell>
          <cell r="BA44" t="str">
            <v>Negativo BAJO</v>
          </cell>
        </row>
        <row r="45">
          <cell r="K45" t="str">
            <v xml:space="preserve">Consumo de insumos no comestibles de cafetería </v>
          </cell>
          <cell r="L45" t="str">
            <v>Agotamiento de los recursos naturales (-)</v>
          </cell>
          <cell r="AB45" t="str">
            <v>Negativo MODERADO</v>
          </cell>
          <cell r="BA45" t="str">
            <v>Negativo BAJO</v>
          </cell>
        </row>
        <row r="46">
          <cell r="K46" t="str">
            <v xml:space="preserve">Consumo de insumos comestibles de cafetería </v>
          </cell>
          <cell r="L46" t="str">
            <v>Agotamiento de los recursos naturales (-)</v>
          </cell>
          <cell r="AB46" t="str">
            <v>Negativo BAJO</v>
          </cell>
          <cell r="BA46" t="str">
            <v>Negativo BAJO</v>
          </cell>
        </row>
        <row r="47">
          <cell r="K47" t="str">
            <v>Generación de residuos ordinarios</v>
          </cell>
          <cell r="L47" t="str">
            <v>Aumento de carga de rellenos sanitarios (-)</v>
          </cell>
          <cell r="AB47" t="str">
            <v>Negativo MODERADO</v>
          </cell>
          <cell r="BA47" t="str">
            <v>Negativo BAJO</v>
          </cell>
        </row>
        <row r="48">
          <cell r="K48" t="str">
            <v>Generación de residuos ordinarios</v>
          </cell>
          <cell r="L48" t="str">
            <v>Contaminación del suelo (-)</v>
          </cell>
          <cell r="AB48" t="str">
            <v>Negativo MODERADO</v>
          </cell>
          <cell r="BA48" t="str">
            <v>Negativo BAJO</v>
          </cell>
        </row>
        <row r="49">
          <cell r="K49" t="str">
            <v>Generación de residuos aprovechables (PLÁSTICO)</v>
          </cell>
          <cell r="L49" t="str">
            <v>Disminución de carga en los rellenos sanitarios (+)</v>
          </cell>
          <cell r="AB49" t="str">
            <v>POSITIVO</v>
          </cell>
          <cell r="BA49" t="str">
            <v>POSITIVO</v>
          </cell>
        </row>
        <row r="50">
          <cell r="K50" t="str">
            <v>Generación de residuos aprovechables (CARTÓN)</v>
          </cell>
          <cell r="L50" t="str">
            <v>Disminución de carga en los rellenos sanitarios (+)</v>
          </cell>
          <cell r="AB50" t="str">
            <v>POSITIVO</v>
          </cell>
          <cell r="BA50" t="str">
            <v>POSITIVO</v>
          </cell>
        </row>
        <row r="51">
          <cell r="K51" t="str">
            <v>Generación de residuos orgánicos</v>
          </cell>
          <cell r="L51" t="str">
            <v>Aumento de carga de rellenos sanitarios (-)</v>
          </cell>
          <cell r="AB51" t="str">
            <v>Negativo MODERADO</v>
          </cell>
          <cell r="BA51" t="str">
            <v>Negativo BAJO</v>
          </cell>
        </row>
        <row r="52">
          <cell r="K52" t="str">
            <v>Generación de residuos orgánicos</v>
          </cell>
          <cell r="L52" t="str">
            <v>Contaminación del suelo (-)</v>
          </cell>
          <cell r="AB52" t="str">
            <v>Negativo MODERADO</v>
          </cell>
          <cell r="BA52" t="str">
            <v>Negativo BAJO</v>
          </cell>
        </row>
        <row r="53">
          <cell r="K53" t="str">
            <v>Vertimiento de aguas residuales domésticas a sistemas de alcantarillado</v>
          </cell>
          <cell r="L53" t="str">
            <v>Contaminación de cuerpos hídricos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papel</v>
          </cell>
          <cell r="L55" t="str">
            <v>Agotamiento de los recursos naturales (-)</v>
          </cell>
          <cell r="AB55" t="str">
            <v>Negativo MODERADO</v>
          </cell>
          <cell r="BA55" t="str">
            <v>Negativo BAJO</v>
          </cell>
        </row>
        <row r="56">
          <cell r="K56" t="str">
            <v>Consumo de tóner</v>
          </cell>
          <cell r="L56" t="str">
            <v>Agotamiento de los recursos naturales (-)</v>
          </cell>
          <cell r="AB56" t="str">
            <v>Negativo BAJO</v>
          </cell>
          <cell r="BA56" t="str">
            <v>Negativo BAJO</v>
          </cell>
        </row>
        <row r="57">
          <cell r="K57" t="str">
            <v xml:space="preserve">Generación de residuos peligrosos (TÓNERES) </v>
          </cell>
          <cell r="L57" t="str">
            <v>Contaminación del suelo (-)</v>
          </cell>
          <cell r="AB57" t="str">
            <v>Negativo MODERADO</v>
          </cell>
          <cell r="BA57" t="str">
            <v>Negativo BAJO</v>
          </cell>
        </row>
        <row r="58">
          <cell r="K58" t="str">
            <v>Generación de residuos aprovechables (PAPEL)</v>
          </cell>
          <cell r="L58" t="str">
            <v>Disminución de carga en los rellenos sanitarios (+)</v>
          </cell>
          <cell r="AB58" t="str">
            <v>POSITIVO</v>
          </cell>
          <cell r="BA58" t="str">
            <v>POSITIVO</v>
          </cell>
        </row>
        <row r="59">
          <cell r="K59" t="str">
            <v>Conversión a medios tecnológicos</v>
          </cell>
          <cell r="L59" t="str">
            <v>Disminución de consumo de papel (+)</v>
          </cell>
          <cell r="AB59" t="str">
            <v>POSITIVO</v>
          </cell>
          <cell r="BA59" t="str">
            <v>POSITIVO</v>
          </cell>
        </row>
        <row r="60">
          <cell r="K60" t="str">
            <v>Consumo de papel</v>
          </cell>
          <cell r="L60" t="str">
            <v>Afectación a flora (-)</v>
          </cell>
          <cell r="AB60" t="str">
            <v>Negativo MODERADO</v>
          </cell>
          <cell r="BA60" t="str">
            <v>Negativo BAJO</v>
          </cell>
        </row>
        <row r="61">
          <cell r="K61" t="str">
            <v>Consumo de energía eléctrica</v>
          </cell>
          <cell r="L61" t="str">
            <v>Agotamiento de los recursos naturales (-)</v>
          </cell>
          <cell r="AB61" t="str">
            <v>Negativo MODERADO</v>
          </cell>
          <cell r="BA61" t="str">
            <v>Negativo BAJO</v>
          </cell>
        </row>
        <row r="62">
          <cell r="K62" t="str">
            <v>Conversión a medios tecnológicos</v>
          </cell>
          <cell r="L62" t="str">
            <v>Disminución de consumo de papel (+)</v>
          </cell>
          <cell r="AB62" t="str">
            <v>POSITIVO</v>
          </cell>
          <cell r="BA62" t="str">
            <v>POSITIVO</v>
          </cell>
        </row>
        <row r="63">
          <cell r="K63" t="str">
            <v>Conversión a medios tecnológicos</v>
          </cell>
          <cell r="L63" t="str">
            <v>Fomento de buenas prácticas ambientales (+)</v>
          </cell>
          <cell r="AB63" t="str">
            <v>POSITIVO</v>
          </cell>
          <cell r="BA63" t="str">
            <v>POSITIVO</v>
          </cell>
        </row>
        <row r="64">
          <cell r="K64" t="str">
            <v>Generación de residuos aprovechables (CARTÓN)</v>
          </cell>
          <cell r="L64" t="str">
            <v>Disminución de carga en los rellenos sanitarios (+)</v>
          </cell>
          <cell r="AB64" t="str">
            <v>POSITIVO</v>
          </cell>
          <cell r="BA64" t="str">
            <v>POSITIVO</v>
          </cell>
        </row>
        <row r="65">
          <cell r="K65" t="str">
            <v>Generación de residuos aprovechables (CARTÓN)</v>
          </cell>
          <cell r="L65" t="str">
            <v>Fomento de buenas prácticas ambientales (+)</v>
          </cell>
          <cell r="AB65" t="str">
            <v>POSITIVO</v>
          </cell>
          <cell r="BA65" t="str">
            <v>POSITIVO</v>
          </cell>
        </row>
        <row r="66">
          <cell r="K66" t="str">
            <v>Generación de residuos aprovechables (PAPEL)</v>
          </cell>
          <cell r="L66" t="str">
            <v>Disminución de carga en los rellenos sanitarios (+)</v>
          </cell>
          <cell r="AB66" t="str">
            <v>POSITIVO</v>
          </cell>
          <cell r="BA66" t="str">
            <v>POSITIVO</v>
          </cell>
        </row>
        <row r="67">
          <cell r="K67" t="str">
            <v>Generación de residuos aprovechables (PAPEL)</v>
          </cell>
          <cell r="L67" t="str">
            <v>Disminución de consumo de papel (+)</v>
          </cell>
          <cell r="AB67" t="str">
            <v>POSITIVO</v>
          </cell>
          <cell r="BA67" t="str">
            <v>POSITIVO</v>
          </cell>
        </row>
        <row r="68">
          <cell r="K68" t="str">
            <v>Generación de residuos aprovechables (PAPEL)</v>
          </cell>
          <cell r="L68" t="str">
            <v>Generación / Fomento de educación  y conciencia ambiental (+)</v>
          </cell>
          <cell r="AB68" t="str">
            <v>POSITIVO</v>
          </cell>
          <cell r="BA68" t="str">
            <v>POSITIVO</v>
          </cell>
        </row>
        <row r="69">
          <cell r="K69" t="str">
            <v>Consumo de agua</v>
          </cell>
          <cell r="L69" t="str">
            <v>Agotamiento de los recursos naturales (-)</v>
          </cell>
          <cell r="AB69" t="str">
            <v>Negativo MODERADO</v>
          </cell>
          <cell r="BA69" t="str">
            <v>Negativo BAJO</v>
          </cell>
        </row>
        <row r="70">
          <cell r="K70" t="str">
            <v>Vertimiento de aguas residuales domésticas a sistemas de alcantarillado</v>
          </cell>
          <cell r="L70" t="str">
            <v>Contaminación de cuerpos hídricos (-)</v>
          </cell>
          <cell r="AB70" t="str">
            <v>Negativo MODERADO</v>
          </cell>
          <cell r="BA70" t="str">
            <v>Negativo BAJO</v>
          </cell>
        </row>
        <row r="71">
          <cell r="K71" t="str">
            <v>Generación de residuos ordinarios</v>
          </cell>
          <cell r="L71" t="str">
            <v>Aumento de carga de rellenos sanitarios (-)</v>
          </cell>
          <cell r="AB71" t="str">
            <v>Negativo MODERADO</v>
          </cell>
          <cell r="BA71" t="str">
            <v>Negativo BAJO</v>
          </cell>
        </row>
        <row r="72">
          <cell r="K72" t="str">
            <v>Generación de residuos ordinarios</v>
          </cell>
          <cell r="L72" t="str">
            <v>Contaminación del suelo (-)</v>
          </cell>
          <cell r="AB72" t="str">
            <v>Negativo MODERADO</v>
          </cell>
          <cell r="BA72" t="str">
            <v>Negativo BAJO</v>
          </cell>
        </row>
        <row r="73">
          <cell r="K73" t="str">
            <v>Consumo de energía eléctrica</v>
          </cell>
          <cell r="L73" t="str">
            <v>Agotamiento de los recursos naturales (-)</v>
          </cell>
          <cell r="AB73" t="str">
            <v>Negativo MODERADO</v>
          </cell>
          <cell r="BA73" t="str">
            <v>Negativo BAJO</v>
          </cell>
        </row>
        <row r="74">
          <cell r="K74" t="str">
            <v>Consumo de papel</v>
          </cell>
          <cell r="L74" t="str">
            <v>Agotamiento de los recursos naturales (-)</v>
          </cell>
          <cell r="AB74" t="str">
            <v>Negativo MODERADO</v>
          </cell>
          <cell r="BA74" t="str">
            <v>Negativo BAJO</v>
          </cell>
        </row>
        <row r="75">
          <cell r="K75" t="str">
            <v>Consumo de tóner</v>
          </cell>
          <cell r="L75" t="str">
            <v>Agotamiento de los recursos naturales (-)</v>
          </cell>
          <cell r="AB75" t="str">
            <v>Negativo BAJO</v>
          </cell>
          <cell r="BA75" t="str">
            <v>Negativo BAJO</v>
          </cell>
        </row>
        <row r="76">
          <cell r="K76" t="str">
            <v>Generación de residuos de manejo especial (RAEE´S)</v>
          </cell>
          <cell r="L76" t="str">
            <v>Contaminación del suelo (-)</v>
          </cell>
          <cell r="AB76" t="str">
            <v>Negativo MODERADO</v>
          </cell>
          <cell r="BA76" t="str">
            <v>Negativo BAJO</v>
          </cell>
        </row>
        <row r="77">
          <cell r="K77" t="str">
            <v>Generación de residuos de manejo especial (PILAS O BATERÍAS)</v>
          </cell>
          <cell r="L77" t="str">
            <v>Contaminación del suelo (-)</v>
          </cell>
          <cell r="AB77" t="str">
            <v>Negativo MODERADO</v>
          </cell>
          <cell r="BA77" t="str">
            <v>Negativo BAJO</v>
          </cell>
        </row>
        <row r="78">
          <cell r="K78" t="str">
            <v xml:space="preserve">Generación de residuos peligrosos (TÓNERES) </v>
          </cell>
          <cell r="L78" t="str">
            <v>Contaminación del suelo (-)</v>
          </cell>
          <cell r="AB78" t="str">
            <v>Negativo MODERADO</v>
          </cell>
          <cell r="BA78" t="str">
            <v>Negativo BAJO</v>
          </cell>
        </row>
        <row r="79">
          <cell r="K79" t="str">
            <v>Generación de residuos aprovechables (PAPEL)</v>
          </cell>
          <cell r="L79" t="str">
            <v>Disminución de carga en los rellenos sanitarios (+)</v>
          </cell>
          <cell r="AB79" t="str">
            <v>POSITIVO</v>
          </cell>
          <cell r="BA79" t="str">
            <v>POSITIVO</v>
          </cell>
        </row>
        <row r="80">
          <cell r="K80" t="str">
            <v>Generación de residuos ordinarios</v>
          </cell>
          <cell r="L80" t="str">
            <v>Aumento de carga de rellenos sanitarios (-)</v>
          </cell>
          <cell r="AB80" t="str">
            <v>Negativo MODERADO</v>
          </cell>
          <cell r="BA80" t="str">
            <v>Negativo BAJO</v>
          </cell>
        </row>
        <row r="81">
          <cell r="K81" t="str">
            <v>Generación de residuos ordinarios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 xml:space="preserve">Generación de residuos peligrosos (TÓNERES) </v>
          </cell>
          <cell r="L85" t="str">
            <v>Contaminación del suelo (-)</v>
          </cell>
          <cell r="AB85" t="str">
            <v>Negativo MODERADO</v>
          </cell>
          <cell r="BA85" t="str">
            <v>Negativo BAJO</v>
          </cell>
        </row>
        <row r="86">
          <cell r="K86" t="str">
            <v>Generación de residuos aprovechables (PAPEL)</v>
          </cell>
          <cell r="L86" t="str">
            <v>Disminución de carga en los rellenos sanitarios (+)</v>
          </cell>
          <cell r="AB86" t="str">
            <v>POSITIVO</v>
          </cell>
          <cell r="BA86" t="str">
            <v>POSITIVO</v>
          </cell>
        </row>
        <row r="87">
          <cell r="K87" t="str">
            <v>Conversión a medios tecnológicos</v>
          </cell>
          <cell r="L87" t="str">
            <v>Disminución de consumo de papel (+)</v>
          </cell>
          <cell r="AB87" t="str">
            <v>POSITIVO</v>
          </cell>
          <cell r="BA87" t="str">
            <v>POSITIVO</v>
          </cell>
        </row>
        <row r="88">
          <cell r="K88" t="str">
            <v>Definición de criterios ambientales para adquisición de productos y/o servicios</v>
          </cell>
          <cell r="L88" t="str">
            <v>Generación / Fomento de educación  y conciencia ambiental (+)</v>
          </cell>
          <cell r="AB88" t="str">
            <v>POSITIVO</v>
          </cell>
          <cell r="BA88" t="str">
            <v>POSITIVO</v>
          </cell>
        </row>
        <row r="89">
          <cell r="K89" t="str">
            <v>Definición de criterios ambientales para adquisición de productos y/o servicios</v>
          </cell>
          <cell r="L89" t="str">
            <v>Reducción de afectación al medio ambiente (+)</v>
          </cell>
          <cell r="AB89" t="str">
            <v>POSITIVO</v>
          </cell>
          <cell r="BA89" t="str">
            <v>POSITIVO</v>
          </cell>
        </row>
        <row r="90">
          <cell r="K90" t="str">
            <v>Identificación de requisitos legales ambientales y otros requisitos</v>
          </cell>
          <cell r="L90" t="str">
            <v>Reducción de afectación al medio ambiente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Consumo de tóner</v>
          </cell>
          <cell r="L93" t="str">
            <v>Agotamiento de los recursos naturales (-)</v>
          </cell>
          <cell r="AB93" t="str">
            <v>Negativo BAJO</v>
          </cell>
          <cell r="BA93" t="str">
            <v>Negativo BAJO</v>
          </cell>
        </row>
        <row r="94">
          <cell r="K94" t="str">
            <v>Generación de residuos aprovechables (PAPEL)</v>
          </cell>
          <cell r="L94" t="str">
            <v>Disminución de carga en los rellenos sanitarios (+)</v>
          </cell>
          <cell r="AB94" t="str">
            <v>POSITIVO</v>
          </cell>
          <cell r="BA94" t="str">
            <v>POSITIVO</v>
          </cell>
        </row>
        <row r="95">
          <cell r="K95" t="str">
            <v>Generación de residuos ordinarios</v>
          </cell>
          <cell r="L95" t="str">
            <v>Aumento de carga de rellenos sanitarios (-)</v>
          </cell>
          <cell r="AB95" t="str">
            <v>Negativo MODERADO</v>
          </cell>
          <cell r="BA95" t="str">
            <v>Negativo BAJO</v>
          </cell>
        </row>
        <row r="96">
          <cell r="K96" t="str">
            <v>Generación de residuos ordinarios</v>
          </cell>
          <cell r="L96" t="str">
            <v>Aumento de carga de rellenos sanitarios (-)</v>
          </cell>
          <cell r="AB96" t="str">
            <v>Negativo MODERADO</v>
          </cell>
          <cell r="BA96" t="str">
            <v>Negativo BAJO</v>
          </cell>
        </row>
        <row r="97">
          <cell r="K97" t="str">
            <v xml:space="preserve">Generación de residuos peligrosos (TÓNERES) </v>
          </cell>
          <cell r="L97" t="str">
            <v>Contaminación del suelo (-)</v>
          </cell>
          <cell r="AB97" t="str">
            <v>Negativo MODERADO</v>
          </cell>
          <cell r="BA97" t="str">
            <v>Negativo BAJO</v>
          </cell>
        </row>
        <row r="98">
          <cell r="K98" t="str">
            <v>Consumo de bolsas plásticas para almacenamiento de residuos</v>
          </cell>
          <cell r="L98" t="str">
            <v>Agotamiento de los recursos naturales (-)</v>
          </cell>
          <cell r="AB98" t="str">
            <v>Negativo MODERADO</v>
          </cell>
          <cell r="BA98" t="str">
            <v>Negativo BAJO</v>
          </cell>
        </row>
        <row r="99">
          <cell r="K99" t="str">
            <v>Consumo de papel</v>
          </cell>
          <cell r="L99" t="str">
            <v>Agotamiento de los recursos naturales (-)</v>
          </cell>
          <cell r="AB99" t="str">
            <v>Negativo MODERADO</v>
          </cell>
          <cell r="BA99" t="str">
            <v>Negativo BAJO</v>
          </cell>
        </row>
        <row r="100">
          <cell r="K100" t="str">
            <v>Consumo de tóner</v>
          </cell>
          <cell r="L100" t="str">
            <v>Agotamiento de los recursos naturales (-)</v>
          </cell>
          <cell r="AB100" t="str">
            <v>Negativo BAJO</v>
          </cell>
          <cell r="BA100" t="str">
            <v>Negativo BAJO</v>
          </cell>
        </row>
        <row r="101">
          <cell r="K101" t="str">
            <v>Consumo de energía eléctrica</v>
          </cell>
          <cell r="L101" t="str">
            <v>Agotamiento de los recursos naturales (-)</v>
          </cell>
          <cell r="AB101" t="str">
            <v>Negativo MODERADO</v>
          </cell>
          <cell r="BA101" t="str">
            <v>Negativo BAJO</v>
          </cell>
        </row>
        <row r="102">
          <cell r="K102" t="str">
            <v>Definición de criterios ambientales para adquisición de productos y/o servicios</v>
          </cell>
          <cell r="L102" t="str">
            <v>Reducción de afectación al medio ambiente (+)</v>
          </cell>
          <cell r="AB102" t="str">
            <v>POSITIVO</v>
          </cell>
          <cell r="BA102" t="str">
            <v>POSITIVO</v>
          </cell>
        </row>
        <row r="103">
          <cell r="K103" t="str">
            <v>Definición de criterios ambientales para adquisición de productos y/o servicios</v>
          </cell>
          <cell r="L103" t="str">
            <v>Generación / Fomento de educación  y conciencia ambiental (+)</v>
          </cell>
          <cell r="AB103" t="str">
            <v>POSITIVO</v>
          </cell>
          <cell r="BA103" t="str">
            <v>POSITIVO</v>
          </cell>
        </row>
        <row r="104">
          <cell r="K104" t="str">
            <v>Generación de residuos aprovechables (CARTÓN)</v>
          </cell>
          <cell r="L104" t="str">
            <v>Disminución de carga en los rellenos sanitarios (+)</v>
          </cell>
          <cell r="AB104" t="str">
            <v>POSITIVO</v>
          </cell>
          <cell r="BA104" t="str">
            <v>POSITIVO</v>
          </cell>
        </row>
        <row r="105">
          <cell r="K105" t="str">
            <v>Generación de residuos aprovechables (PAPEL)</v>
          </cell>
          <cell r="L105" t="str">
            <v>Disminución de carga en los rellenos sanitarios (+)</v>
          </cell>
          <cell r="AB105" t="str">
            <v>POSITIVO</v>
          </cell>
          <cell r="BA105" t="str">
            <v>POSITIVO</v>
          </cell>
        </row>
        <row r="106">
          <cell r="K106" t="str">
            <v>Generación de residuos aprovechables (PLÁSTICO)</v>
          </cell>
          <cell r="L106" t="str">
            <v>Disminución de carga en los rellenos sanitarios (+)</v>
          </cell>
          <cell r="AB106" t="str">
            <v>POSITIVO</v>
          </cell>
          <cell r="BA106" t="str">
            <v>POSITIVO</v>
          </cell>
        </row>
        <row r="107">
          <cell r="K107" t="str">
            <v>Generación de residuos ordinarios</v>
          </cell>
          <cell r="L107" t="str">
            <v>Aumento de carga de rellenos sanitarios (-)</v>
          </cell>
          <cell r="AB107" t="str">
            <v>Negativo MODERADO</v>
          </cell>
          <cell r="BA107" t="str">
            <v>Negativo BAJO</v>
          </cell>
        </row>
        <row r="108">
          <cell r="K108" t="str">
            <v>Generación de residuos ordinarios</v>
          </cell>
          <cell r="L108" t="str">
            <v>Contaminación del suelo (-)</v>
          </cell>
          <cell r="AB108" t="str">
            <v>Negativo MODERADO</v>
          </cell>
          <cell r="BA108" t="str">
            <v>Negativo BAJO</v>
          </cell>
        </row>
        <row r="109">
          <cell r="K109" t="str">
            <v>Generación de residuos orgánicos</v>
          </cell>
          <cell r="L109" t="str">
            <v>Aumento de carga de rellenos sanitarios (-)</v>
          </cell>
          <cell r="AB109" t="str">
            <v>Negativo MODERADO</v>
          </cell>
          <cell r="BA109" t="str">
            <v>Negativo BAJO</v>
          </cell>
        </row>
        <row r="110">
          <cell r="K110" t="str">
            <v>Generación de residuos orgánicos</v>
          </cell>
          <cell r="L110" t="str">
            <v>Contaminación del suelo (-)</v>
          </cell>
          <cell r="AB110" t="str">
            <v>Negativo MODERADO</v>
          </cell>
          <cell r="BA110" t="str">
            <v>Negativo BAJO</v>
          </cell>
        </row>
        <row r="111">
          <cell r="K111" t="str">
            <v xml:space="preserve">Generación de residuos peligrosos (TÓNERES) </v>
          </cell>
          <cell r="L111" t="str">
            <v>Contaminación del suelo (-)</v>
          </cell>
          <cell r="AB111" t="str">
            <v>Negativo MODERADO</v>
          </cell>
          <cell r="BA111" t="str">
            <v>Negativo BAJO</v>
          </cell>
        </row>
        <row r="112">
          <cell r="K112" t="str">
            <v>Consumo de bolsas plásticas para almacenamiento de residuos</v>
          </cell>
          <cell r="L112" t="str">
            <v>Agotamiento de los recursos naturales (-)</v>
          </cell>
          <cell r="AB112" t="str">
            <v>Negativo MODERADO</v>
          </cell>
          <cell r="BA112" t="str">
            <v>Negativo BAJO</v>
          </cell>
        </row>
        <row r="113">
          <cell r="K113" t="str">
            <v>Educación ambiental</v>
          </cell>
          <cell r="L113" t="str">
            <v>Disminución de carga en los rellenos sanitarios (+)</v>
          </cell>
          <cell r="AB113" t="str">
            <v>POSITIVO</v>
          </cell>
          <cell r="BA113" t="str">
            <v>POSITIVO</v>
          </cell>
        </row>
        <row r="114">
          <cell r="K114" t="str">
            <v>Educación ambiental</v>
          </cell>
          <cell r="L114" t="str">
            <v>Disminución de contaminación al suelo (+)</v>
          </cell>
          <cell r="AB114" t="str">
            <v>POSITIVO</v>
          </cell>
          <cell r="BA114" t="str">
            <v>POSITIVO</v>
          </cell>
        </row>
        <row r="115">
          <cell r="K115" t="str">
            <v>Educación ambiental</v>
          </cell>
          <cell r="L115" t="str">
            <v>Fomento de buenas prácticas ambientales (+)</v>
          </cell>
          <cell r="AB115" t="str">
            <v>POSITIVO</v>
          </cell>
          <cell r="BA115" t="str">
            <v>POSITIVO</v>
          </cell>
        </row>
        <row r="116">
          <cell r="K116" t="str">
            <v>Educación ambiental</v>
          </cell>
          <cell r="L116" t="str">
            <v>Generación / Fomento de educación  y conciencia ambiental (+)</v>
          </cell>
          <cell r="AB116" t="str">
            <v>POSITIVO</v>
          </cell>
          <cell r="BA116" t="str">
            <v>POSITIVO</v>
          </cell>
        </row>
        <row r="117">
          <cell r="K117" t="str">
            <v>Educación ambiental</v>
          </cell>
          <cell r="L117" t="str">
            <v>Generación de empleo (+)</v>
          </cell>
          <cell r="AB117" t="str">
            <v>POSITIVO</v>
          </cell>
          <cell r="BA117" t="str">
            <v>POSITIVO</v>
          </cell>
        </row>
        <row r="118">
          <cell r="K118" t="str">
            <v>Educación ambiental</v>
          </cell>
          <cell r="L118" t="str">
            <v>Manejo integral de residuos sólidos (+)</v>
          </cell>
          <cell r="AB118" t="str">
            <v>POSITIVO</v>
          </cell>
          <cell r="BA118" t="str">
            <v>POSITIVO</v>
          </cell>
        </row>
        <row r="119">
          <cell r="K119" t="str">
            <v>Educación ambiental</v>
          </cell>
          <cell r="L119" t="str">
            <v>Reducción de afectación al medio ambiente (+)</v>
          </cell>
          <cell r="AB119" t="str">
            <v>POSITIVO</v>
          </cell>
          <cell r="BA119" t="str">
            <v>POSITIVO</v>
          </cell>
        </row>
        <row r="120">
          <cell r="K120" t="str">
            <v>Uso de publicidad exterior visual</v>
          </cell>
          <cell r="L120" t="str">
            <v>Alteración al medio ambiente laboral (-)</v>
          </cell>
          <cell r="AB120" t="str">
            <v>Negativo MODERADO</v>
          </cell>
          <cell r="BA120" t="str">
            <v>Negativo BAJO</v>
          </cell>
        </row>
        <row r="121">
          <cell r="K121" t="str">
            <v>Consumo de combustibles</v>
          </cell>
          <cell r="L121" t="str">
            <v>Agotamiento de los recursos naturales (-)</v>
          </cell>
          <cell r="AB121" t="str">
            <v>Negativo MODERADO</v>
          </cell>
          <cell r="BA121" t="str">
            <v>Negativo BAJO</v>
          </cell>
        </row>
        <row r="122">
          <cell r="K122" t="str">
            <v>Consumo de combustibles</v>
          </cell>
          <cell r="L122" t="str">
            <v>Emisión de gases efecto invernadero (-)</v>
          </cell>
          <cell r="AB122" t="str">
            <v>Negativo MODERADO</v>
          </cell>
          <cell r="BA122" t="str">
            <v>Negativo BAJO</v>
          </cell>
        </row>
        <row r="123">
          <cell r="K123" t="str">
            <v>Generación de emisiones atmosféricas fuentes móviles</v>
          </cell>
          <cell r="L123" t="str">
            <v>Contaminación del aire (-)</v>
          </cell>
          <cell r="AB123" t="str">
            <v>Negativo MODERADO</v>
          </cell>
          <cell r="BA123" t="str">
            <v>Negativo BAJO</v>
          </cell>
        </row>
        <row r="124">
          <cell r="K124" t="str">
            <v>Generación de residuos de manejo especial (LLANTAS USADAS)</v>
          </cell>
          <cell r="L124" t="str">
            <v>Contaminación del suelo (-)</v>
          </cell>
          <cell r="AB124" t="str">
            <v>Negativo MODERADO</v>
          </cell>
          <cell r="BA124" t="str">
            <v>Negativo BAJO</v>
          </cell>
        </row>
        <row r="125">
          <cell r="K125" t="str">
            <v>Generación de residuos peligrosos (ACEITES USADOS)</v>
          </cell>
          <cell r="L125" t="str">
            <v>Contaminación del suelo (-)</v>
          </cell>
          <cell r="AB125" t="str">
            <v>Negativo MODERADO</v>
          </cell>
          <cell r="BA125" t="str">
            <v>Negativo BAJO</v>
          </cell>
        </row>
        <row r="126">
          <cell r="K126" t="str">
            <v>Generación de ruido</v>
          </cell>
          <cell r="L126" t="str">
            <v>Contaminación del aire (-)</v>
          </cell>
          <cell r="AB126" t="str">
            <v>Negativo MODERADO</v>
          </cell>
          <cell r="BA126" t="str">
            <v>Negativo MODERADO</v>
          </cell>
        </row>
        <row r="127">
          <cell r="K127" t="str">
            <v>Identificación de requisitos legales ambientales y otros requisitos</v>
          </cell>
          <cell r="L127" t="str">
            <v>Reducción de afectación al medio ambiente (+)</v>
          </cell>
          <cell r="AB127" t="str">
            <v>POSITIVO</v>
          </cell>
          <cell r="BA127" t="str">
            <v>POSITIVO</v>
          </cell>
        </row>
        <row r="128">
          <cell r="K128" t="str">
            <v>Definición de criterios ambientales para adquisición de productos y/o servicios</v>
          </cell>
          <cell r="L128" t="str">
            <v>Preservación de la calidad del aire (+)</v>
          </cell>
          <cell r="AB128" t="str">
            <v>POSITIVO</v>
          </cell>
          <cell r="BA128" t="str">
            <v>POSITIVO</v>
          </cell>
        </row>
        <row r="129">
          <cell r="K129" t="str">
            <v>Definición de criterios ambientales para adquisición de productos y/o servicios</v>
          </cell>
          <cell r="L129" t="str">
            <v>Reducción de afectación al medio ambiente (+)</v>
          </cell>
          <cell r="AB129" t="str">
            <v>POSITIVO</v>
          </cell>
          <cell r="BA129" t="str">
            <v>POSITIVO</v>
          </cell>
        </row>
        <row r="130">
          <cell r="K130" t="str">
            <v>Consumo de energía eléctrica</v>
          </cell>
          <cell r="L130" t="str">
            <v>Agotamiento de los recursos naturales (-)</v>
          </cell>
          <cell r="AB130" t="str">
            <v>Negativo MODERADO</v>
          </cell>
          <cell r="BA130" t="str">
            <v>Negativo BAJO</v>
          </cell>
        </row>
        <row r="131">
          <cell r="K131" t="str">
            <v>Conversión a medios tecnológicos</v>
          </cell>
          <cell r="L131" t="str">
            <v>Reducción de afectación al medio ambiente (+)</v>
          </cell>
          <cell r="AB131" t="str">
            <v>POSITIVO</v>
          </cell>
          <cell r="BA131" t="str">
            <v>POSITIVO</v>
          </cell>
        </row>
        <row r="132">
          <cell r="K132" t="str">
            <v>Conversión a medios tecnológicos</v>
          </cell>
          <cell r="L132" t="str">
            <v>Fomento de buenas prácticas ambientales (+)</v>
          </cell>
          <cell r="AB132" t="str">
            <v>POSITIVO</v>
          </cell>
          <cell r="BA132" t="str">
            <v>POSITIVO</v>
          </cell>
        </row>
        <row r="133">
          <cell r="K133" t="str">
            <v>Consumo de energía eléctrica</v>
          </cell>
          <cell r="L133" t="str">
            <v>Agotamiento de los recursos naturales (-)</v>
          </cell>
          <cell r="AB133" t="str">
            <v>Negativo MODERADO</v>
          </cell>
          <cell r="BA133" t="str">
            <v>Negativo BAJO</v>
          </cell>
        </row>
        <row r="134">
          <cell r="K134" t="str">
            <v>Conversión a medios tecnológicos</v>
          </cell>
          <cell r="L134" t="str">
            <v>Reducción de afectación al medio ambiente (+)</v>
          </cell>
          <cell r="AB134" t="str">
            <v>POSITIVO</v>
          </cell>
          <cell r="BA134" t="str">
            <v>POSITIVO</v>
          </cell>
        </row>
        <row r="135">
          <cell r="K135" t="str">
            <v>Conversión a medios tecnológicos</v>
          </cell>
          <cell r="L135" t="str">
            <v>Fomento de buenas prácticas ambientales (+)</v>
          </cell>
          <cell r="AB135" t="str">
            <v>POSITIVO</v>
          </cell>
          <cell r="BA135" t="str">
            <v>POSITIVO</v>
          </cell>
        </row>
        <row r="136">
          <cell r="K136" t="str">
            <v>Consumo de papel</v>
          </cell>
          <cell r="L136" t="str">
            <v>Agotamiento de los recursos naturales (-)</v>
          </cell>
          <cell r="AB136" t="str">
            <v>Negativo MODERADO</v>
          </cell>
          <cell r="BA136" t="str">
            <v>Negativo BAJO</v>
          </cell>
        </row>
        <row r="137">
          <cell r="K137" t="str">
            <v>Consumo de energía eléctrica</v>
          </cell>
          <cell r="L137" t="str">
            <v>Agotamiento de los recursos naturales (-)</v>
          </cell>
          <cell r="AB137" t="str">
            <v>Negativo MODERADO</v>
          </cell>
          <cell r="BA137" t="str">
            <v>Negativo BAJO</v>
          </cell>
        </row>
        <row r="138">
          <cell r="K138" t="str">
            <v>Consumo de tóner</v>
          </cell>
          <cell r="L138" t="str">
            <v>Agotamiento de los recursos naturales (-)</v>
          </cell>
          <cell r="AB138" t="str">
            <v>Negativo BAJO</v>
          </cell>
          <cell r="BA138" t="str">
            <v>Negativo BAJO</v>
          </cell>
        </row>
        <row r="139">
          <cell r="K139" t="str">
            <v>Generación de residuos ordinarios</v>
          </cell>
          <cell r="L139" t="str">
            <v>Aumento de carga de rellenos sanitarios (-)</v>
          </cell>
          <cell r="AB139" t="str">
            <v>Negativo MODERADO</v>
          </cell>
          <cell r="BA139" t="str">
            <v>Negativo BAJO</v>
          </cell>
        </row>
        <row r="140">
          <cell r="K140" t="str">
            <v>Generación de residuos aprovechables (PAPEL)</v>
          </cell>
          <cell r="L140" t="str">
            <v>Disminución de carga en los rellenos sanitarios (+)</v>
          </cell>
          <cell r="AB140" t="str">
            <v>POSITIVO</v>
          </cell>
          <cell r="BA140" t="str">
            <v>POSITIVO</v>
          </cell>
        </row>
        <row r="141">
          <cell r="K141" t="str">
            <v>Generación de residuos aprovechables (PAPEL)</v>
          </cell>
          <cell r="L141" t="str">
            <v>Generación de empleo (+)</v>
          </cell>
          <cell r="AB141" t="str">
            <v>POSITIVO</v>
          </cell>
          <cell r="BA141" t="str">
            <v>POSITIVO</v>
          </cell>
        </row>
        <row r="142">
          <cell r="K142" t="str">
            <v xml:space="preserve">Generación de residuos peligrosos (TÓNERES) </v>
          </cell>
          <cell r="L142" t="str">
            <v>Contaminación del suelo (-)</v>
          </cell>
          <cell r="AB142" t="str">
            <v>Negativo MODERADO</v>
          </cell>
          <cell r="BA142" t="str">
            <v>Negativo BAJO</v>
          </cell>
        </row>
        <row r="143">
          <cell r="K143" t="str">
            <v>Identificación de requisitos legales ambientales y otros requisitos</v>
          </cell>
          <cell r="L143" t="str">
            <v>Reducción de afectación al medio ambiente (+)</v>
          </cell>
          <cell r="AB143" t="str">
            <v>POSITIVO</v>
          </cell>
          <cell r="BA143" t="str">
            <v>POSITIVO</v>
          </cell>
        </row>
        <row r="144">
          <cell r="K144" t="str">
            <v>Definición de criterios ambientales para adquisición de productos y/o servicios</v>
          </cell>
          <cell r="L144" t="str">
            <v>Reducción de afectación al medio ambiente (+)</v>
          </cell>
          <cell r="AB144" t="str">
            <v>POSITIVO</v>
          </cell>
          <cell r="BA144" t="str">
            <v>POSITIVO</v>
          </cell>
        </row>
        <row r="145">
          <cell r="K145" t="str">
            <v>Realización de actividades de compensación ambiental</v>
          </cell>
          <cell r="L145" t="str">
            <v>Fomento de buenas prácticas ambientales (+)</v>
          </cell>
          <cell r="AB145" t="str">
            <v>POSITIVO</v>
          </cell>
          <cell r="BA145" t="str">
            <v>POSITIVO</v>
          </cell>
        </row>
        <row r="146">
          <cell r="K146" t="str">
            <v>Realización de actividades de compensación ambiental</v>
          </cell>
          <cell r="L146" t="str">
            <v>Reducción de afectación al medio ambiente (+)</v>
          </cell>
          <cell r="AB146" t="str">
            <v>POSITIVO</v>
          </cell>
          <cell r="BA146" t="str">
            <v>POSITIVO</v>
          </cell>
        </row>
        <row r="147">
          <cell r="K147" t="str">
            <v>Generación de residuos aprovechables (PAPEL)</v>
          </cell>
          <cell r="L147" t="str">
            <v>Generación de empleo (+)</v>
          </cell>
          <cell r="AB147" t="str">
            <v>POSITIVO</v>
          </cell>
          <cell r="BA147" t="str">
            <v>POSITIVO</v>
          </cell>
        </row>
        <row r="148">
          <cell r="K148" t="str">
            <v>Generación de residuos aprovechables (PAPEL)</v>
          </cell>
          <cell r="L148" t="str">
            <v>Disminución de carga en los rellenos sanitarios (+)</v>
          </cell>
          <cell r="AB148" t="str">
            <v>POSITIVO</v>
          </cell>
          <cell r="BA148" t="str">
            <v>POSITIVO</v>
          </cell>
        </row>
        <row r="149">
          <cell r="K149" t="str">
            <v>Generación de residuos aprovechables (CARTÓN)</v>
          </cell>
          <cell r="L149" t="str">
            <v>Generación de empleo (+)</v>
          </cell>
          <cell r="AB149" t="str">
            <v>POSITIVO</v>
          </cell>
          <cell r="BA149" t="str">
            <v>POSITIVO</v>
          </cell>
        </row>
        <row r="150">
          <cell r="K150" t="str">
            <v>Generación de residuos aprovechables (CARTÓN)</v>
          </cell>
          <cell r="L150" t="str">
            <v>Disminución de carga en los rellenos sanitarios (+)</v>
          </cell>
          <cell r="AB150" t="str">
            <v>POSITIVO</v>
          </cell>
          <cell r="BA150" t="str">
            <v>POSITIVO</v>
          </cell>
        </row>
        <row r="151">
          <cell r="K151" t="str">
            <v>Consumo de energía eléctrica</v>
          </cell>
          <cell r="L151" t="str">
            <v>Agotamiento de los recursos naturales (-)</v>
          </cell>
          <cell r="AB151" t="str">
            <v>Negativo MODERADO</v>
          </cell>
          <cell r="BA151" t="str">
            <v>Negativo BAJO</v>
          </cell>
        </row>
        <row r="152">
          <cell r="K152" t="str">
            <v>Consumo de papel</v>
          </cell>
          <cell r="L152" t="str">
            <v>Agotamiento de los recursos naturales (-)</v>
          </cell>
          <cell r="AB152" t="str">
            <v>Negativo MODERADO</v>
          </cell>
          <cell r="BA152" t="str">
            <v>Negativo BAJO</v>
          </cell>
        </row>
        <row r="153">
          <cell r="K153" t="str">
            <v>Consumo de tóner</v>
          </cell>
          <cell r="L153" t="str">
            <v>Agotamiento de los recursos naturales (-)</v>
          </cell>
          <cell r="AB153" t="str">
            <v>Negativo BAJO</v>
          </cell>
          <cell r="BA153" t="str">
            <v>Negativo BAJO</v>
          </cell>
        </row>
        <row r="154">
          <cell r="K154" t="str">
            <v xml:space="preserve">Generación de residuos peligrosos (TÓNERES) </v>
          </cell>
          <cell r="L154" t="str">
            <v>Contaminación del suelo (-)</v>
          </cell>
          <cell r="AB154" t="str">
            <v>Negativo MODERADO</v>
          </cell>
          <cell r="BA154" t="str">
            <v>Negativo BAJO</v>
          </cell>
        </row>
        <row r="155">
          <cell r="K155" t="str">
            <v>Consumo de papel</v>
          </cell>
          <cell r="L155" t="str">
            <v>Agotamiento de los recursos naturales (-)</v>
          </cell>
          <cell r="AB155" t="str">
            <v>Negativo MODERADO</v>
          </cell>
          <cell r="BA155" t="str">
            <v>Negativo BAJO</v>
          </cell>
        </row>
        <row r="156">
          <cell r="K156" t="str">
            <v>Conversión a medios tecnológicos</v>
          </cell>
          <cell r="L156" t="str">
            <v>Disminución de consumo de papel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tóner</v>
          </cell>
          <cell r="L158" t="str">
            <v>Agotamiento de los recursos naturales (-)</v>
          </cell>
          <cell r="AB158" t="str">
            <v>Negativo BAJO</v>
          </cell>
          <cell r="BA158" t="str">
            <v>Negativo BAJO</v>
          </cell>
        </row>
        <row r="159">
          <cell r="K159" t="str">
            <v xml:space="preserve">Generación de residuos peligrosos (TÓNERES) </v>
          </cell>
          <cell r="L159" t="str">
            <v>Contaminación del suelo (-)</v>
          </cell>
          <cell r="AB159" t="str">
            <v>Negativo MODERADO</v>
          </cell>
          <cell r="BA159" t="str">
            <v>Negativo BAJO</v>
          </cell>
        </row>
        <row r="160">
          <cell r="K160" t="str">
            <v>Generación de residuos aprovechables (PAPEL)</v>
          </cell>
          <cell r="L160" t="str">
            <v>Fomento de buenas prácticas ambientales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Consumo de tóner</v>
          </cell>
          <cell r="L163" t="str">
            <v>Contaminación del suelo (-)</v>
          </cell>
          <cell r="AB163" t="str">
            <v>Negativo MODERADO</v>
          </cell>
          <cell r="BA163" t="str">
            <v>Negativo BAJO</v>
          </cell>
        </row>
        <row r="164">
          <cell r="K164" t="str">
            <v>Consumo de tóner</v>
          </cell>
          <cell r="L164" t="str">
            <v>Aumento de carga de rellenos sanitarios (-)</v>
          </cell>
          <cell r="AB164" t="str">
            <v>Negativo MODERADO</v>
          </cell>
          <cell r="BA164" t="str">
            <v>Negativo BAJO</v>
          </cell>
        </row>
        <row r="165">
          <cell r="K165" t="str">
            <v>Consumo de tóner</v>
          </cell>
          <cell r="L165" t="str">
            <v>Agotamiento de los recursos naturales (-)</v>
          </cell>
          <cell r="AB165" t="str">
            <v>Negativo BAJO</v>
          </cell>
          <cell r="BA165" t="str">
            <v>Negativo BAJO</v>
          </cell>
        </row>
        <row r="166">
          <cell r="K166" t="str">
            <v>Generación de residuos ordinarios</v>
          </cell>
          <cell r="L166" t="str">
            <v>Aumento de carga de rellenos sanitarios (-)</v>
          </cell>
          <cell r="AB166" t="str">
            <v>Negativo MODERADO</v>
          </cell>
          <cell r="BA166" t="str">
            <v>Negativo BAJO</v>
          </cell>
        </row>
        <row r="167">
          <cell r="K167" t="str">
            <v xml:space="preserve">Generación de residuos peligrosos (TÓNERES) </v>
          </cell>
          <cell r="L167" t="str">
            <v>Contaminación del suelo (-)</v>
          </cell>
          <cell r="AB167" t="str">
            <v>Negativo MODERADO</v>
          </cell>
          <cell r="BA167" t="str">
            <v>Negativo BAJO</v>
          </cell>
        </row>
        <row r="168">
          <cell r="K168" t="str">
            <v>Generación de residuos de manejo especial (PILAS O BATERÍAS)</v>
          </cell>
          <cell r="L168" t="str">
            <v>Contaminación del suelo (-)</v>
          </cell>
          <cell r="AB168" t="str">
            <v>Negativo MODERADO</v>
          </cell>
          <cell r="BA168" t="str">
            <v>Negativo BAJO</v>
          </cell>
        </row>
        <row r="169">
          <cell r="K169" t="str">
            <v>Generación de residuos aprovechables (PAPEL)</v>
          </cell>
          <cell r="L169" t="str">
            <v>Disminución de carga en los rellenos sanitarios (+)</v>
          </cell>
          <cell r="AB169" t="str">
            <v>POSITIVO</v>
          </cell>
          <cell r="BA169" t="str">
            <v>POSITIVO</v>
          </cell>
        </row>
        <row r="170">
          <cell r="K170" t="str">
            <v>Generación de residuos aprovechables (PAPEL)</v>
          </cell>
          <cell r="L170" t="str">
            <v>Generación de empleo (+)</v>
          </cell>
          <cell r="AB170" t="str">
            <v>POSITIVO</v>
          </cell>
          <cell r="BA170" t="str">
            <v>POSITIVO</v>
          </cell>
        </row>
        <row r="171">
          <cell r="K171" t="str">
            <v>Identificación de requisitos legales ambientales y otros requisitos</v>
          </cell>
          <cell r="L171" t="str">
            <v>Disminución de huella de carbono (+)</v>
          </cell>
          <cell r="AB171" t="str">
            <v>POSITIVO</v>
          </cell>
          <cell r="BA171" t="str">
            <v>POSITIVO</v>
          </cell>
        </row>
        <row r="172">
          <cell r="K172" t="str">
            <v>Definición de criterios ambientales para adquisición de productos y/o servicios</v>
          </cell>
          <cell r="L172" t="str">
            <v>Fomento de buenas prácticas ambientales (+)</v>
          </cell>
          <cell r="AB172" t="str">
            <v>POSITIVO</v>
          </cell>
          <cell r="BA172" t="str">
            <v>POSITIVO</v>
          </cell>
        </row>
        <row r="173">
          <cell r="K173" t="str">
            <v>Consumo de energía eléctrica</v>
          </cell>
          <cell r="L173" t="str">
            <v>Agotamiento de los recursos naturales (-)</v>
          </cell>
          <cell r="AB173" t="str">
            <v>Negativo MODERADO</v>
          </cell>
          <cell r="BA173" t="str">
            <v>Negativo BAJO</v>
          </cell>
        </row>
        <row r="174">
          <cell r="K174" t="str">
            <v>Consumo de agua</v>
          </cell>
          <cell r="L174" t="str">
            <v>Agotamiento de los recursos naturales (-)</v>
          </cell>
          <cell r="AB174" t="str">
            <v>Negativo MODERADO</v>
          </cell>
          <cell r="BA174" t="str">
            <v>Negativo BAJO</v>
          </cell>
        </row>
        <row r="175">
          <cell r="K175" t="str">
            <v>Consumo de tóner</v>
          </cell>
          <cell r="L175" t="str">
            <v>Agotamiento de los recursos naturales (-)</v>
          </cell>
          <cell r="AB175" t="str">
            <v>Negativo BAJO</v>
          </cell>
          <cell r="BA175" t="str">
            <v>Negativo BAJO</v>
          </cell>
        </row>
        <row r="176">
          <cell r="K176" t="str">
            <v xml:space="preserve">Generación de residuos peligrosos (TÓNERES) </v>
          </cell>
          <cell r="L176" t="str">
            <v>Contaminación del suelo (-)</v>
          </cell>
          <cell r="AB176" t="str">
            <v>Negativo MODERADO</v>
          </cell>
          <cell r="BA176" t="str">
            <v>Negativo BAJO</v>
          </cell>
        </row>
        <row r="177">
          <cell r="K177" t="str">
            <v>Generación de residuos ordinarios</v>
          </cell>
          <cell r="L177" t="str">
            <v>Aumento de carga de rellenos sanitarios (-)</v>
          </cell>
          <cell r="AB177" t="str">
            <v>Negativo MODERADO</v>
          </cell>
          <cell r="BA177" t="str">
            <v>Negativo BAJO</v>
          </cell>
        </row>
        <row r="178">
          <cell r="K178" t="str">
            <v>Generación de residuos aprovechables (PAPEL)</v>
          </cell>
          <cell r="L178" t="str">
            <v>Disminución de carga en los rellenos sanitarios (+)</v>
          </cell>
          <cell r="AB178" t="str">
            <v>POSITIVO</v>
          </cell>
          <cell r="BA178" t="str">
            <v>POSITIVO</v>
          </cell>
        </row>
        <row r="179">
          <cell r="K179" t="str">
            <v>Generación de residuos aprovechables (PAPEL)</v>
          </cell>
          <cell r="L179" t="str">
            <v>Generación de empleo (+)</v>
          </cell>
          <cell r="AB179" t="str">
            <v>POSITIVO</v>
          </cell>
          <cell r="BA179" t="str">
            <v>POSITIVO</v>
          </cell>
        </row>
        <row r="180">
          <cell r="K180" t="str">
            <v>Definición de criterios ambientales para adquisición de productos y/o servicios</v>
          </cell>
          <cell r="L180" t="str">
            <v>Disminución de huella de carbono (+)</v>
          </cell>
          <cell r="AB180" t="str">
            <v>POSITIVO</v>
          </cell>
          <cell r="BA180" t="str">
            <v>POSITIVO</v>
          </cell>
        </row>
        <row r="181">
          <cell r="K181" t="str">
            <v>Definición de criterios ambientales para adquisición de productos y/o servicios</v>
          </cell>
          <cell r="L181" t="str">
            <v>Reducción de afectación al medio ambiente (+)</v>
          </cell>
          <cell r="AB181" t="str">
            <v>POSITIVO</v>
          </cell>
          <cell r="BA181" t="str">
            <v>POSITIVO</v>
          </cell>
        </row>
        <row r="182">
          <cell r="K182" t="str">
            <v>Consumo de energía eléctrica</v>
          </cell>
          <cell r="L182" t="str">
            <v>Disminución de huella de carbono (+)</v>
          </cell>
          <cell r="AB182" t="str">
            <v>POSITIVO</v>
          </cell>
          <cell r="BA182" t="str">
            <v>POSITIVO</v>
          </cell>
        </row>
        <row r="183">
          <cell r="K183" t="str">
            <v>Consumo de energía eléctrica</v>
          </cell>
          <cell r="L183" t="str">
            <v>Agotamiento de los recursos naturales (-)</v>
          </cell>
          <cell r="AB183" t="str">
            <v>Negativo MODERADO</v>
          </cell>
          <cell r="BA183" t="str">
            <v>Negativo BAJO</v>
          </cell>
        </row>
        <row r="184">
          <cell r="K184" t="str">
            <v>Consumo de papel</v>
          </cell>
          <cell r="L184" t="str">
            <v>Disminución de consumo de papel (+)</v>
          </cell>
          <cell r="AB184" t="str">
            <v>POSITIVO</v>
          </cell>
          <cell r="BA184" t="str">
            <v>POSITIVO</v>
          </cell>
        </row>
        <row r="185">
          <cell r="K185" t="str">
            <v>Conversión a medios tecnológicos</v>
          </cell>
          <cell r="L185" t="str">
            <v>Disminución de consumo de papel (+)</v>
          </cell>
          <cell r="AB185" t="str">
            <v>POSITIVO</v>
          </cell>
          <cell r="BA185" t="str">
            <v>POSITIVO</v>
          </cell>
        </row>
        <row r="186">
          <cell r="K186" t="str">
            <v>Consumo de tóner</v>
          </cell>
          <cell r="L186" t="str">
            <v>Manejo integral de residuos sólidos (+)</v>
          </cell>
          <cell r="AB186" t="str">
            <v>POSITIVO</v>
          </cell>
          <cell r="BA186" t="str">
            <v>POSITIVO</v>
          </cell>
        </row>
        <row r="187">
          <cell r="K187" t="str">
            <v>Generación de residuos aprovechables (PAPEL)</v>
          </cell>
          <cell r="L187" t="str">
            <v>Disminución de carga en los rellenos sanitarios (+)</v>
          </cell>
          <cell r="AB187" t="str">
            <v>POSITIVO</v>
          </cell>
          <cell r="BA187" t="str">
            <v>POSITIVO</v>
          </cell>
        </row>
        <row r="188">
          <cell r="K188" t="str">
            <v>Generación de residuos aprovechables (PAPEL)</v>
          </cell>
          <cell r="L188" t="str">
            <v>Generación de empleo (+)</v>
          </cell>
          <cell r="AB188" t="str">
            <v>POSITIVO</v>
          </cell>
          <cell r="BA188" t="str">
            <v>POSITIVO</v>
          </cell>
        </row>
        <row r="189">
          <cell r="K189" t="str">
            <v xml:space="preserve">Generación de residuos peligrosos (TÓNERES) </v>
          </cell>
          <cell r="L189" t="str">
            <v>Disminución de contaminación al suelo (+)</v>
          </cell>
          <cell r="AB189" t="str">
            <v>POSITIVO</v>
          </cell>
          <cell r="BA189" t="str">
            <v>POSITIVO</v>
          </cell>
        </row>
        <row r="190">
          <cell r="K190" t="str">
            <v>Identificación de requisitos legales ambientales y otros requisitos</v>
          </cell>
          <cell r="L190" t="str">
            <v>Reducción de afectación al medio ambiente (+)</v>
          </cell>
          <cell r="AB190" t="str">
            <v>POSITIVO</v>
          </cell>
          <cell r="BA190" t="str">
            <v>POSITIVO</v>
          </cell>
        </row>
        <row r="191">
          <cell r="K191" t="str">
            <v>Identificación de requisitos legales ambientales y otros requisitos</v>
          </cell>
          <cell r="L191" t="str">
            <v>Generación / Fomento de educación  y conciencia ambiental (+)</v>
          </cell>
          <cell r="AB191" t="str">
            <v>POSITIVO</v>
          </cell>
          <cell r="BA191" t="str">
            <v>POSITIVO</v>
          </cell>
        </row>
        <row r="192">
          <cell r="K192" t="str">
            <v>Consumo de energía eléctrica</v>
          </cell>
          <cell r="L192" t="str">
            <v>Agotamiento de los recursos naturales (-)</v>
          </cell>
          <cell r="AB192" t="str">
            <v>Negativo MODERADO</v>
          </cell>
          <cell r="BA192" t="str">
            <v>Negativo BAJO</v>
          </cell>
        </row>
        <row r="193">
          <cell r="K193" t="str">
            <v>Consumo de papel</v>
          </cell>
          <cell r="L193" t="str">
            <v>Disminución de consumo de papel (+)</v>
          </cell>
          <cell r="AB193" t="str">
            <v>POSITIVO</v>
          </cell>
          <cell r="BA193" t="str">
            <v>POSITIVO</v>
          </cell>
        </row>
        <row r="194">
          <cell r="K194" t="str">
            <v>Consumo de tóner</v>
          </cell>
          <cell r="L194" t="str">
            <v>Manejo integral de residuos sólidos (+)</v>
          </cell>
          <cell r="AB194" t="str">
            <v>POSITIVO</v>
          </cell>
          <cell r="BA194" t="str">
            <v>POSITIVO</v>
          </cell>
        </row>
        <row r="195">
          <cell r="K195" t="str">
            <v xml:space="preserve">Generación de residuos peligrosos (TÓNERES) </v>
          </cell>
          <cell r="L195" t="str">
            <v>Disminución de contaminación al suelo (+)</v>
          </cell>
          <cell r="AB195" t="str">
            <v>POSITIVO</v>
          </cell>
          <cell r="BA195" t="str">
            <v>POSITIVO</v>
          </cell>
        </row>
        <row r="196">
          <cell r="K196" t="str">
            <v>Generación de residuos aprovechables (PAPEL)</v>
          </cell>
          <cell r="L196" t="str">
            <v>Disminución de carga en los rellenos sanitarios (+)</v>
          </cell>
          <cell r="AB196" t="str">
            <v>POSITIVO</v>
          </cell>
          <cell r="BA196" t="str">
            <v>POSITIVO</v>
          </cell>
        </row>
        <row r="197">
          <cell r="K197" t="str">
            <v>Generación de residuos aprovechables (PAPEL)</v>
          </cell>
          <cell r="L197" t="str">
            <v>Generación de empleo (+)</v>
          </cell>
          <cell r="AB197" t="str">
            <v>POSITIVO</v>
          </cell>
          <cell r="BA197" t="str">
            <v>POSITIVO</v>
          </cell>
        </row>
        <row r="198">
          <cell r="K198" t="str">
            <v>Conversión a medios tecnológicos</v>
          </cell>
          <cell r="L198" t="str">
            <v>Disminución de consumo de papel (+)</v>
          </cell>
          <cell r="AB198" t="str">
            <v>POSITIVO</v>
          </cell>
          <cell r="BA198" t="str">
            <v>POSITIVO</v>
          </cell>
        </row>
        <row r="199">
          <cell r="K199" t="str">
            <v>Consumo de papel</v>
          </cell>
          <cell r="L199" t="str">
            <v>Agotamiento de los recursos naturales (-)</v>
          </cell>
          <cell r="AB199" t="str">
            <v>Negativo MODERADO</v>
          </cell>
          <cell r="BA199" t="str">
            <v>Negativo BAJO</v>
          </cell>
        </row>
        <row r="200">
          <cell r="K200" t="str">
            <v>Consumo de energía eléctrica</v>
          </cell>
          <cell r="L200" t="str">
            <v>Agotamiento de los recursos naturales (-)</v>
          </cell>
          <cell r="AB200" t="str">
            <v>Negativo MODERADO</v>
          </cell>
          <cell r="BA200" t="str">
            <v>Negativo BAJO</v>
          </cell>
        </row>
        <row r="201">
          <cell r="K201" t="str">
            <v>Consumo de tóner</v>
          </cell>
          <cell r="L201" t="str">
            <v>Agotamiento de los recursos naturales (-)</v>
          </cell>
          <cell r="AB201" t="str">
            <v>Negativo BAJO</v>
          </cell>
          <cell r="BA201" t="str">
            <v>Negativo BAJO</v>
          </cell>
        </row>
        <row r="202">
          <cell r="K202" t="str">
            <v>Generación de residuos aprovechables (PAPEL)</v>
          </cell>
          <cell r="L202" t="str">
            <v>Disminución de carga en los rellenos sanitarios (+)</v>
          </cell>
          <cell r="AB202" t="str">
            <v>POSITIVO</v>
          </cell>
          <cell r="BA202" t="str">
            <v>POSITIVO</v>
          </cell>
        </row>
        <row r="203">
          <cell r="K203" t="str">
            <v>Generación de residuos aprovechables (PAPEL)</v>
          </cell>
          <cell r="L203" t="str">
            <v>Generación de empleo (+)</v>
          </cell>
          <cell r="AB203" t="str">
            <v>POSITIVO</v>
          </cell>
          <cell r="BA203" t="str">
            <v>POSITIVO</v>
          </cell>
        </row>
        <row r="204">
          <cell r="K204" t="str">
            <v xml:space="preserve">Generación de residuos peligrosos (TÓNERES) </v>
          </cell>
          <cell r="L204" t="str">
            <v>Contaminación del suelo (-)</v>
          </cell>
          <cell r="AB204" t="str">
            <v>Negativo MODERADO</v>
          </cell>
          <cell r="BA204" t="str">
            <v>Negativo BAJO</v>
          </cell>
        </row>
        <row r="205">
          <cell r="K205" t="str">
            <v>Conversión a medios tecnológicos</v>
          </cell>
          <cell r="L205" t="str">
            <v>Reducción de afectación al medio ambiente (+)</v>
          </cell>
          <cell r="AB205" t="str">
            <v>POSITIVO</v>
          </cell>
          <cell r="BA205" t="str">
            <v>POSITIVO</v>
          </cell>
        </row>
        <row r="206">
          <cell r="K206" t="str">
            <v>Conversión a medios tecnológicos</v>
          </cell>
          <cell r="L206" t="str">
            <v>Disminución de consumo de papel (+)</v>
          </cell>
          <cell r="AB206" t="str">
            <v>POSITIVO</v>
          </cell>
          <cell r="BA206" t="str">
            <v>POSITIVO</v>
          </cell>
        </row>
        <row r="207">
          <cell r="K207" t="str">
            <v>Consumo de energía eléctrica</v>
          </cell>
          <cell r="L207" t="str">
            <v>Agotamiento de los recursos naturales (-)</v>
          </cell>
          <cell r="AB207" t="str">
            <v>Negativo MODERADO</v>
          </cell>
          <cell r="BA207" t="str">
            <v>Negativo BAJO</v>
          </cell>
        </row>
        <row r="208">
          <cell r="K208" t="str">
            <v>Consumo de tóner</v>
          </cell>
          <cell r="L208" t="str">
            <v>Contaminación del suelo (-)</v>
          </cell>
          <cell r="AB208" t="str">
            <v>Negativo BAJO</v>
          </cell>
          <cell r="BA208" t="str">
            <v>Negativo BAJO</v>
          </cell>
        </row>
        <row r="209">
          <cell r="K209" t="str">
            <v>Consumo de tóner</v>
          </cell>
          <cell r="L209" t="str">
            <v>Agotamiento de los recursos naturales (-)</v>
          </cell>
          <cell r="AB209" t="str">
            <v>Negativo BAJO</v>
          </cell>
          <cell r="BA209" t="str">
            <v>Negativo BAJO</v>
          </cell>
        </row>
        <row r="210">
          <cell r="K210" t="str">
            <v>Generación de residuos aprovechables (PAPEL)</v>
          </cell>
          <cell r="L210" t="str">
            <v>Disminución de carga en los rellenos sanitarios (+)</v>
          </cell>
          <cell r="AB210" t="str">
            <v>POSITIVO</v>
          </cell>
          <cell r="BA210" t="str">
            <v>POSITIVO</v>
          </cell>
        </row>
        <row r="211">
          <cell r="K211" t="str">
            <v>Generación de residuos aprovechables (PAPEL)</v>
          </cell>
          <cell r="L211" t="str">
            <v>Generación de empleo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Conversión a medios tecnológicos</v>
          </cell>
          <cell r="L213" t="str">
            <v>Reducción de afectación al medio ambiente (+)</v>
          </cell>
          <cell r="AB213" t="str">
            <v>POSITIVO</v>
          </cell>
          <cell r="BA213" t="str">
            <v>POSITIVO</v>
          </cell>
        </row>
        <row r="214">
          <cell r="K214" t="str">
            <v>Conversión a medios tecnológicos</v>
          </cell>
          <cell r="L214" t="str">
            <v>Disminución de consumo de papel (+)</v>
          </cell>
          <cell r="AB214" t="str">
            <v>POSITIVO</v>
          </cell>
          <cell r="BA214" t="str">
            <v>POSITIVO</v>
          </cell>
        </row>
        <row r="215">
          <cell r="K215" t="str">
            <v>Consumo de papel</v>
          </cell>
          <cell r="L215" t="str">
            <v>Conservación de flora (+)</v>
          </cell>
          <cell r="AB215" t="str">
            <v>POSITIVO</v>
          </cell>
          <cell r="BA215" t="str">
            <v>POSITIVO</v>
          </cell>
        </row>
        <row r="216">
          <cell r="K216" t="str">
            <v>Consumo de papel</v>
          </cell>
          <cell r="L216" t="str">
            <v>Afectación a flora (-)</v>
          </cell>
          <cell r="AB216" t="str">
            <v>Negativo MODERADO</v>
          </cell>
          <cell r="BA216" t="str">
            <v>Negativo BAJO</v>
          </cell>
        </row>
        <row r="217">
          <cell r="K217" t="str">
            <v>Consumo de tóner</v>
          </cell>
          <cell r="L217" t="str">
            <v>Fomento de buenas prácticas ambientales (+)</v>
          </cell>
          <cell r="AB217" t="str">
            <v>POSITIVO</v>
          </cell>
          <cell r="BA217" t="str">
            <v>POSITIVO</v>
          </cell>
        </row>
        <row r="218">
          <cell r="K218" t="str">
            <v xml:space="preserve">Generación de residuos peligrosos (TÓNERES) </v>
          </cell>
          <cell r="L218" t="str">
            <v>Contaminación del suelo (-)</v>
          </cell>
          <cell r="AB218" t="str">
            <v>Negativo BAJO</v>
          </cell>
          <cell r="BA218" t="str">
            <v>Negativo BAJO</v>
          </cell>
        </row>
        <row r="219">
          <cell r="K219" t="str">
            <v xml:space="preserve">Generación de residuos peligrosos (TÓNERES) </v>
          </cell>
          <cell r="L219" t="str">
            <v>Disminución de contaminación al suelo (+)</v>
          </cell>
          <cell r="AB219" t="str">
            <v>POSITIVO</v>
          </cell>
          <cell r="BA219" t="str">
            <v>POSITIVO</v>
          </cell>
        </row>
        <row r="220">
          <cell r="K220" t="str">
            <v>Consumo de energía eléctrica</v>
          </cell>
          <cell r="L220" t="str">
            <v>Agotamiento de los recursos naturales (-)</v>
          </cell>
          <cell r="AB220" t="str">
            <v>Negativo MODERADO</v>
          </cell>
          <cell r="BA220" t="str">
            <v>Negativo BAJO</v>
          </cell>
        </row>
        <row r="221">
          <cell r="K221" t="str">
            <v>Consumo de papel</v>
          </cell>
          <cell r="L221" t="str">
            <v>Agotamiento de los recursos naturales (-)</v>
          </cell>
          <cell r="AB221" t="str">
            <v>Negativo MODERADO</v>
          </cell>
          <cell r="BA221" t="str">
            <v>Negativo BAJO</v>
          </cell>
        </row>
        <row r="222">
          <cell r="K222" t="str">
            <v>Consumo de tóner</v>
          </cell>
          <cell r="L222" t="str">
            <v>Agotamiento de los recursos naturales (-)</v>
          </cell>
          <cell r="AB222" t="str">
            <v>Negativo BAJO</v>
          </cell>
          <cell r="BA222" t="str">
            <v>Negativo BAJO</v>
          </cell>
        </row>
        <row r="223">
          <cell r="K223" t="str">
            <v>Generación de residuos aprovechables (PAPEL)</v>
          </cell>
          <cell r="L223" t="str">
            <v>Disminución de carga en los rellenos sanitarios (+)</v>
          </cell>
          <cell r="AB223" t="str">
            <v>POSITIVO</v>
          </cell>
          <cell r="BA223" t="str">
            <v>POSITIVO</v>
          </cell>
        </row>
        <row r="224">
          <cell r="K224" t="str">
            <v>Generación de residuos de manejo especial (RAEE´S)</v>
          </cell>
          <cell r="L224" t="str">
            <v>Contaminación del suelo (-)</v>
          </cell>
          <cell r="AB224" t="str">
            <v>Negativo MODERADO</v>
          </cell>
          <cell r="BA224" t="str">
            <v>Negativo BAJO</v>
          </cell>
        </row>
        <row r="225">
          <cell r="K225" t="str">
            <v xml:space="preserve">Generación de residuos peligrosos (TÓNERES) </v>
          </cell>
          <cell r="L225" t="str">
            <v>Contaminación del suelo (-)</v>
          </cell>
          <cell r="AB225" t="str">
            <v>Negativo MODERADO</v>
          </cell>
          <cell r="BA225" t="str">
            <v>Negativo BAJO</v>
          </cell>
        </row>
        <row r="226">
          <cell r="K226" t="str">
            <v>Generación de residuos aprovechables (PLÁSTICO)</v>
          </cell>
          <cell r="L226" t="str">
            <v>Disminución de carga en los rellenos sanitarios (+)</v>
          </cell>
          <cell r="AB226" t="str">
            <v>POSITIVO</v>
          </cell>
          <cell r="BA226" t="str">
            <v>POSITIVO</v>
          </cell>
        </row>
        <row r="227">
          <cell r="K227" t="str">
            <v>Generación de residuos aprovechables (VIDRIO)</v>
          </cell>
          <cell r="L227" t="str">
            <v>Disminución de carga en los rellenos sanitarios (+)</v>
          </cell>
          <cell r="AB227" t="str">
            <v>POSITIVO</v>
          </cell>
          <cell r="BA227" t="str">
            <v>POSITIVO</v>
          </cell>
        </row>
        <row r="228">
          <cell r="K228" t="str">
            <v>Generación de residuos aprovechables (CARTÓN)</v>
          </cell>
          <cell r="L228" t="str">
            <v>Disminución de carga en los rellenos sanitarios (+)</v>
          </cell>
          <cell r="AB228" t="str">
            <v>POSITIVO</v>
          </cell>
          <cell r="BA228" t="str">
            <v>POSITIVO</v>
          </cell>
        </row>
        <row r="229">
          <cell r="K229" t="str">
            <v>Educación ambiental</v>
          </cell>
          <cell r="L229" t="str">
            <v>Generación / Fomento de educación  y conciencia ambiental (+)</v>
          </cell>
          <cell r="AB229" t="str">
            <v>POSITIVO</v>
          </cell>
          <cell r="BA229" t="str">
            <v>POSITIVO</v>
          </cell>
        </row>
        <row r="230">
          <cell r="K230" t="str">
            <v>Consumo de energía eléctrica</v>
          </cell>
          <cell r="L230" t="str">
            <v>Agotamiento de los recursos naturales (-)</v>
          </cell>
          <cell r="AB230" t="str">
            <v>Negativo MODERADO</v>
          </cell>
          <cell r="BA230" t="str">
            <v>Negativo BAJO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Generación de residuos de manejo especial (RAEE´S)</v>
          </cell>
          <cell r="L233" t="str">
            <v>Contaminación del suelo (-)</v>
          </cell>
          <cell r="AB233" t="str">
            <v>Negativo MODERADO</v>
          </cell>
          <cell r="BA233" t="str">
            <v>Negativo BAJO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Generación de residuos aprovechables (PAPEL)</v>
          </cell>
          <cell r="L237" t="str">
            <v>Disminución de carga en los rellenos sanitarios (+)</v>
          </cell>
          <cell r="AB237" t="str">
            <v>POSITIVO</v>
          </cell>
          <cell r="BA237" t="str">
            <v>POSITIVO</v>
          </cell>
        </row>
        <row r="238">
          <cell r="K238" t="str">
            <v xml:space="preserve">Generación de residuos peligrosos (TÓNERES) </v>
          </cell>
          <cell r="L238" t="str">
            <v>Contaminación del suelo (-)</v>
          </cell>
          <cell r="AB238" t="str">
            <v>Negativo MODERADO</v>
          </cell>
          <cell r="BA238" t="str">
            <v>Negativo BAJO</v>
          </cell>
        </row>
        <row r="239">
          <cell r="K239" t="str">
            <v>Generación de residuos de manejo especial (RAEE´S)</v>
          </cell>
          <cell r="L239" t="str">
            <v>Contaminación del suelo (-)</v>
          </cell>
          <cell r="AB239" t="str">
            <v>Negativo MODERADO</v>
          </cell>
          <cell r="BA239" t="str">
            <v>Negativo BAJO</v>
          </cell>
        </row>
        <row r="240">
          <cell r="K240" t="str">
            <v>Consumo de energía eléctrica</v>
          </cell>
          <cell r="L240" t="str">
            <v>Agotamiento de los recursos naturales (-)</v>
          </cell>
          <cell r="AB240" t="str">
            <v>Negativo MODERADO</v>
          </cell>
          <cell r="BA240" t="str">
            <v>Negativo BAJO</v>
          </cell>
        </row>
        <row r="241">
          <cell r="K241" t="str">
            <v>Consumo de papel</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Generación de residuos aprovechables (PAPEL)</v>
          </cell>
          <cell r="L243" t="str">
            <v>Disminución de carga en los rellenos sanitarios (+)</v>
          </cell>
          <cell r="AB243" t="str">
            <v>POSITIVO</v>
          </cell>
          <cell r="BA243" t="str">
            <v>POSITIVO</v>
          </cell>
        </row>
        <row r="244">
          <cell r="K244" t="str">
            <v xml:space="preserve">Generación de residuos peligrosos (TÓNERES) </v>
          </cell>
          <cell r="L244" t="str">
            <v>Contaminación del suelo (-)</v>
          </cell>
          <cell r="AB244" t="str">
            <v>Negativo MODERADO</v>
          </cell>
          <cell r="BA244" t="str">
            <v>Negativo BAJO</v>
          </cell>
        </row>
        <row r="245">
          <cell r="K245" t="str">
            <v>Generación de residuos de manejo especial (RAEE´S)</v>
          </cell>
          <cell r="L245" t="str">
            <v>Contaminación del suelo (-)</v>
          </cell>
          <cell r="AB245" t="str">
            <v>Negativo MODERADO</v>
          </cell>
          <cell r="BA245" t="str">
            <v>Negativo BAJO</v>
          </cell>
        </row>
        <row r="246">
          <cell r="K246" t="str">
            <v>Conversión a medios tecnológicos</v>
          </cell>
          <cell r="L246" t="str">
            <v>Disminución de consumo de papel (+)</v>
          </cell>
          <cell r="AB246" t="str">
            <v>POSITIVO</v>
          </cell>
          <cell r="BA246" t="str">
            <v>POSITIVO</v>
          </cell>
        </row>
        <row r="247">
          <cell r="K247" t="str">
            <v>Consumo de energía eléctrica</v>
          </cell>
          <cell r="L247" t="str">
            <v>Agotamiento de los recursos naturales (-)</v>
          </cell>
          <cell r="AB247" t="str">
            <v>Negativo MODERADO</v>
          </cell>
          <cell r="BA247" t="str">
            <v>Negativo BAJO</v>
          </cell>
        </row>
        <row r="248">
          <cell r="K248" t="str">
            <v>Consumo de papel</v>
          </cell>
          <cell r="L248" t="str">
            <v>Agotamiento de los recursos naturales (-)</v>
          </cell>
          <cell r="AB248" t="str">
            <v>Negativo MODERADO</v>
          </cell>
          <cell r="BA248" t="str">
            <v>Negativo BAJO</v>
          </cell>
        </row>
        <row r="249">
          <cell r="K249" t="str">
            <v>Consumo de tóner</v>
          </cell>
          <cell r="L249" t="str">
            <v>Agotamiento de los recursos naturales (-)</v>
          </cell>
          <cell r="AB249" t="str">
            <v>Negativo BAJO</v>
          </cell>
          <cell r="BA249" t="str">
            <v>Negativo BAJO</v>
          </cell>
        </row>
        <row r="250">
          <cell r="K250" t="str">
            <v>Generación de residuos aprovechables (PAPEL)</v>
          </cell>
          <cell r="L250" t="str">
            <v>Disminución de carga en los rellenos sanitarios (+)</v>
          </cell>
          <cell r="AB250" t="str">
            <v>POSITIVO</v>
          </cell>
          <cell r="BA250" t="str">
            <v>POSITIVO</v>
          </cell>
        </row>
        <row r="251">
          <cell r="K251" t="str">
            <v xml:space="preserve">Generación de residuos peligrosos (TÓNERES) </v>
          </cell>
          <cell r="L251" t="str">
            <v>Contaminación del suelo (-)</v>
          </cell>
          <cell r="AB251" t="str">
            <v>Negativo MODERADO</v>
          </cell>
          <cell r="BA251" t="str">
            <v>Negativo BAJO</v>
          </cell>
        </row>
        <row r="252">
          <cell r="K252" t="str">
            <v>Generación de residuos de manejo especial (RAEE´S)</v>
          </cell>
          <cell r="L252" t="str">
            <v>Contaminación del suelo (-)</v>
          </cell>
          <cell r="AB252" t="str">
            <v>Negativo MODERADO</v>
          </cell>
          <cell r="BA252" t="str">
            <v>Negativo BAJO</v>
          </cell>
        </row>
        <row r="253">
          <cell r="K253" t="str">
            <v>Consumo de energía eléctrica</v>
          </cell>
          <cell r="L253" t="str">
            <v>Agotamiento de los recursos naturales (-)</v>
          </cell>
          <cell r="AB253" t="str">
            <v>Negativo MODERADO</v>
          </cell>
          <cell r="BA253" t="str">
            <v>Negativo BAJO</v>
          </cell>
        </row>
        <row r="254">
          <cell r="K254" t="str">
            <v>Consumo de papel</v>
          </cell>
          <cell r="L254" t="str">
            <v>Agotamiento de los recursos naturales (-)</v>
          </cell>
          <cell r="AB254" t="str">
            <v>Negativo MODERADO</v>
          </cell>
          <cell r="BA254" t="str">
            <v>Negativo BAJO</v>
          </cell>
        </row>
        <row r="255">
          <cell r="K255" t="str">
            <v>Consumo de tóner</v>
          </cell>
          <cell r="L255" t="str">
            <v>Agotamiento de los recursos naturales (-)</v>
          </cell>
          <cell r="AB255" t="str">
            <v>Negativo BAJO</v>
          </cell>
          <cell r="BA255" t="str">
            <v>Negativo BAJO</v>
          </cell>
        </row>
        <row r="256">
          <cell r="K256" t="str">
            <v>Generación de residuos aprovechables (PAPEL)</v>
          </cell>
          <cell r="L256" t="str">
            <v>Disminución de carga en los rellenos sanitarios (+)</v>
          </cell>
          <cell r="AB256" t="str">
            <v>POSITIVO</v>
          </cell>
          <cell r="BA256" t="str">
            <v>POSITIVO</v>
          </cell>
        </row>
        <row r="257">
          <cell r="K257" t="str">
            <v xml:space="preserve">Generación de residuos peligrosos (TÓNERES) </v>
          </cell>
          <cell r="L257" t="str">
            <v>Contaminación del suelo (-)</v>
          </cell>
          <cell r="AB257" t="str">
            <v>Negativo MODERADO</v>
          </cell>
          <cell r="BA257" t="str">
            <v>Negativo BAJO</v>
          </cell>
        </row>
        <row r="258">
          <cell r="K258" t="str">
            <v>Generación de residuos de manejo especial (RAEE´S)</v>
          </cell>
          <cell r="L258" t="str">
            <v>Contaminación del suelo (-)</v>
          </cell>
          <cell r="AB258" t="str">
            <v>Negativo MODERADO</v>
          </cell>
          <cell r="BA258" t="str">
            <v>Negativo BAJO</v>
          </cell>
        </row>
        <row r="259">
          <cell r="K259" t="str">
            <v>Consumo de energía eléctrica</v>
          </cell>
          <cell r="L259" t="str">
            <v>Agotamiento de los recursos naturales (-)</v>
          </cell>
          <cell r="AB259" t="str">
            <v>Negativo MODERADO</v>
          </cell>
          <cell r="BA259" t="str">
            <v>Negativo BAJO</v>
          </cell>
        </row>
        <row r="260">
          <cell r="K260" t="str">
            <v>Consumo de papel</v>
          </cell>
          <cell r="L260" t="str">
            <v>Agotamiento de los recursos naturales (-)</v>
          </cell>
          <cell r="AB260" t="str">
            <v>Negativo MODERADO</v>
          </cell>
          <cell r="BA260" t="str">
            <v>Negativo BAJO</v>
          </cell>
        </row>
        <row r="261">
          <cell r="K261" t="str">
            <v>Consumo de tóner</v>
          </cell>
          <cell r="L261" t="str">
            <v>Agotamiento de los recursos naturales (-)</v>
          </cell>
          <cell r="AB261" t="str">
            <v>Negativo BAJO</v>
          </cell>
          <cell r="BA261" t="str">
            <v>Negativo BAJO</v>
          </cell>
        </row>
        <row r="262">
          <cell r="K262" t="str">
            <v>Generación de residuos aprovechables (PAPEL)</v>
          </cell>
          <cell r="L262" t="str">
            <v>Disminución de carga en los rellenos sanitarios (+)</v>
          </cell>
          <cell r="AB262" t="str">
            <v>POSITIVO</v>
          </cell>
          <cell r="BA262" t="str">
            <v>POSITIVO</v>
          </cell>
        </row>
        <row r="263">
          <cell r="K263" t="str">
            <v>Generación de ondas electromagnéticas</v>
          </cell>
          <cell r="L263" t="str">
            <v>Afectación a la salud humana (-)</v>
          </cell>
          <cell r="AB263" t="str">
            <v>Negativo BAJO</v>
          </cell>
          <cell r="BA263" t="str">
            <v>Negativo BAJO</v>
          </cell>
        </row>
        <row r="264">
          <cell r="K264" t="str">
            <v xml:space="preserve">Generación de residuos peligrosos (TÓNERES) </v>
          </cell>
          <cell r="L264" t="str">
            <v>Contaminación del suelo (-)</v>
          </cell>
          <cell r="AB264" t="str">
            <v>Negativo MODERADO</v>
          </cell>
          <cell r="BA264" t="str">
            <v>Negativo BAJO</v>
          </cell>
        </row>
        <row r="265">
          <cell r="K265" t="str">
            <v>Generación de residuos de manejo especial (RAEE´S)</v>
          </cell>
          <cell r="L265" t="str">
            <v>Contaminación del suelo (-)</v>
          </cell>
          <cell r="AB265" t="str">
            <v>Negativo MODERADO</v>
          </cell>
          <cell r="BA265" t="str">
            <v>Negativo BAJO</v>
          </cell>
        </row>
        <row r="266">
          <cell r="K266" t="str">
            <v>Consumo de energía eléctrica</v>
          </cell>
          <cell r="L266" t="str">
            <v>Agotamiento de los recursos naturales (-)</v>
          </cell>
          <cell r="AB266" t="str">
            <v>Negativo MODERADO</v>
          </cell>
          <cell r="BA266" t="str">
            <v>Negativo BAJO</v>
          </cell>
        </row>
        <row r="267">
          <cell r="K267" t="str">
            <v>Consumo de papel</v>
          </cell>
          <cell r="L267" t="str">
            <v>Agotamiento de los recursos naturales (-)</v>
          </cell>
          <cell r="AB267" t="str">
            <v>Negativo MODERADO</v>
          </cell>
          <cell r="BA267" t="str">
            <v>Negativo BAJO</v>
          </cell>
        </row>
        <row r="268">
          <cell r="K268" t="str">
            <v>Consumo de tóner</v>
          </cell>
          <cell r="L268" t="str">
            <v>Agotamiento de los recursos naturales (-)</v>
          </cell>
          <cell r="AB268" t="str">
            <v>Negativo BAJO</v>
          </cell>
          <cell r="BA268" t="str">
            <v>Negativo BAJO</v>
          </cell>
        </row>
        <row r="269">
          <cell r="K269" t="str">
            <v>Generación de residuos aprovechables (PAPEL)</v>
          </cell>
          <cell r="L269" t="str">
            <v>Disminución de carga en los rellenos sanitarios (+)</v>
          </cell>
          <cell r="AB269" t="str">
            <v>POSITIVO</v>
          </cell>
          <cell r="BA269" t="str">
            <v>POSITIVO</v>
          </cell>
        </row>
        <row r="270">
          <cell r="K270" t="str">
            <v xml:space="preserve">Generación de residuos peligrosos (TÓNERES) </v>
          </cell>
          <cell r="L270" t="str">
            <v>Contaminación del suelo (-)</v>
          </cell>
          <cell r="AB270" t="str">
            <v>Negativo MODERADO</v>
          </cell>
          <cell r="BA270" t="str">
            <v>Negativo BAJO</v>
          </cell>
        </row>
        <row r="271">
          <cell r="K271" t="str">
            <v>Generación de residuos de manejo especial (RAEE´S)</v>
          </cell>
          <cell r="L271" t="str">
            <v>Contaminación del suelo (-)</v>
          </cell>
          <cell r="AB271" t="str">
            <v>Negativo MODERADO</v>
          </cell>
          <cell r="BA271" t="str">
            <v>Negativo BAJO</v>
          </cell>
        </row>
        <row r="272">
          <cell r="K272" t="str">
            <v>Conversión a medios tecnológicos</v>
          </cell>
          <cell r="L272" t="str">
            <v>Disminución de consumo de papel (+)</v>
          </cell>
          <cell r="AB272" t="str">
            <v>POSITIVO</v>
          </cell>
          <cell r="BA272" t="str">
            <v>POSITIVO</v>
          </cell>
        </row>
        <row r="273">
          <cell r="K273" t="str">
            <v>Consumo de energía eléctrica</v>
          </cell>
          <cell r="L273" t="str">
            <v>Agotamiento de los recursos naturales (-)</v>
          </cell>
          <cell r="AB273" t="str">
            <v>Negativo MODERADO</v>
          </cell>
          <cell r="BA273" t="str">
            <v>Negativo BAJO</v>
          </cell>
        </row>
        <row r="274">
          <cell r="K274" t="str">
            <v>Consumo de papel</v>
          </cell>
          <cell r="L274" t="str">
            <v>Agotamiento de los recursos naturales (-)</v>
          </cell>
          <cell r="AB274" t="str">
            <v>Negativo MODERADO</v>
          </cell>
          <cell r="BA274" t="str">
            <v>Negativo BAJO</v>
          </cell>
        </row>
        <row r="275">
          <cell r="K275" t="str">
            <v>Consumo de tóner</v>
          </cell>
          <cell r="L275" t="str">
            <v>Agotamiento de los recursos naturales (-)</v>
          </cell>
          <cell r="AB275" t="str">
            <v>Negativo BAJO</v>
          </cell>
          <cell r="BA275" t="str">
            <v>Negativo BAJO</v>
          </cell>
        </row>
        <row r="276">
          <cell r="K276" t="str">
            <v>Conversión a medios tecnológicos</v>
          </cell>
          <cell r="L276" t="str">
            <v>Conservación de flora (+)</v>
          </cell>
          <cell r="AB276" t="str">
            <v>POSITIVO</v>
          </cell>
          <cell r="BA276" t="str">
            <v>POSITIVO</v>
          </cell>
        </row>
        <row r="277">
          <cell r="K277" t="str">
            <v>Conversión a medios tecnológicos</v>
          </cell>
          <cell r="L277" t="str">
            <v>Generación / Fomento de educación  y conciencia ambiental (+)</v>
          </cell>
          <cell r="AB277" t="str">
            <v>POSITIVO</v>
          </cell>
          <cell r="BA277" t="str">
            <v>POSITIVO</v>
          </cell>
        </row>
        <row r="278">
          <cell r="K278" t="str">
            <v>Educación ambiental</v>
          </cell>
          <cell r="L278" t="str">
            <v>Generación / Fomento de educación  y conciencia ambiental (+)</v>
          </cell>
          <cell r="AB278" t="str">
            <v>POSITIVO</v>
          </cell>
          <cell r="BA278" t="str">
            <v>POSITIVO</v>
          </cell>
        </row>
        <row r="279">
          <cell r="K279" t="str">
            <v>Generación de residuos aprovechables (PAPEL)</v>
          </cell>
          <cell r="L279" t="str">
            <v>Disminución de carga en los rellenos sanitarios (+)</v>
          </cell>
          <cell r="AB279" t="str">
            <v>POSITIVO</v>
          </cell>
          <cell r="BA279" t="str">
            <v>POSITIVO</v>
          </cell>
        </row>
        <row r="280">
          <cell r="K280" t="str">
            <v xml:space="preserve">Generación de residuos peligrosos (TÓNERES) </v>
          </cell>
          <cell r="L280" t="str">
            <v>Contaminación del suelo (-)</v>
          </cell>
          <cell r="AB280" t="str">
            <v>Negativo MODERADO</v>
          </cell>
          <cell r="BA280" t="str">
            <v>Negativo BAJO</v>
          </cell>
        </row>
        <row r="281">
          <cell r="K281" t="str">
            <v>Generación de residuos peligrosos (RESIDUOS DE ATENCIÓN MÉDICA)</v>
          </cell>
          <cell r="L281" t="str">
            <v>Contaminación del suelo (-)</v>
          </cell>
          <cell r="AB281" t="str">
            <v>Negativo MODERADO</v>
          </cell>
          <cell r="BA281" t="str">
            <v>Negativo BAJO</v>
          </cell>
        </row>
        <row r="282">
          <cell r="K282" t="str">
            <v>Generación de residuos peligrosos (EXTINTORES)</v>
          </cell>
          <cell r="L282" t="str">
            <v>Contaminación del suelo (-)</v>
          </cell>
          <cell r="AB282" t="str">
            <v>Negativo MODERADO</v>
          </cell>
          <cell r="BA282" t="str">
            <v>Negativo BAJO</v>
          </cell>
        </row>
        <row r="283">
          <cell r="K283" t="str">
            <v>Generación de residuos peligrosos (EXTINTORES)</v>
          </cell>
          <cell r="L283" t="str">
            <v>Contaminación del aire (-)</v>
          </cell>
          <cell r="AB283" t="str">
            <v>Negativo MODERADO</v>
          </cell>
          <cell r="BA283" t="str">
            <v>Negativo BAJO</v>
          </cell>
        </row>
        <row r="284">
          <cell r="K284" t="str">
            <v>Generación de residuos peligrosos (EXTINTORES)</v>
          </cell>
          <cell r="L284" t="str">
            <v>Emisión de gases efecto invernadero (-)</v>
          </cell>
          <cell r="AB284" t="str">
            <v>Negativo MODERADO</v>
          </cell>
          <cell r="BA284" t="str">
            <v>Negativo BAJO</v>
          </cell>
        </row>
        <row r="285">
          <cell r="K285" t="str">
            <v>Consumo de extintores</v>
          </cell>
          <cell r="L285" t="str">
            <v>Agotamiento de los recursos naturales (-)</v>
          </cell>
          <cell r="AB285" t="str">
            <v>Negativo MODERADO</v>
          </cell>
          <cell r="BA285" t="str">
            <v>Negativo BAJO</v>
          </cell>
        </row>
        <row r="286">
          <cell r="K286" t="str">
            <v>Consumo de energía eléctrica</v>
          </cell>
          <cell r="L286" t="str">
            <v>Agotamiento de los recursos naturales (-)</v>
          </cell>
          <cell r="AB286" t="str">
            <v>Negativo MODERADO</v>
          </cell>
          <cell r="BA286" t="str">
            <v>Negativo BAJO</v>
          </cell>
        </row>
        <row r="287">
          <cell r="K287" t="str">
            <v>Consumo de papel</v>
          </cell>
          <cell r="L287" t="str">
            <v>Agotamiento de los recursos naturales (-)</v>
          </cell>
          <cell r="AB287" t="str">
            <v>Negativo MODERADO</v>
          </cell>
          <cell r="BA287" t="str">
            <v>Negativo BAJO</v>
          </cell>
        </row>
        <row r="288">
          <cell r="K288" t="str">
            <v>Consumo de tóner</v>
          </cell>
          <cell r="L288" t="str">
            <v>Agotamiento de los recursos naturales (-)</v>
          </cell>
          <cell r="AB288" t="str">
            <v>Negativo BAJO</v>
          </cell>
          <cell r="BA288" t="str">
            <v>Negativo BAJO</v>
          </cell>
        </row>
        <row r="289">
          <cell r="K289" t="str">
            <v>Generación de residuos aprovechables (PAPEL)</v>
          </cell>
          <cell r="L289" t="str">
            <v>Disminución de carga en los rellenos sanitarios (+)</v>
          </cell>
          <cell r="AB289" t="str">
            <v>POSITIVO</v>
          </cell>
          <cell r="BA289" t="str">
            <v>POSITIVO</v>
          </cell>
        </row>
        <row r="290">
          <cell r="K290" t="str">
            <v>Consumo de energía eléctrica</v>
          </cell>
          <cell r="L290" t="str">
            <v>Contaminación del suelo (-)</v>
          </cell>
          <cell r="AB290" t="str">
            <v>Negativo MODERADO</v>
          </cell>
          <cell r="BA290" t="str">
            <v>Negativo BAJO</v>
          </cell>
        </row>
        <row r="291">
          <cell r="K291" t="str">
            <v xml:space="preserve">Generación de residuos peligrosos (TÓNERES) </v>
          </cell>
          <cell r="L291" t="str">
            <v>Contaminación del suelo (-)</v>
          </cell>
          <cell r="AB291" t="str">
            <v>Negativo MODERADO</v>
          </cell>
          <cell r="BA291" t="str">
            <v>Negativo BAJO</v>
          </cell>
        </row>
        <row r="292">
          <cell r="K292" t="str">
            <v>Consumo de papel</v>
          </cell>
          <cell r="L292" t="str">
            <v>Disminución de consumo de papel (+)</v>
          </cell>
          <cell r="AB292" t="str">
            <v>POSITIVO</v>
          </cell>
          <cell r="BA292" t="str">
            <v>POSITIVO</v>
          </cell>
        </row>
        <row r="293">
          <cell r="K293" t="str">
            <v>Consumo de energía eléctrica</v>
          </cell>
          <cell r="L293" t="str">
            <v>Agotamiento de los recursos naturales (-)</v>
          </cell>
          <cell r="AB293" t="str">
            <v>Negativo MODERADO</v>
          </cell>
          <cell r="BA293" t="str">
            <v>Negativo BAJO</v>
          </cell>
        </row>
        <row r="294">
          <cell r="K294" t="str">
            <v>Consumo de energía eléctrica</v>
          </cell>
          <cell r="L294" t="str">
            <v>Disminución de consumo de energía (+)</v>
          </cell>
          <cell r="AB294" t="str">
            <v>POSITIVO</v>
          </cell>
          <cell r="BA294" t="str">
            <v>POSITIVO</v>
          </cell>
        </row>
        <row r="295">
          <cell r="K295" t="str">
            <v>Consumo de papel</v>
          </cell>
          <cell r="L295" t="str">
            <v>Agotamiento de los recursos naturales (-)</v>
          </cell>
          <cell r="AB295" t="str">
            <v>Negativo MODERADO</v>
          </cell>
          <cell r="BA295" t="str">
            <v>Negativo BAJO</v>
          </cell>
        </row>
        <row r="296">
          <cell r="K296" t="str">
            <v>Consumo de tóner</v>
          </cell>
          <cell r="L296" t="str">
            <v>Agotamiento de los recursos naturales (-)</v>
          </cell>
          <cell r="AB296" t="str">
            <v>Negativo BAJO</v>
          </cell>
          <cell r="BA296" t="str">
            <v>Negativo BAJO</v>
          </cell>
        </row>
        <row r="297">
          <cell r="K297" t="str">
            <v>Generación de residuos aprovechables (PAPEL)</v>
          </cell>
          <cell r="L297" t="str">
            <v>Disminución de carga en los rellenos sanitarios (+)</v>
          </cell>
          <cell r="AB297" t="str">
            <v>POSITIVO</v>
          </cell>
          <cell r="BA297" t="str">
            <v>POSITIVO</v>
          </cell>
        </row>
        <row r="298">
          <cell r="K298" t="str">
            <v>Generación de residuos de manejo especial (RAEE´S)</v>
          </cell>
          <cell r="L298" t="str">
            <v>Contaminación del suelo (-)</v>
          </cell>
          <cell r="AB298" t="str">
            <v>Negativo MODERADO</v>
          </cell>
          <cell r="BA298" t="str">
            <v>Negativo BAJO</v>
          </cell>
        </row>
        <row r="299">
          <cell r="K299" t="str">
            <v xml:space="preserve">Generación de residuos peligrosos (TÓNERES) </v>
          </cell>
          <cell r="L299" t="str">
            <v>Contaminación del suelo (-)</v>
          </cell>
          <cell r="AB299" t="str">
            <v>Negativo MODERADO</v>
          </cell>
          <cell r="BA299" t="str">
            <v>Negativo BAJO</v>
          </cell>
        </row>
        <row r="300">
          <cell r="K300" t="str">
            <v>Conversión a medios tecnológicos</v>
          </cell>
          <cell r="L300" t="str">
            <v>Disminución de consumo de papel (+)</v>
          </cell>
          <cell r="AB300" t="str">
            <v>POSITIVO</v>
          </cell>
          <cell r="BA300" t="str">
            <v>POSITIVO</v>
          </cell>
        </row>
        <row r="301">
          <cell r="K301" t="str">
            <v>Consumo de combustibles</v>
          </cell>
          <cell r="L301" t="str">
            <v>Agotamiento de los recursos naturales (-)</v>
          </cell>
          <cell r="AB301" t="str">
            <v>Negativo BAJO</v>
          </cell>
          <cell r="BA301" t="str">
            <v>Negativo BAJO</v>
          </cell>
        </row>
        <row r="302">
          <cell r="K302" t="str">
            <v>Generación de emisiones atmosféricas fuentes móviles</v>
          </cell>
          <cell r="L302" t="str">
            <v>Contaminación del aire (-)</v>
          </cell>
          <cell r="AB302" t="str">
            <v>Negativo MODERADO</v>
          </cell>
          <cell r="BA302" t="str">
            <v>Negativo MODERADO</v>
          </cell>
        </row>
        <row r="303">
          <cell r="K303" t="str">
            <v>Consumo de energía eléctrica</v>
          </cell>
          <cell r="L303" t="str">
            <v>Agotamiento de los recursos naturales (-)</v>
          </cell>
          <cell r="AB303" t="str">
            <v>Negativo MODERADO</v>
          </cell>
          <cell r="BA303" t="str">
            <v>Negativo BAJO</v>
          </cell>
        </row>
        <row r="304">
          <cell r="K304" t="str">
            <v>Consumo de papel</v>
          </cell>
          <cell r="L304" t="str">
            <v>Agotamiento de los recursos naturales (-)</v>
          </cell>
          <cell r="AB304" t="str">
            <v>Negativo MODERADO</v>
          </cell>
          <cell r="BA304" t="str">
            <v>Negativo BAJO</v>
          </cell>
        </row>
        <row r="305">
          <cell r="K305" t="str">
            <v>Consumo de tóner</v>
          </cell>
          <cell r="L305" t="str">
            <v>Agotamiento de los recursos naturales (-)</v>
          </cell>
          <cell r="AB305" t="str">
            <v>Negativo BAJO</v>
          </cell>
          <cell r="BA305" t="str">
            <v>Negativo BAJO</v>
          </cell>
        </row>
        <row r="306">
          <cell r="K306" t="str">
            <v>Generación de residuos aprovechables (PAPEL)</v>
          </cell>
          <cell r="L306" t="str">
            <v>Disminución de carga en los rellenos sanitarios (+)</v>
          </cell>
          <cell r="AB306" t="str">
            <v>POSITIVO</v>
          </cell>
          <cell r="BA306" t="str">
            <v>POSITIVO</v>
          </cell>
        </row>
        <row r="307">
          <cell r="K307" t="str">
            <v>Generación de residuos de manejo especial (RAEE´S)</v>
          </cell>
          <cell r="L307" t="str">
            <v>Contaminación del suelo (-)</v>
          </cell>
          <cell r="AB307" t="str">
            <v>Negativo MODERADO</v>
          </cell>
          <cell r="BA307" t="str">
            <v>Negativo BAJO</v>
          </cell>
        </row>
        <row r="308">
          <cell r="K308" t="str">
            <v xml:space="preserve">Generación de residuos peligrosos (TÓNERES) </v>
          </cell>
          <cell r="L308" t="str">
            <v>Contaminación del suelo (-)</v>
          </cell>
          <cell r="AB308" t="str">
            <v>Negativo MODERADO</v>
          </cell>
          <cell r="BA308" t="str">
            <v>Negativo BAJO</v>
          </cell>
        </row>
        <row r="309">
          <cell r="K309" t="str">
            <v>Conversión a medios tecnológicos</v>
          </cell>
          <cell r="L309" t="str">
            <v>Disminución de consumo de papel (+)</v>
          </cell>
          <cell r="AB309" t="str">
            <v>POSITIVO</v>
          </cell>
          <cell r="BA309" t="str">
            <v>POSITIVO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Generación de residuos de manejo especial (RAEE´S)</v>
          </cell>
          <cell r="L314" t="str">
            <v>Contaminación del suelo (-)</v>
          </cell>
          <cell r="AB314" t="str">
            <v>Negativo MODERADO</v>
          </cell>
          <cell r="BA314" t="str">
            <v>Negativo BAJO</v>
          </cell>
        </row>
        <row r="315">
          <cell r="K315" t="str">
            <v xml:space="preserve">Generación de residuos peligrosos (TÓNERES) </v>
          </cell>
          <cell r="L315" t="str">
            <v>Contaminación del suelo (-)</v>
          </cell>
          <cell r="AB315" t="str">
            <v>Negativo MODERADO</v>
          </cell>
          <cell r="BA315" t="str">
            <v>Negativo BAJO</v>
          </cell>
        </row>
        <row r="316">
          <cell r="K316" t="str">
            <v>Conversión a medios tecnológicos</v>
          </cell>
          <cell r="L316" t="str">
            <v>Disminución de consumo de papel (+)</v>
          </cell>
          <cell r="AB316" t="str">
            <v>POSITIVO</v>
          </cell>
          <cell r="BA316" t="str">
            <v>POSITIVO</v>
          </cell>
        </row>
        <row r="317">
          <cell r="K317" t="str">
            <v>Consumo de combustibles</v>
          </cell>
          <cell r="L317" t="str">
            <v>Agotamiento de los recursos naturales (-)</v>
          </cell>
          <cell r="AB317" t="str">
            <v>Negativo BAJO</v>
          </cell>
          <cell r="BA317" t="str">
            <v>Negativo BAJO</v>
          </cell>
        </row>
        <row r="318">
          <cell r="K318" t="str">
            <v>Generación de emisiones atmosféricas fuentes móviles</v>
          </cell>
          <cell r="L318" t="str">
            <v>Contaminación del aire (-)</v>
          </cell>
          <cell r="AB318" t="str">
            <v>Negativo MODERADO</v>
          </cell>
          <cell r="BA318" t="str">
            <v>Negativo MODERADO</v>
          </cell>
        </row>
        <row r="319">
          <cell r="K319" t="str">
            <v>Generación de residuos aprovechables (CARTÓN)</v>
          </cell>
          <cell r="L319" t="str">
            <v>Disminución de carga en los rellenos sanitarios (+)</v>
          </cell>
          <cell r="AB319" t="str">
            <v>POSITIVO</v>
          </cell>
          <cell r="BA319" t="str">
            <v>POSITIVO</v>
          </cell>
        </row>
        <row r="320">
          <cell r="K320" t="str">
            <v>Consumo de energía eléctrica</v>
          </cell>
          <cell r="L320" t="str">
            <v>Agotamiento de los recursos naturales (-)</v>
          </cell>
          <cell r="AB320" t="str">
            <v>Negativo MODERADO</v>
          </cell>
          <cell r="BA320" t="str">
            <v>Negativo BAJO</v>
          </cell>
        </row>
        <row r="321">
          <cell r="K321" t="str">
            <v>Conversión a medios tecnológicos</v>
          </cell>
          <cell r="L321" t="str">
            <v>Disminución de consumo de papel (+)</v>
          </cell>
          <cell r="AB321" t="str">
            <v>POSITIVO</v>
          </cell>
          <cell r="BA321" t="str">
            <v>POSITIVO</v>
          </cell>
        </row>
        <row r="322">
          <cell r="K322" t="str">
            <v>Consumo de papel</v>
          </cell>
          <cell r="L322" t="str">
            <v>Agotamiento de los recursos naturales (-)</v>
          </cell>
          <cell r="AB322" t="str">
            <v>Negativo MODERADO</v>
          </cell>
          <cell r="BA322" t="str">
            <v>Negativo BAJO</v>
          </cell>
        </row>
        <row r="323">
          <cell r="K323" t="str">
            <v>Consumo de tóner</v>
          </cell>
          <cell r="L323" t="str">
            <v>Agotamiento de los recursos naturales (-)</v>
          </cell>
          <cell r="AB323" t="str">
            <v>Negativo BAJO</v>
          </cell>
          <cell r="BA323" t="str">
            <v>Negativo BAJO</v>
          </cell>
        </row>
        <row r="324">
          <cell r="K324" t="str">
            <v>Generación de residuos aprovechables (PAPEL)</v>
          </cell>
          <cell r="L324" t="str">
            <v>Disminución de carga en los rellenos sanitarios (+)</v>
          </cell>
          <cell r="AB324" t="str">
            <v>POSITIVO</v>
          </cell>
          <cell r="BA324" t="str">
            <v>POSITIVO</v>
          </cell>
        </row>
        <row r="325">
          <cell r="K325" t="str">
            <v xml:space="preserve">Generación de residuos peligrosos (TÓNERES) </v>
          </cell>
          <cell r="L325" t="str">
            <v>Contaminación del suelo (-)</v>
          </cell>
          <cell r="AB325" t="str">
            <v>Negativo MODERADO</v>
          </cell>
          <cell r="BA325" t="str">
            <v>Negativo BAJO</v>
          </cell>
        </row>
        <row r="326">
          <cell r="K326" t="str">
            <v>Consumo de energía eléctrica</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Generación de residuos aprovechables (PAPEL)</v>
          </cell>
          <cell r="L329" t="str">
            <v>Disminución de carga en los rellenos sanitarios (+)</v>
          </cell>
          <cell r="AB329" t="str">
            <v>POSITIVO</v>
          </cell>
          <cell r="BA329" t="str">
            <v>POSITIVO</v>
          </cell>
        </row>
        <row r="330">
          <cell r="K330" t="str">
            <v xml:space="preserve">Generación de residuos peligrosos (TÓNERES) </v>
          </cell>
          <cell r="L330" t="str">
            <v>Contaminación del suelo (-)</v>
          </cell>
          <cell r="AB330" t="str">
            <v>Negativo MODERADO</v>
          </cell>
          <cell r="BA330" t="str">
            <v>Negativo BAJO</v>
          </cell>
        </row>
        <row r="331">
          <cell r="K331" t="str">
            <v>Conversión a medios tecnológicos</v>
          </cell>
          <cell r="L331" t="str">
            <v>Disminución de consumo de papel (+)</v>
          </cell>
          <cell r="AB331" t="str">
            <v>POSITIVO</v>
          </cell>
          <cell r="BA331" t="str">
            <v>POSITIVO</v>
          </cell>
        </row>
        <row r="332">
          <cell r="K332" t="str">
            <v>Consumo de combustibles</v>
          </cell>
          <cell r="L332" t="str">
            <v>Agotamiento de los recursos naturales (-)</v>
          </cell>
          <cell r="AB332" t="str">
            <v>Negativo MODERADO</v>
          </cell>
          <cell r="BA332" t="str">
            <v>Negativo MODERADO</v>
          </cell>
        </row>
        <row r="333">
          <cell r="K333" t="str">
            <v>Generación de emisiones atmosféricas fuentes móviles</v>
          </cell>
          <cell r="L333" t="str">
            <v>Contaminación del aire (-)</v>
          </cell>
          <cell r="AB333" t="str">
            <v>Negativo MODERADO</v>
          </cell>
          <cell r="BA333" t="str">
            <v>Negativo MODERADO</v>
          </cell>
        </row>
        <row r="334">
          <cell r="K334" t="str">
            <v>Identificación de requisitos legales ambientales y otros requisitos</v>
          </cell>
          <cell r="L334" t="str">
            <v>Reducción de afectación al medio ambiente (+)</v>
          </cell>
          <cell r="AB334" t="str">
            <v>POSITIVO</v>
          </cell>
          <cell r="BA334" t="str">
            <v>POSITIVO</v>
          </cell>
        </row>
        <row r="335">
          <cell r="K335" t="str">
            <v>Definición de criterios ambientales para adquisición de productos y/o servicios</v>
          </cell>
          <cell r="L335" t="str">
            <v>Reducción de afectación al medio ambiente (+)</v>
          </cell>
          <cell r="AB335" t="str">
            <v>POSITIVO</v>
          </cell>
          <cell r="BA335" t="str">
            <v>POSITIVO</v>
          </cell>
        </row>
        <row r="336">
          <cell r="K336" t="str">
            <v>Definición de criterios ambientales para adquisición de productos y/o servicios</v>
          </cell>
          <cell r="L336" t="str">
            <v>Fomento de buenas prácticas ambientales (+)</v>
          </cell>
          <cell r="AB336" t="str">
            <v>POSITIVO</v>
          </cell>
          <cell r="BA336" t="str">
            <v>POSITIVO</v>
          </cell>
        </row>
        <row r="337">
          <cell r="K337" t="str">
            <v>Consumo de energía eléctrica</v>
          </cell>
          <cell r="L337" t="str">
            <v>Agotamiento de los recursos naturales (-)</v>
          </cell>
          <cell r="AB337" t="str">
            <v>Negativo MODERADO</v>
          </cell>
          <cell r="BA337" t="str">
            <v>Negativo BAJO</v>
          </cell>
        </row>
        <row r="338">
          <cell r="K338" t="str">
            <v>Consumo de papel</v>
          </cell>
          <cell r="L338" t="str">
            <v>Agotamiento de los recursos naturales (-)</v>
          </cell>
          <cell r="AB338" t="str">
            <v>Negativo MODERADO</v>
          </cell>
          <cell r="BA338" t="str">
            <v>Negativo BAJO</v>
          </cell>
        </row>
        <row r="339">
          <cell r="K339" t="str">
            <v>Consumo de tóner</v>
          </cell>
          <cell r="L339" t="str">
            <v>Agotamiento de los recursos naturales (-)</v>
          </cell>
          <cell r="AB339" t="str">
            <v>Negativo BAJO</v>
          </cell>
          <cell r="BA339" t="str">
            <v>Negativo BAJO</v>
          </cell>
        </row>
        <row r="340">
          <cell r="K340" t="str">
            <v>Generación de residuos aprovechables (PAPEL)</v>
          </cell>
          <cell r="L340" t="str">
            <v>Disminución de carga en los rellenos sanitarios (+)</v>
          </cell>
          <cell r="AB340" t="str">
            <v>POSITIVO</v>
          </cell>
          <cell r="BA340" t="str">
            <v>POSITIVO</v>
          </cell>
        </row>
        <row r="341">
          <cell r="K341" t="str">
            <v xml:space="preserve">Generación de residuos peligrosos (TÓNERES) </v>
          </cell>
          <cell r="L341" t="str">
            <v>Contaminación del suelo (-)</v>
          </cell>
          <cell r="AB341" t="str">
            <v>Negativo MODERADO</v>
          </cell>
          <cell r="BA341" t="str">
            <v>Negativo BAJO</v>
          </cell>
        </row>
        <row r="342">
          <cell r="K342" t="str">
            <v>Consumo de energía eléctrica</v>
          </cell>
          <cell r="L342" t="str">
            <v>Agotamiento de los recursos naturales (-)</v>
          </cell>
          <cell r="AB342" t="str">
            <v>Negativo MODERADO</v>
          </cell>
          <cell r="BA342" t="str">
            <v>Negativo BAJO</v>
          </cell>
        </row>
        <row r="343">
          <cell r="K343" t="str">
            <v>Consumo de papel</v>
          </cell>
          <cell r="L343" t="str">
            <v>Agotamiento de los recursos naturales (-)</v>
          </cell>
          <cell r="AB343" t="str">
            <v>Negativo MODERADO</v>
          </cell>
          <cell r="BA343" t="str">
            <v>Negativo BAJO</v>
          </cell>
        </row>
        <row r="344">
          <cell r="K344" t="str">
            <v>Consumo de tóner</v>
          </cell>
          <cell r="L344" t="str">
            <v>Agotamiento de los recursos naturales (-)</v>
          </cell>
          <cell r="AB344" t="str">
            <v>Negativo BAJO</v>
          </cell>
          <cell r="BA344" t="str">
            <v>Negativo BAJO</v>
          </cell>
        </row>
        <row r="345">
          <cell r="K345" t="str">
            <v>Generación de residuos aprovechables (PAPEL)</v>
          </cell>
          <cell r="L345" t="str">
            <v>Disminución de carga en los rellenos sanitarios (+)</v>
          </cell>
          <cell r="AB345" t="str">
            <v>POSITIVO</v>
          </cell>
          <cell r="BA345" t="str">
            <v>POSITIVO</v>
          </cell>
        </row>
        <row r="346">
          <cell r="K346" t="str">
            <v xml:space="preserve">Generación de residuos peligrosos (TÓNERES) </v>
          </cell>
          <cell r="L346" t="str">
            <v>Contaminación del suelo (-)</v>
          </cell>
          <cell r="AB346" t="str">
            <v>Negativo MODERADO</v>
          </cell>
          <cell r="BA346" t="str">
            <v>Negativo BAJO</v>
          </cell>
        </row>
        <row r="347">
          <cell r="K347" t="str">
            <v>Conversión a medios tecnológicos</v>
          </cell>
          <cell r="L347" t="str">
            <v>Disminución de consumo de papel (+)</v>
          </cell>
          <cell r="AB347" t="str">
            <v>POSITIVO</v>
          </cell>
          <cell r="BA347" t="str">
            <v>POSITIVO</v>
          </cell>
        </row>
        <row r="348">
          <cell r="K348" t="str">
            <v>Consumo de combustibles</v>
          </cell>
          <cell r="L348" t="str">
            <v>Agotamiento de los recursos naturales (-)</v>
          </cell>
          <cell r="AB348" t="str">
            <v>Negativo MODERADO</v>
          </cell>
          <cell r="BA348" t="str">
            <v>Negativo MODERADO</v>
          </cell>
        </row>
        <row r="349">
          <cell r="K349" t="str">
            <v>Generación de emisiones atmosféricas fuentes móviles</v>
          </cell>
          <cell r="L349" t="str">
            <v>Contaminación del aire (-)</v>
          </cell>
          <cell r="AB349" t="str">
            <v>Negativo MODERADO</v>
          </cell>
          <cell r="BA349" t="str">
            <v>Negativo MODERADO</v>
          </cell>
        </row>
        <row r="350">
          <cell r="K350" t="str">
            <v>Identificación de requisitos legales ambientales y otros requisitos</v>
          </cell>
          <cell r="L350" t="str">
            <v>Reducción de afectación al medio ambiente (+)</v>
          </cell>
          <cell r="AB350" t="str">
            <v>POSITIVO</v>
          </cell>
          <cell r="BA350" t="str">
            <v>POSITIVO</v>
          </cell>
        </row>
        <row r="351">
          <cell r="K351" t="str">
            <v>Definición de criterios ambientales para adquisición de productos y/o servicios</v>
          </cell>
          <cell r="L351" t="str">
            <v>Reducción de afectación al medio ambiente (+)</v>
          </cell>
          <cell r="AB351" t="str">
            <v>POSITIVO</v>
          </cell>
          <cell r="BA351" t="str">
            <v>POSITIVO</v>
          </cell>
        </row>
        <row r="352">
          <cell r="K352" t="str">
            <v>Definición de criterios ambientales para adquisición de productos y/o servicios</v>
          </cell>
          <cell r="L352" t="str">
            <v>Fomento de buenas prácticas ambientales (+)</v>
          </cell>
          <cell r="AB352" t="str">
            <v>POSITIVO</v>
          </cell>
          <cell r="BA352" t="str">
            <v>POSITIVO</v>
          </cell>
        </row>
        <row r="353">
          <cell r="K353" t="str">
            <v>Consumo de energía eléctrica</v>
          </cell>
          <cell r="L353" t="str">
            <v>Agotamiento de los recursos naturales (-)</v>
          </cell>
          <cell r="AB353" t="str">
            <v>Negativo MODERADO</v>
          </cell>
          <cell r="BA353" t="str">
            <v>Negativo BAJO</v>
          </cell>
        </row>
        <row r="354">
          <cell r="K354" t="str">
            <v>Conversión a medios tecnológicos</v>
          </cell>
          <cell r="L354" t="str">
            <v>Disminución de consumo de papel (+)</v>
          </cell>
          <cell r="AB354" t="str">
            <v>POSITIVO</v>
          </cell>
          <cell r="BA354" t="str">
            <v>POSITIVO</v>
          </cell>
        </row>
        <row r="355">
          <cell r="K355" t="str">
            <v>Consumo de energía eléctrica</v>
          </cell>
          <cell r="L355" t="str">
            <v>Agotamiento de los recursos naturales (-)</v>
          </cell>
          <cell r="AB355" t="str">
            <v>Negativo MODERADO</v>
          </cell>
          <cell r="BA355" t="str">
            <v>Negativo BAJO</v>
          </cell>
        </row>
        <row r="356">
          <cell r="K356" t="str">
            <v>Consumo de energía eléctrica</v>
          </cell>
          <cell r="L356" t="str">
            <v>Agotamiento de los recursos naturales (-)</v>
          </cell>
          <cell r="AB356" t="str">
            <v>Negativo MODERADO</v>
          </cell>
          <cell r="BA356" t="str">
            <v>Negativo BAJO</v>
          </cell>
        </row>
        <row r="357">
          <cell r="K357" t="str">
            <v>Conversión a medios tecnológicos</v>
          </cell>
          <cell r="L357" t="str">
            <v>Fomento de buenas prácticas ambientales (+)</v>
          </cell>
          <cell r="AB357" t="str">
            <v>POSITIVO</v>
          </cell>
          <cell r="BA357" t="str">
            <v>POSITIVO</v>
          </cell>
        </row>
        <row r="358">
          <cell r="K358" t="str">
            <v>Conversión a medios tecnológicos</v>
          </cell>
          <cell r="L358" t="str">
            <v>Disminución de consumo de papel (+)</v>
          </cell>
          <cell r="AB358" t="str">
            <v>POSITIVO</v>
          </cell>
          <cell r="BA358" t="str">
            <v>POSITIVO</v>
          </cell>
        </row>
        <row r="359">
          <cell r="K359" t="str">
            <v>Consumo de energía eléctrica</v>
          </cell>
          <cell r="L359" t="str">
            <v>Agotamiento de los recursos naturales (-)</v>
          </cell>
          <cell r="AB359" t="str">
            <v>Negativo MODERADO</v>
          </cell>
          <cell r="BA359" t="str">
            <v>Negativo BAJO</v>
          </cell>
        </row>
        <row r="360">
          <cell r="K360" t="str">
            <v>Conversión a medios tecnológicos</v>
          </cell>
          <cell r="L360" t="str">
            <v>Disminución de consumo de papel (+)</v>
          </cell>
          <cell r="AB360" t="str">
            <v>POSITIVO</v>
          </cell>
          <cell r="BA360" t="str">
            <v>POSITIVO</v>
          </cell>
        </row>
        <row r="361">
          <cell r="K361" t="str">
            <v>Consumo de energía eléctrica</v>
          </cell>
          <cell r="L361" t="str">
            <v>Agotamiento de los recursos naturales (-)</v>
          </cell>
          <cell r="AB361" t="str">
            <v>Negativo MODERADO</v>
          </cell>
          <cell r="BA361" t="str">
            <v>Negativo BAJO</v>
          </cell>
        </row>
        <row r="362">
          <cell r="K362" t="str">
            <v>Consumo de papel</v>
          </cell>
          <cell r="L362" t="str">
            <v>Fomento de buenas prácticas ambientales (+)</v>
          </cell>
          <cell r="AB362" t="str">
            <v>POSITIVO</v>
          </cell>
          <cell r="BA362" t="str">
            <v>POSITIVO</v>
          </cell>
        </row>
        <row r="363">
          <cell r="K363" t="str">
            <v>Consumo de papel</v>
          </cell>
          <cell r="L363" t="str">
            <v>Agotamiento de los recursos naturales (-)</v>
          </cell>
          <cell r="AB363" t="str">
            <v>Negativo MODERADO</v>
          </cell>
          <cell r="BA363" t="str">
            <v>Negativo BAJO</v>
          </cell>
        </row>
        <row r="364">
          <cell r="K364" t="str">
            <v>Consumo de tóner</v>
          </cell>
          <cell r="L364" t="str">
            <v>Agotamiento de los recursos naturales (-)</v>
          </cell>
          <cell r="AB364" t="str">
            <v>Negativo BAJO</v>
          </cell>
          <cell r="BA364" t="str">
            <v>Negativo BAJO</v>
          </cell>
        </row>
        <row r="365">
          <cell r="K365" t="str">
            <v>Consumo de tóner</v>
          </cell>
          <cell r="L365" t="str">
            <v>Fomento de buenas prácticas ambientales (+)</v>
          </cell>
          <cell r="AB365" t="str">
            <v>POSITIVO</v>
          </cell>
          <cell r="BA365" t="str">
            <v>POSITIVO</v>
          </cell>
        </row>
        <row r="366">
          <cell r="K366" t="str">
            <v>Generación de residuos aprovechables (PAPEL)</v>
          </cell>
          <cell r="L366" t="str">
            <v>Disminución de carga en los rellenos sanitarios (+)</v>
          </cell>
          <cell r="AB366" t="str">
            <v>POSITIVO</v>
          </cell>
          <cell r="BA366" t="str">
            <v>POSITIVO</v>
          </cell>
        </row>
        <row r="367">
          <cell r="K367" t="str">
            <v>Generación de residuos aprovechables (PAPEL)</v>
          </cell>
          <cell r="L367" t="str">
            <v>Fomento de buenas prácticas ambientales (+)</v>
          </cell>
          <cell r="AB367" t="str">
            <v>POSITIVO</v>
          </cell>
          <cell r="BA367" t="str">
            <v>POSITIVO</v>
          </cell>
        </row>
        <row r="368">
          <cell r="K368" t="str">
            <v xml:space="preserve">Generación de residuos peligrosos (TÓNERES) </v>
          </cell>
          <cell r="L368" t="str">
            <v>Contaminación del suelo (-)</v>
          </cell>
          <cell r="AB368" t="str">
            <v>Negativo MODERADO</v>
          </cell>
          <cell r="BA368" t="str">
            <v>Negativo BAJO</v>
          </cell>
        </row>
        <row r="369">
          <cell r="K369" t="str">
            <v>Conversión a medios tecnológicos</v>
          </cell>
          <cell r="L369" t="str">
            <v>Disminución de consumo de papel (+)</v>
          </cell>
          <cell r="AB369" t="str">
            <v>POSITIVO</v>
          </cell>
          <cell r="BA369" t="str">
            <v>POSITIVO</v>
          </cell>
        </row>
        <row r="370">
          <cell r="K370" t="str">
            <v>Consumo de energía eléctrica</v>
          </cell>
          <cell r="L370" t="str">
            <v>Agotamiento de los recursos naturales (-)</v>
          </cell>
          <cell r="AB370" t="str">
            <v>Negativo MODERADO</v>
          </cell>
          <cell r="BA370" t="str">
            <v>Negativo BAJO</v>
          </cell>
        </row>
        <row r="371">
          <cell r="K371" t="str">
            <v>Consumo de papel</v>
          </cell>
          <cell r="L371" t="str">
            <v>Agotamiento de los recursos naturales (-)</v>
          </cell>
          <cell r="AB371" t="str">
            <v>Negativo MODERADO</v>
          </cell>
          <cell r="BA371" t="str">
            <v>Negativo BAJO</v>
          </cell>
        </row>
        <row r="372">
          <cell r="K372" t="str">
            <v>Consumo de papel</v>
          </cell>
          <cell r="L372" t="str">
            <v>Fomento de buenas prácticas ambientales (+)</v>
          </cell>
          <cell r="AB372" t="str">
            <v>POSITIVO</v>
          </cell>
          <cell r="BA372" t="str">
            <v>POSITIVO</v>
          </cell>
        </row>
        <row r="373">
          <cell r="K373" t="str">
            <v>Consumo de tóner</v>
          </cell>
          <cell r="L373" t="str">
            <v>Agotamiento de los recursos naturales (-)</v>
          </cell>
          <cell r="AB373" t="str">
            <v>Negativo BAJO</v>
          </cell>
          <cell r="BA373" t="str">
            <v>Negativo BAJO</v>
          </cell>
        </row>
        <row r="374">
          <cell r="K374" t="str">
            <v>Consumo de tóner</v>
          </cell>
          <cell r="L374" t="str">
            <v>Fomento de buenas prácticas ambientales (+)</v>
          </cell>
          <cell r="AB374" t="str">
            <v>POSITIVO</v>
          </cell>
          <cell r="BA374" t="str">
            <v>POSITIVO</v>
          </cell>
        </row>
        <row r="375">
          <cell r="K375" t="str">
            <v>Generación de residuos aprovechables (PAPEL)</v>
          </cell>
          <cell r="L375" t="str">
            <v>Disminución de carga en los rellenos sanitarios (+)</v>
          </cell>
          <cell r="AB375" t="str">
            <v>POSITIVO</v>
          </cell>
          <cell r="BA375" t="str">
            <v>POSITIVO</v>
          </cell>
        </row>
        <row r="376">
          <cell r="K376" t="str">
            <v xml:space="preserve">Generación de residuos peligrosos (TÓNERES) </v>
          </cell>
          <cell r="L376" t="str">
            <v>Contaminación del suelo (-)</v>
          </cell>
          <cell r="AB376" t="str">
            <v>Negativo MODERADO</v>
          </cell>
          <cell r="BA376" t="str">
            <v>Negativo BAJO</v>
          </cell>
        </row>
        <row r="377">
          <cell r="K377" t="str">
            <v>Conversión a medios tecnológicos</v>
          </cell>
          <cell r="L377" t="str">
            <v>Disminución de consumo de papel (+)</v>
          </cell>
          <cell r="AB377" t="str">
            <v>POSITIVO</v>
          </cell>
          <cell r="BA377" t="str">
            <v>POSITIVO</v>
          </cell>
        </row>
        <row r="378">
          <cell r="K378" t="str">
            <v>Consumo de energía eléctrica</v>
          </cell>
          <cell r="L378" t="str">
            <v>Agotamiento de los recursos naturales (-)</v>
          </cell>
          <cell r="AB378" t="str">
            <v>Negativo MODERADO</v>
          </cell>
          <cell r="BA378" t="str">
            <v>Negativo BAJO</v>
          </cell>
        </row>
        <row r="379">
          <cell r="K379" t="str">
            <v>Consumo de papel</v>
          </cell>
          <cell r="L379" t="str">
            <v>Agotamiento de los recursos naturales (-)</v>
          </cell>
          <cell r="AB379" t="str">
            <v>Negativo MODERADO</v>
          </cell>
          <cell r="BA379" t="str">
            <v>Negativo BAJO</v>
          </cell>
        </row>
        <row r="380">
          <cell r="K380" t="str">
            <v>Consumo de papel</v>
          </cell>
          <cell r="L380" t="str">
            <v>Fomento de buenas prácticas ambientales (+)</v>
          </cell>
          <cell r="AB380" t="str">
            <v>POSITIVO</v>
          </cell>
          <cell r="BA380" t="str">
            <v>POSITIVO</v>
          </cell>
        </row>
        <row r="381">
          <cell r="K381" t="str">
            <v>Consumo de tóner</v>
          </cell>
          <cell r="L381" t="str">
            <v>Agotamiento de los recursos naturales (-)</v>
          </cell>
          <cell r="AB381" t="str">
            <v>Negativo BAJO</v>
          </cell>
          <cell r="BA381" t="str">
            <v>Negativo BAJO</v>
          </cell>
        </row>
        <row r="382">
          <cell r="K382" t="str">
            <v>Consumo de tóner</v>
          </cell>
          <cell r="L382" t="str">
            <v>Fomento de buenas prácticas ambientales (+)</v>
          </cell>
          <cell r="AB382" t="str">
            <v>POSITIVO</v>
          </cell>
          <cell r="BA382" t="str">
            <v>POSITIVO</v>
          </cell>
        </row>
        <row r="383">
          <cell r="K383" t="str">
            <v>Generación de residuos aprovechables (PAPEL)</v>
          </cell>
          <cell r="L383" t="str">
            <v>Disminución de carga en los rellenos sanitarios (+)</v>
          </cell>
          <cell r="AB383" t="str">
            <v>POSITIVO</v>
          </cell>
          <cell r="BA383" t="str">
            <v>POSITIVO</v>
          </cell>
        </row>
        <row r="384">
          <cell r="K384" t="str">
            <v>Generación de residuos aprovechables (PAPEL)</v>
          </cell>
          <cell r="L384" t="str">
            <v>Fomento de buenas prácticas ambientales (+)</v>
          </cell>
          <cell r="AB384" t="str">
            <v>POSITIVO</v>
          </cell>
          <cell r="BA384" t="str">
            <v>POSITIVO</v>
          </cell>
        </row>
        <row r="385">
          <cell r="K385" t="str">
            <v xml:space="preserve">Generación de residuos peligrosos (TÓNERES) </v>
          </cell>
          <cell r="L385" t="str">
            <v>Contaminación del suelo (-)</v>
          </cell>
          <cell r="AB385" t="str">
            <v>Negativo MODERADO</v>
          </cell>
          <cell r="BA385" t="str">
            <v>Negativo BAJO</v>
          </cell>
        </row>
        <row r="386">
          <cell r="K386" t="str">
            <v xml:space="preserve">Generación de residuos peligrosos (TÓNERES) </v>
          </cell>
          <cell r="L386" t="str">
            <v>Fomento de buenas prácticas ambientales (+)</v>
          </cell>
          <cell r="AB386" t="str">
            <v>POSITIVO</v>
          </cell>
          <cell r="BA386" t="str">
            <v>POSITIVO</v>
          </cell>
        </row>
        <row r="387">
          <cell r="K387" t="str">
            <v>Conversión a medios tecnológicos</v>
          </cell>
          <cell r="L387" t="str">
            <v>Disminución de consumo de papel (+)</v>
          </cell>
          <cell r="AB387" t="str">
            <v>POSITIVO</v>
          </cell>
          <cell r="BA387" t="str">
            <v>POSITIVO</v>
          </cell>
        </row>
        <row r="388">
          <cell r="K388" t="str">
            <v>Consumo de energía eléctrica</v>
          </cell>
          <cell r="L388" t="str">
            <v>Agotamiento de los recursos naturales (-)</v>
          </cell>
          <cell r="AB388" t="str">
            <v>Negativo MODERADO</v>
          </cell>
          <cell r="BA388" t="str">
            <v>Negativo BAJO</v>
          </cell>
        </row>
        <row r="389">
          <cell r="K389" t="str">
            <v>Consumo de papel</v>
          </cell>
          <cell r="L389" t="str">
            <v>Agotamiento de los recursos naturales (-)</v>
          </cell>
          <cell r="AB389" t="str">
            <v>Negativo MODERADO</v>
          </cell>
          <cell r="BA389" t="str">
            <v>Negativo BAJO</v>
          </cell>
        </row>
        <row r="390">
          <cell r="K390" t="str">
            <v>Consumo de tóner</v>
          </cell>
          <cell r="L390" t="str">
            <v>Agotamiento de los recursos naturales (-)</v>
          </cell>
          <cell r="AB390" t="str">
            <v>Negativo BAJO</v>
          </cell>
          <cell r="BA390" t="str">
            <v>Negativo BAJO</v>
          </cell>
        </row>
        <row r="391">
          <cell r="K391" t="str">
            <v>Generación de residuos aprovechables (PAPEL)</v>
          </cell>
          <cell r="L391" t="str">
            <v>Disminución de carga en los rellenos sanitarios (+)</v>
          </cell>
          <cell r="AB391" t="str">
            <v>POSITIVO</v>
          </cell>
          <cell r="BA391" t="str">
            <v>POSITIVO</v>
          </cell>
        </row>
        <row r="392">
          <cell r="K392" t="str">
            <v xml:space="preserve">Generación de residuos peligrosos (TÓNERES) </v>
          </cell>
          <cell r="L392" t="str">
            <v>Contaminación del suelo (-)</v>
          </cell>
          <cell r="AB392" t="str">
            <v>Negativo MODERADO</v>
          </cell>
          <cell r="BA392" t="str">
            <v>Negativo BAJO</v>
          </cell>
        </row>
        <row r="393">
          <cell r="K393" t="str">
            <v>Conversión a medios tecnológicos</v>
          </cell>
          <cell r="L393" t="str">
            <v>Disminución de consumo de papel (+)</v>
          </cell>
          <cell r="AB393" t="str">
            <v>POSITIVO</v>
          </cell>
          <cell r="BA393" t="str">
            <v>POSITIVO</v>
          </cell>
        </row>
        <row r="394">
          <cell r="K394" t="str">
            <v>Consumo de energía eléctrica</v>
          </cell>
          <cell r="L394" t="str">
            <v>Agotamiento de los recursos naturales (-)</v>
          </cell>
          <cell r="AB394" t="str">
            <v>Negativo MODERADO</v>
          </cell>
          <cell r="BA394" t="str">
            <v>Negativo BAJO</v>
          </cell>
        </row>
        <row r="395">
          <cell r="K395" t="str">
            <v>Consumo de papel</v>
          </cell>
          <cell r="L395" t="str">
            <v>Agotamiento de los recursos naturales (-)</v>
          </cell>
          <cell r="AB395" t="str">
            <v>Negativo MODERADO</v>
          </cell>
          <cell r="BA395" t="str">
            <v>Negativo BAJO</v>
          </cell>
        </row>
        <row r="396">
          <cell r="K396" t="str">
            <v>Consumo de tóner</v>
          </cell>
          <cell r="L396" t="str">
            <v>Agotamiento de los recursos naturales (-)</v>
          </cell>
          <cell r="AB396" t="str">
            <v>Negativo BAJO</v>
          </cell>
          <cell r="BA396" t="str">
            <v>Negativo BAJO</v>
          </cell>
        </row>
        <row r="397">
          <cell r="K397" t="str">
            <v>Generación de residuos aprovechables (PAPEL)</v>
          </cell>
          <cell r="L397" t="str">
            <v>Disminución de carga en los rellenos sanitarios (+)</v>
          </cell>
          <cell r="AB397" t="str">
            <v>POSITIVO</v>
          </cell>
          <cell r="BA397" t="str">
            <v>POSITIVO</v>
          </cell>
        </row>
        <row r="398">
          <cell r="K398" t="str">
            <v xml:space="preserve">Generación de residuos peligrosos (TÓNERES) </v>
          </cell>
          <cell r="L398" t="str">
            <v>Contaminación del suelo (-)</v>
          </cell>
          <cell r="AB398" t="str">
            <v>Negativo MODERADO</v>
          </cell>
          <cell r="BA398" t="str">
            <v>Negativo BAJO</v>
          </cell>
        </row>
        <row r="399">
          <cell r="K399" t="str">
            <v>Conversión a medios tecnológicos</v>
          </cell>
          <cell r="L399" t="str">
            <v>Disminución de consumo de papel (+)</v>
          </cell>
          <cell r="AB399" t="str">
            <v>POSITIVO</v>
          </cell>
          <cell r="BA399" t="str">
            <v>POSITIVO</v>
          </cell>
        </row>
        <row r="400">
          <cell r="K400" t="str">
            <v>Consumo de energía eléctrica</v>
          </cell>
          <cell r="L400" t="str">
            <v>Agotamiento de los recursos naturales (-)</v>
          </cell>
          <cell r="AB400" t="str">
            <v>Negativo MODERADO</v>
          </cell>
          <cell r="BA400" t="str">
            <v>Negativo BAJO</v>
          </cell>
        </row>
        <row r="401">
          <cell r="K401" t="str">
            <v>Consumo de papel</v>
          </cell>
          <cell r="L401" t="str">
            <v>Agotamiento de los recursos naturales (-)</v>
          </cell>
          <cell r="AB401" t="str">
            <v>Negativo MODERADO</v>
          </cell>
          <cell r="BA401" t="str">
            <v>Negativo BAJO</v>
          </cell>
        </row>
        <row r="402">
          <cell r="K402" t="str">
            <v>Consumo de tóner</v>
          </cell>
          <cell r="L402" t="str">
            <v>Agotamiento de los recursos naturales (-)</v>
          </cell>
          <cell r="AB402" t="str">
            <v>Negativo BAJO</v>
          </cell>
          <cell r="BA402" t="str">
            <v>Negativo BAJO</v>
          </cell>
        </row>
        <row r="403">
          <cell r="K403" t="str">
            <v>Generación de residuos aprovechables (PAPEL)</v>
          </cell>
          <cell r="L403" t="str">
            <v>Disminución de carga en los rellenos sanitarios (+)</v>
          </cell>
          <cell r="AB403" t="str">
            <v>POSITIVO</v>
          </cell>
          <cell r="BA403" t="str">
            <v>POSITIVO</v>
          </cell>
        </row>
        <row r="404">
          <cell r="K404" t="str">
            <v xml:space="preserve">Generación de residuos peligrosos (TÓNERES) </v>
          </cell>
          <cell r="L404" t="str">
            <v>Contaminación del suelo (-)</v>
          </cell>
          <cell r="AB404" t="str">
            <v>Negativo MODERADO</v>
          </cell>
          <cell r="BA404" t="str">
            <v>Negativo BAJO</v>
          </cell>
        </row>
        <row r="405">
          <cell r="K405" t="str">
            <v>Conversión a medios tecnológicos</v>
          </cell>
          <cell r="L405" t="str">
            <v>Disminución de consumo de papel (+)</v>
          </cell>
          <cell r="AB405" t="str">
            <v>POSITIVO</v>
          </cell>
          <cell r="BA405" t="str">
            <v>POSITIVO</v>
          </cell>
        </row>
        <row r="406">
          <cell r="K406" t="str">
            <v>Consumo de energía eléctrica</v>
          </cell>
          <cell r="L406" t="str">
            <v>Agotamiento de los recursos naturales (-)</v>
          </cell>
          <cell r="AB406" t="str">
            <v>Negativo MODERADO</v>
          </cell>
          <cell r="BA406" t="str">
            <v>Negativo BAJO</v>
          </cell>
        </row>
        <row r="407">
          <cell r="K407" t="str">
            <v>Consumo de papel</v>
          </cell>
          <cell r="L407" t="str">
            <v>Agotamiento de los recursos naturales (-)</v>
          </cell>
          <cell r="AB407" t="str">
            <v>Negativo MODERADO</v>
          </cell>
          <cell r="BA407" t="str">
            <v>Negativo BAJO</v>
          </cell>
        </row>
        <row r="408">
          <cell r="K408" t="str">
            <v>Consumo de papel</v>
          </cell>
          <cell r="L408" t="str">
            <v>Fomento de buenas prácticas ambientales (+)</v>
          </cell>
          <cell r="AB408" t="str">
            <v>POSITIVO</v>
          </cell>
          <cell r="BA408" t="str">
            <v>POSITIVO</v>
          </cell>
        </row>
        <row r="409">
          <cell r="K409" t="str">
            <v>Consumo de tóner</v>
          </cell>
          <cell r="L409" t="str">
            <v>Agotamiento de los recursos naturales (-)</v>
          </cell>
          <cell r="AB409" t="str">
            <v>Negativo BAJO</v>
          </cell>
          <cell r="BA409" t="str">
            <v>Negativo BAJO</v>
          </cell>
        </row>
        <row r="410">
          <cell r="K410" t="str">
            <v>Consumo de tóner</v>
          </cell>
          <cell r="L410" t="str">
            <v>Fomento de buenas prácticas ambientales (+)</v>
          </cell>
          <cell r="AB410" t="str">
            <v>POSITIVO</v>
          </cell>
          <cell r="BA410" t="str">
            <v>POSITIVO</v>
          </cell>
        </row>
        <row r="411">
          <cell r="K411" t="str">
            <v>Generación de residuos aprovechables (PAPEL)</v>
          </cell>
          <cell r="L411" t="str">
            <v>Disminución de carga en los rellenos sanitarios (+)</v>
          </cell>
          <cell r="AB411" t="str">
            <v>POSITIVO</v>
          </cell>
          <cell r="BA411" t="str">
            <v>POSITIVO</v>
          </cell>
        </row>
        <row r="412">
          <cell r="K412" t="str">
            <v>Generación de residuos aprovechables (PAPEL)</v>
          </cell>
          <cell r="L412" t="str">
            <v>Fomento de buenas prácticas ambientales (+)</v>
          </cell>
          <cell r="AB412" t="str">
            <v>POSITIVO</v>
          </cell>
          <cell r="BA412" t="str">
            <v>POSITIVO</v>
          </cell>
        </row>
        <row r="413">
          <cell r="K413" t="str">
            <v xml:space="preserve">Generación de residuos peligrosos (TÓNERES) </v>
          </cell>
          <cell r="L413" t="str">
            <v>Contaminación del suelo (-)</v>
          </cell>
          <cell r="AB413" t="str">
            <v>Negativo MODERADO</v>
          </cell>
          <cell r="BA413" t="str">
            <v>Negativo BAJO</v>
          </cell>
        </row>
        <row r="414">
          <cell r="K414" t="str">
            <v xml:space="preserve">Generación de residuos peligrosos (TÓNERES) </v>
          </cell>
          <cell r="L414" t="str">
            <v>Fomento de buenas prácticas ambientales (+)</v>
          </cell>
          <cell r="AB414" t="str">
            <v>POSITIVO</v>
          </cell>
          <cell r="BA414" t="str">
            <v>POSITIVO</v>
          </cell>
        </row>
        <row r="415">
          <cell r="K415" t="str">
            <v>Conversión a medios tecnológicos</v>
          </cell>
          <cell r="L415" t="str">
            <v>Disminución de consumo de papel (+)</v>
          </cell>
          <cell r="AB415" t="str">
            <v>POSITIVO</v>
          </cell>
          <cell r="BA415" t="str">
            <v>POSITIVO</v>
          </cell>
        </row>
        <row r="416">
          <cell r="K416" t="str">
            <v>Consumo de energía eléctrica</v>
          </cell>
          <cell r="L416" t="str">
            <v>Agotamiento de los recursos naturales (-)</v>
          </cell>
          <cell r="AB416" t="str">
            <v>Negativo MODERADO</v>
          </cell>
          <cell r="BA416" t="str">
            <v>Negativo BAJO</v>
          </cell>
        </row>
        <row r="417">
          <cell r="K417" t="str">
            <v>Consumo de papel</v>
          </cell>
          <cell r="L417" t="str">
            <v>Agotamiento de los recursos naturales (-)</v>
          </cell>
          <cell r="AB417" t="str">
            <v>Negativo MODERADO</v>
          </cell>
          <cell r="BA417" t="str">
            <v>Negativo BAJO</v>
          </cell>
        </row>
        <row r="418">
          <cell r="K418" t="str">
            <v>Consumo de tóner</v>
          </cell>
          <cell r="L418" t="str">
            <v>Agotamiento de los recursos naturales (-)</v>
          </cell>
          <cell r="AB418" t="str">
            <v>Negativo BAJO</v>
          </cell>
          <cell r="BA418" t="str">
            <v>Negativo BAJO</v>
          </cell>
        </row>
        <row r="419">
          <cell r="K419" t="str">
            <v>Generación de residuos aprovechables (PAPEL)</v>
          </cell>
          <cell r="L419" t="str">
            <v>Disminución de carga en los rellenos sanitarios (+)</v>
          </cell>
          <cell r="AB419" t="str">
            <v>POSITIVO</v>
          </cell>
          <cell r="BA419" t="str">
            <v>POSITIVO</v>
          </cell>
        </row>
        <row r="420">
          <cell r="K420" t="str">
            <v xml:space="preserve">Generación de residuos peligrosos (TÓNERES) </v>
          </cell>
          <cell r="L420" t="str">
            <v>Contaminación del suelo (-)</v>
          </cell>
          <cell r="AB420" t="str">
            <v>Negativo MODERADO</v>
          </cell>
          <cell r="BA420" t="str">
            <v>Negativo BAJO</v>
          </cell>
        </row>
        <row r="421">
          <cell r="K421" t="str">
            <v>Conversión a medios tecnológicos</v>
          </cell>
          <cell r="L421" t="str">
            <v>Disminución de consumo de papel (+)</v>
          </cell>
          <cell r="AB421" t="str">
            <v>POSITIVO</v>
          </cell>
          <cell r="BA421" t="str">
            <v>POSITIVO</v>
          </cell>
        </row>
        <row r="422">
          <cell r="K422" t="str">
            <v>Consumo de energía eléctrica</v>
          </cell>
          <cell r="L422" t="str">
            <v>Agotamiento de los recursos naturales (-)</v>
          </cell>
          <cell r="AB422" t="str">
            <v>Negativo MODERADO</v>
          </cell>
          <cell r="BA422" t="str">
            <v>Negativo BAJO</v>
          </cell>
        </row>
        <row r="423">
          <cell r="K423" t="str">
            <v>Consumo de papel</v>
          </cell>
          <cell r="L423" t="str">
            <v>Agotamiento de los recursos naturales (-)</v>
          </cell>
          <cell r="AB423" t="str">
            <v>Negativo MODERADO</v>
          </cell>
          <cell r="BA423" t="str">
            <v>Negativo BAJO</v>
          </cell>
        </row>
        <row r="424">
          <cell r="K424" t="str">
            <v>Consumo de tóner</v>
          </cell>
          <cell r="L424" t="str">
            <v>Agotamiento de los recursos naturales (-)</v>
          </cell>
          <cell r="AB424" t="str">
            <v>Negativo BAJO</v>
          </cell>
          <cell r="BA424" t="str">
            <v>Negativo BAJO</v>
          </cell>
        </row>
        <row r="425">
          <cell r="K425" t="str">
            <v>Generación de residuos aprovechables (PAPEL)</v>
          </cell>
          <cell r="L425" t="str">
            <v>Disminución de carga en los rellenos sanitarios (+)</v>
          </cell>
          <cell r="AB425" t="str">
            <v>POSITIVO</v>
          </cell>
          <cell r="BA425" t="str">
            <v>POSITIVO</v>
          </cell>
        </row>
        <row r="426">
          <cell r="K426" t="str">
            <v xml:space="preserve">Generación de residuos peligrosos (TÓNERES) </v>
          </cell>
          <cell r="L426" t="str">
            <v>Contaminación del suelo (-)</v>
          </cell>
          <cell r="AB426" t="str">
            <v>Negativo MODERADO</v>
          </cell>
          <cell r="BA426" t="str">
            <v>Negativo BAJO</v>
          </cell>
        </row>
        <row r="427">
          <cell r="K427" t="str">
            <v>Conversión a medios tecnológicos</v>
          </cell>
          <cell r="L427" t="str">
            <v>Disminución de consumo de papel (+)</v>
          </cell>
          <cell r="AB427" t="str">
            <v>POSITIVO</v>
          </cell>
          <cell r="BA427" t="str">
            <v>POSITIVO</v>
          </cell>
        </row>
        <row r="428">
          <cell r="K428" t="str">
            <v>Consumo de energía eléctrica</v>
          </cell>
          <cell r="L428" t="str">
            <v>Agotamiento de los recursos naturales (-)</v>
          </cell>
          <cell r="AB428" t="str">
            <v>Negativo MODERADO</v>
          </cell>
          <cell r="BA428" t="str">
            <v>Negativo BAJO</v>
          </cell>
        </row>
        <row r="429">
          <cell r="K429" t="str">
            <v>Consumo de papel</v>
          </cell>
          <cell r="L429" t="str">
            <v>Agotamiento de los recursos naturales (-)</v>
          </cell>
          <cell r="AB429" t="str">
            <v>Negativo MODERADO</v>
          </cell>
          <cell r="BA429" t="str">
            <v>Negativo BAJO</v>
          </cell>
        </row>
        <row r="430">
          <cell r="K430" t="str">
            <v>Consumo de tóner</v>
          </cell>
          <cell r="L430" t="str">
            <v>Agotamiento de los recursos naturales (-)</v>
          </cell>
          <cell r="AB430" t="str">
            <v>Negativo BAJO</v>
          </cell>
          <cell r="BA430" t="str">
            <v>Negativo BAJO</v>
          </cell>
        </row>
        <row r="431">
          <cell r="K431" t="str">
            <v>Generación de residuos aprovechables (PAPEL)</v>
          </cell>
          <cell r="L431" t="str">
            <v>Disminución de carga en los rellenos sanitarios (+)</v>
          </cell>
          <cell r="AB431" t="str">
            <v>POSITIVO</v>
          </cell>
          <cell r="BA431" t="str">
            <v>POSITIVO</v>
          </cell>
        </row>
        <row r="432">
          <cell r="K432" t="str">
            <v xml:space="preserve">Generación de residuos peligrosos (TÓNERES) </v>
          </cell>
          <cell r="L432" t="str">
            <v>Contaminación del suelo (-)</v>
          </cell>
          <cell r="AB432" t="str">
            <v>Negativo MODERADO</v>
          </cell>
          <cell r="BA432" t="str">
            <v>Negativo BAJO</v>
          </cell>
        </row>
        <row r="433">
          <cell r="K433" t="str">
            <v>Conversión a medios tecnológicos</v>
          </cell>
          <cell r="L433" t="str">
            <v>Disminución de consumo de papel (+)</v>
          </cell>
          <cell r="AB433" t="str">
            <v>POSITIVO</v>
          </cell>
          <cell r="BA433" t="str">
            <v>POSITIVO</v>
          </cell>
        </row>
        <row r="434">
          <cell r="K434" t="str">
            <v>Consumo de energía eléctrica</v>
          </cell>
          <cell r="L434" t="str">
            <v>Agotamiento de los recursos naturales (-)</v>
          </cell>
          <cell r="AB434" t="str">
            <v>Negativo MODERADO</v>
          </cell>
          <cell r="BA434" t="str">
            <v>Negativo BAJO</v>
          </cell>
        </row>
        <row r="435">
          <cell r="K435" t="str">
            <v>Consumo de papel</v>
          </cell>
          <cell r="L435" t="str">
            <v>Agotamiento de los recursos naturales (-)</v>
          </cell>
          <cell r="AB435" t="str">
            <v>Negativo MODERADO</v>
          </cell>
          <cell r="BA435" t="str">
            <v>Negativo BAJO</v>
          </cell>
        </row>
        <row r="436">
          <cell r="K436" t="str">
            <v>Consumo de tóner</v>
          </cell>
          <cell r="L436" t="str">
            <v>Agotamiento de los recursos naturales (-)</v>
          </cell>
          <cell r="AB436" t="str">
            <v>Negativo BAJO</v>
          </cell>
          <cell r="BA436" t="str">
            <v>Negativo BAJO</v>
          </cell>
        </row>
        <row r="437">
          <cell r="K437" t="str">
            <v>Generación de residuos aprovechables (PAPEL)</v>
          </cell>
          <cell r="L437" t="str">
            <v>Disminución de carga en los rellenos sanitarios (+)</v>
          </cell>
          <cell r="AB437" t="str">
            <v>POSITIVO</v>
          </cell>
          <cell r="BA437" t="str">
            <v>POSITIVO</v>
          </cell>
        </row>
        <row r="438">
          <cell r="K438" t="str">
            <v xml:space="preserve">Generación de residuos peligrosos (TÓNERES) </v>
          </cell>
          <cell r="L438" t="str">
            <v>Contaminación del suelo (-)</v>
          </cell>
          <cell r="AB438" t="str">
            <v>Negativo MODERADO</v>
          </cell>
          <cell r="BA438" t="str">
            <v>Negativo BAJO</v>
          </cell>
        </row>
        <row r="439">
          <cell r="K439" t="str">
            <v>Conversión a medios tecnológicos</v>
          </cell>
          <cell r="L439" t="str">
            <v>Disminución de consumo de papel (+)</v>
          </cell>
          <cell r="AB439" t="str">
            <v>POSITIVO</v>
          </cell>
          <cell r="BA439" t="str">
            <v>POSITIVO</v>
          </cell>
        </row>
        <row r="440">
          <cell r="K440" t="str">
            <v>Consumo de energía eléctrica</v>
          </cell>
          <cell r="L440" t="str">
            <v>Agotamiento de los recursos naturales (-)</v>
          </cell>
          <cell r="AB440" t="str">
            <v>Negativo MODERADO</v>
          </cell>
          <cell r="BA440" t="str">
            <v>Negativo BAJO</v>
          </cell>
        </row>
        <row r="441">
          <cell r="K441" t="str">
            <v>Consumo de papel</v>
          </cell>
          <cell r="L441" t="str">
            <v>Agotamiento de los recursos naturales (-)</v>
          </cell>
          <cell r="AB441" t="str">
            <v>Negativo MODERADO</v>
          </cell>
          <cell r="BA441" t="str">
            <v>Negativo BAJO</v>
          </cell>
        </row>
        <row r="442">
          <cell r="K442" t="str">
            <v>Consumo de tóner</v>
          </cell>
          <cell r="L442" t="str">
            <v>Agotamiento de los recursos naturales (-)</v>
          </cell>
          <cell r="AB442" t="str">
            <v>Negativo BAJO</v>
          </cell>
          <cell r="BA442" t="str">
            <v>Negativo BAJO</v>
          </cell>
        </row>
        <row r="443">
          <cell r="K443" t="str">
            <v>Generación de residuos aprovechables (PAPEL)</v>
          </cell>
          <cell r="L443" t="str">
            <v>Disminución de carga en los rellenos sanitarios (+)</v>
          </cell>
          <cell r="AB443" t="str">
            <v>POSITIVO</v>
          </cell>
          <cell r="BA443" t="str">
            <v>POSITIVO</v>
          </cell>
        </row>
        <row r="444">
          <cell r="K444" t="str">
            <v xml:space="preserve">Generación de residuos peligrosos (TÓNERES) </v>
          </cell>
          <cell r="L444" t="str">
            <v>Contaminación del suelo (-)</v>
          </cell>
          <cell r="AB444" t="str">
            <v>Negativo MODERADO</v>
          </cell>
          <cell r="BA444" t="str">
            <v>Negativo BAJO</v>
          </cell>
        </row>
        <row r="445">
          <cell r="K445" t="str">
            <v>Definición de criterios ambientales para adquisición de productos y/o servicios</v>
          </cell>
          <cell r="L445" t="str">
            <v>Reducción de afectación al medio ambiente (+)</v>
          </cell>
          <cell r="AB445" t="str">
            <v>POSITIVO</v>
          </cell>
          <cell r="BA445" t="str">
            <v>POSITIVO</v>
          </cell>
        </row>
        <row r="446">
          <cell r="K446" t="str">
            <v>Consumo de energía eléctrica</v>
          </cell>
          <cell r="L446" t="str">
            <v>Agotamiento de los recursos naturales (-)</v>
          </cell>
          <cell r="AB446" t="str">
            <v>Negativo MODERADO</v>
          </cell>
          <cell r="BA446" t="str">
            <v>Negativo BAJO</v>
          </cell>
        </row>
        <row r="447">
          <cell r="K447" t="str">
            <v>Consumo de papel</v>
          </cell>
          <cell r="L447" t="str">
            <v>Agotamiento de los recursos naturales (-)</v>
          </cell>
          <cell r="AB447" t="str">
            <v>Negativo MODERADO</v>
          </cell>
          <cell r="BA447" t="str">
            <v>Negativo BAJO</v>
          </cell>
        </row>
        <row r="448">
          <cell r="K448" t="str">
            <v>Consumo de tóner</v>
          </cell>
          <cell r="L448" t="str">
            <v>Agotamiento de los recursos naturales (-)</v>
          </cell>
          <cell r="AB448" t="str">
            <v>Negativo BAJO</v>
          </cell>
          <cell r="BA448" t="str">
            <v>Negativo BAJO</v>
          </cell>
        </row>
        <row r="449">
          <cell r="K449" t="str">
            <v>Generación de residuos aprovechables (PAPEL)</v>
          </cell>
          <cell r="L449" t="str">
            <v>Disminución de carga en los rellenos sanitarios (+)</v>
          </cell>
          <cell r="AB449" t="str">
            <v>POSITIVO</v>
          </cell>
          <cell r="BA449" t="str">
            <v>POSITIVO</v>
          </cell>
        </row>
        <row r="450">
          <cell r="K450" t="str">
            <v xml:space="preserve">Generación de residuos peligrosos (TÓNERES) </v>
          </cell>
          <cell r="L450" t="str">
            <v>Contaminación del suelo (-)</v>
          </cell>
          <cell r="AB450" t="str">
            <v>Negativo MODERADO</v>
          </cell>
          <cell r="BA450" t="str">
            <v>Negativo BAJO</v>
          </cell>
        </row>
        <row r="451">
          <cell r="K451" t="str">
            <v>Definición de criterios ambientales para adquisición de productos y/o servicios</v>
          </cell>
          <cell r="L451" t="str">
            <v>Reducción de afectación al medio ambiente (+)</v>
          </cell>
          <cell r="AB451" t="str">
            <v>POSITIVO</v>
          </cell>
          <cell r="BA451" t="str">
            <v>POSITIVO</v>
          </cell>
        </row>
        <row r="452">
          <cell r="K452" t="str">
            <v>Identificación de requisitos legales ambientales y otros requisitos</v>
          </cell>
          <cell r="L452" t="str">
            <v>Reducción de afectación al medio ambiente (+)</v>
          </cell>
          <cell r="AB452" t="str">
            <v>POSITIVO</v>
          </cell>
          <cell r="BA452" t="str">
            <v>POSITIVO</v>
          </cell>
        </row>
        <row r="453">
          <cell r="K453" t="str">
            <v>Identificación de requisitos legales ambientales y otros requisitos</v>
          </cell>
          <cell r="L453" t="str">
            <v>Fomento de buenas prácticas ambientales (+)</v>
          </cell>
          <cell r="AB453" t="str">
            <v>POSITIVO</v>
          </cell>
          <cell r="BA453" t="str">
            <v>POSITIVO</v>
          </cell>
        </row>
        <row r="454">
          <cell r="K454" t="str">
            <v>Consumo de energía eléctrica</v>
          </cell>
          <cell r="L454" t="str">
            <v>Agotamiento de los recursos naturales (-)</v>
          </cell>
          <cell r="AB454" t="str">
            <v>Negativo MODERADO</v>
          </cell>
          <cell r="BA454" t="str">
            <v>Negativo BAJO</v>
          </cell>
        </row>
        <row r="455">
          <cell r="K455" t="str">
            <v>Consumo de papel</v>
          </cell>
          <cell r="L455" t="str">
            <v>Agotamiento de los recursos naturales (-)</v>
          </cell>
          <cell r="AB455" t="str">
            <v>Negativo MODERADO</v>
          </cell>
          <cell r="BA455" t="str">
            <v>Negativo BAJO</v>
          </cell>
        </row>
        <row r="456">
          <cell r="K456" t="str">
            <v>Consumo de tóner</v>
          </cell>
          <cell r="L456" t="str">
            <v>Agotamiento de los recursos naturales (-)</v>
          </cell>
          <cell r="AB456" t="str">
            <v>Negativo BAJO</v>
          </cell>
          <cell r="BA456" t="str">
            <v>Negativo BAJO</v>
          </cell>
        </row>
        <row r="457">
          <cell r="K457" t="str">
            <v>Generación de residuos aprovechables (PAPEL)</v>
          </cell>
          <cell r="L457" t="str">
            <v>Disminución de carga en los rellenos sanitarios (+)</v>
          </cell>
          <cell r="AB457" t="str">
            <v>POSITIVO</v>
          </cell>
          <cell r="BA457" t="str">
            <v>POSITIVO</v>
          </cell>
        </row>
        <row r="458">
          <cell r="K458" t="str">
            <v xml:space="preserve">Generación de residuos peligrosos (TÓNERES) </v>
          </cell>
          <cell r="L458" t="str">
            <v>Contaminación del suelo (-)</v>
          </cell>
          <cell r="AB458" t="str">
            <v>Negativo MODERADO</v>
          </cell>
          <cell r="BA458" t="str">
            <v>Negativo BAJO</v>
          </cell>
        </row>
        <row r="459">
          <cell r="K459" t="str">
            <v>Definición de criterios ambientales para adquisición de productos y/o servicios</v>
          </cell>
          <cell r="L459" t="str">
            <v>Reducción de afectación al medio ambiente (+)</v>
          </cell>
          <cell r="AB459" t="str">
            <v>POSITIVO</v>
          </cell>
          <cell r="BA459" t="str">
            <v>POSITIVO</v>
          </cell>
        </row>
        <row r="460">
          <cell r="K460" t="str">
            <v>Consumo de energía eléctrica</v>
          </cell>
          <cell r="L460" t="str">
            <v>Agotamiento de los recursos naturales (-)</v>
          </cell>
          <cell r="AB460" t="str">
            <v>Negativo MODERADO</v>
          </cell>
          <cell r="BA460" t="str">
            <v>Negativo MODERADO</v>
          </cell>
        </row>
        <row r="461">
          <cell r="K461" t="str">
            <v>Consumo de papel</v>
          </cell>
          <cell r="L461" t="str">
            <v>Afectación a flora (-)</v>
          </cell>
          <cell r="AB461" t="str">
            <v>Negativo MODERADO</v>
          </cell>
          <cell r="BA461" t="str">
            <v>Negativo MODERADO</v>
          </cell>
        </row>
        <row r="462">
          <cell r="K462" t="str">
            <v>Consumo de tóner</v>
          </cell>
          <cell r="L462" t="str">
            <v>Agotamiento de los recursos naturales (-)</v>
          </cell>
          <cell r="AB462" t="str">
            <v>Negativo BAJO</v>
          </cell>
          <cell r="BA462" t="str">
            <v>Negativo BAJO</v>
          </cell>
        </row>
        <row r="463">
          <cell r="K463" t="str">
            <v>Generación de residuos aprovechables (PAPEL)</v>
          </cell>
          <cell r="L463" t="str">
            <v>Conservación de flora (+)</v>
          </cell>
          <cell r="AB463" t="str">
            <v>POSITIVO</v>
          </cell>
          <cell r="BA463" t="str">
            <v>POSITIVO</v>
          </cell>
        </row>
        <row r="464">
          <cell r="K464" t="str">
            <v xml:space="preserve">Generación de residuos peligrosos (TÓNERES) </v>
          </cell>
          <cell r="L464" t="str">
            <v>Contaminación del suelo (-)</v>
          </cell>
          <cell r="AB464" t="str">
            <v>Negativo MODERADO</v>
          </cell>
          <cell r="BA464" t="str">
            <v>Negativo BAJO</v>
          </cell>
        </row>
        <row r="465">
          <cell r="K465" t="str">
            <v>Consumo de energía eléctrica</v>
          </cell>
          <cell r="L465" t="str">
            <v>Agotamiento de los recursos naturales (-)</v>
          </cell>
          <cell r="AB465" t="b">
            <v>0</v>
          </cell>
          <cell r="BA465" t="b">
            <v>0</v>
          </cell>
        </row>
        <row r="466">
          <cell r="K466" t="str">
            <v>Consumo de papel</v>
          </cell>
          <cell r="L466" t="str">
            <v>Afectación a flora (-)</v>
          </cell>
          <cell r="AB466" t="str">
            <v>Negativo MODERADO</v>
          </cell>
          <cell r="BA466" t="str">
            <v>Negativo MODERADO</v>
          </cell>
        </row>
        <row r="467">
          <cell r="K467" t="str">
            <v>Consumo de tóner</v>
          </cell>
          <cell r="L467" t="str">
            <v>Contaminación del suelo (-)</v>
          </cell>
          <cell r="AB467" t="str">
            <v>Negativo BAJO</v>
          </cell>
          <cell r="BA467" t="str">
            <v>Negativo BAJO</v>
          </cell>
        </row>
        <row r="468">
          <cell r="K468" t="str">
            <v>Generación de residuos aprovechables (PAPEL)</v>
          </cell>
          <cell r="L468" t="str">
            <v>Conservación de flora (+)</v>
          </cell>
          <cell r="AB468" t="str">
            <v>POSITIVO</v>
          </cell>
          <cell r="BA468" t="str">
            <v>POSITIVO</v>
          </cell>
        </row>
        <row r="469">
          <cell r="K469" t="str">
            <v xml:space="preserve">Generación de residuos peligrosos (TÓNERES) </v>
          </cell>
          <cell r="L469" t="str">
            <v>Contaminación del suelo (-)</v>
          </cell>
          <cell r="AB469" t="str">
            <v>Negativo MODERADO</v>
          </cell>
          <cell r="BA469" t="str">
            <v>Negativo MODERADO</v>
          </cell>
        </row>
        <row r="470">
          <cell r="K470" t="str">
            <v>Consumo de energía eléctrica</v>
          </cell>
          <cell r="L470" t="str">
            <v>Agotamiento de los recursos naturales (-)</v>
          </cell>
          <cell r="AB470" t="str">
            <v>Negativo MODERADO</v>
          </cell>
          <cell r="BA470" t="str">
            <v>Negativo MODERADO</v>
          </cell>
        </row>
        <row r="471">
          <cell r="K471" t="str">
            <v>Consumo de papel</v>
          </cell>
          <cell r="L471" t="str">
            <v>Afectación a flora (-)</v>
          </cell>
          <cell r="AB471" t="str">
            <v>Negativo MODERADO</v>
          </cell>
          <cell r="BA471" t="str">
            <v>Negativo MODERADO</v>
          </cell>
        </row>
        <row r="472">
          <cell r="K472" t="str">
            <v>Consumo de tóner</v>
          </cell>
          <cell r="L472" t="str">
            <v>Contaminación del suelo (-)</v>
          </cell>
          <cell r="AB472" t="str">
            <v>Negativo BAJO</v>
          </cell>
          <cell r="BA472" t="str">
            <v>Negativo BAJO</v>
          </cell>
        </row>
        <row r="473">
          <cell r="K473" t="str">
            <v>Generación de residuos aprovechables (PAPEL)</v>
          </cell>
          <cell r="L473" t="str">
            <v>Conservación de flora (+)</v>
          </cell>
          <cell r="AB473" t="str">
            <v>POSITIVO</v>
          </cell>
          <cell r="BA473" t="str">
            <v>POSITIVO</v>
          </cell>
        </row>
        <row r="474">
          <cell r="K474" t="str">
            <v xml:space="preserve">Generación de residuos peligrosos (TÓNERES) </v>
          </cell>
          <cell r="L474" t="str">
            <v>Contaminación del suelo (-)</v>
          </cell>
          <cell r="AB474" t="str">
            <v>Negativo MODERADO</v>
          </cell>
          <cell r="BA474" t="str">
            <v>Negativo MODERADO</v>
          </cell>
        </row>
        <row r="475">
          <cell r="K475" t="str">
            <v>Consumo de energía eléctrica</v>
          </cell>
          <cell r="L475" t="str">
            <v>Agotamiento de los recursos naturales (-)</v>
          </cell>
          <cell r="AB475" t="str">
            <v>Negativo MODERADO</v>
          </cell>
          <cell r="BA475" t="str">
            <v>Negativo BAJO</v>
          </cell>
        </row>
        <row r="476">
          <cell r="K476" t="str">
            <v>Consumo de papel</v>
          </cell>
          <cell r="L476" t="str">
            <v>Agotamiento de los recursos naturales (-)</v>
          </cell>
          <cell r="AB476" t="str">
            <v>Negativo MODERADO</v>
          </cell>
          <cell r="BA476" t="str">
            <v>Negativo BAJO</v>
          </cell>
        </row>
        <row r="477">
          <cell r="K477" t="str">
            <v>Consumo de tóner</v>
          </cell>
          <cell r="L477" t="str">
            <v>Agotamiento de los recursos naturales (-)</v>
          </cell>
          <cell r="AB477" t="str">
            <v>Negativo MODERADO</v>
          </cell>
          <cell r="BA477" t="str">
            <v>Negativo BAJO</v>
          </cell>
        </row>
        <row r="478">
          <cell r="K478" t="str">
            <v>Generación de residuos aprovechables (PAPEL)</v>
          </cell>
          <cell r="L478" t="str">
            <v>Disminución de carga en los rellenos sanitarios (+)</v>
          </cell>
          <cell r="AB478" t="str">
            <v>POSITIVO</v>
          </cell>
          <cell r="BA478" t="str">
            <v>POSITIVO</v>
          </cell>
        </row>
        <row r="479">
          <cell r="K479" t="str">
            <v xml:space="preserve">Generación de residuos peligrosos (TÓNERES) </v>
          </cell>
          <cell r="L479" t="str">
            <v>Contaminación del suelo (-)</v>
          </cell>
          <cell r="AB479" t="str">
            <v>Negativo MODERADO</v>
          </cell>
          <cell r="BA479" t="str">
            <v>Negativo BAJO</v>
          </cell>
        </row>
        <row r="480">
          <cell r="K480" t="str">
            <v>Definición de criterios ambientales para adquisición de productos y/o servicios</v>
          </cell>
          <cell r="L480" t="str">
            <v>Reducción de afectación al medio ambiente (+)</v>
          </cell>
          <cell r="AB480" t="str">
            <v>POSITIVO</v>
          </cell>
          <cell r="BA480" t="str">
            <v>POSITIVO</v>
          </cell>
        </row>
        <row r="481">
          <cell r="K481" t="str">
            <v>Conversión a medios tecnológicos</v>
          </cell>
          <cell r="L481" t="str">
            <v>Disminución de consumo de papel (+)</v>
          </cell>
          <cell r="AB481" t="str">
            <v>POSITIVO</v>
          </cell>
          <cell r="BA481" t="str">
            <v>POSITIVO</v>
          </cell>
        </row>
        <row r="482">
          <cell r="K482" t="str">
            <v>Consumo de energía eléctrica</v>
          </cell>
          <cell r="L482" t="str">
            <v>Agotamiento de los recursos naturales (-)</v>
          </cell>
          <cell r="AB482" t="str">
            <v>Negativo MODERADO</v>
          </cell>
          <cell r="BA482" t="str">
            <v>Negativo BAJO</v>
          </cell>
        </row>
        <row r="483">
          <cell r="K483" t="str">
            <v>Generación de residuos de manejo especial (RAEE´S)</v>
          </cell>
          <cell r="L483" t="str">
            <v>Contaminación del suelo (-)</v>
          </cell>
          <cell r="AB483" t="str">
            <v>Negativo MODERADO</v>
          </cell>
          <cell r="BA483" t="str">
            <v>Negativo BAJO</v>
          </cell>
        </row>
        <row r="484">
          <cell r="K484" t="str">
            <v>Consumo de energía eléctrica</v>
          </cell>
          <cell r="L484" t="str">
            <v>Agotamiento de los recursos naturales (-)</v>
          </cell>
          <cell r="AB484" t="str">
            <v>Negativo MODERADO</v>
          </cell>
          <cell r="BA484" t="str">
            <v>Negativo BAJO</v>
          </cell>
        </row>
        <row r="485">
          <cell r="K485" t="str">
            <v>Generación de residuos de manejo especial (RAEE´S)</v>
          </cell>
          <cell r="L485" t="str">
            <v>Contaminación del suelo (-)</v>
          </cell>
          <cell r="AB485" t="str">
            <v>Negativo MODERADO</v>
          </cell>
          <cell r="BA485" t="str">
            <v>Negativo BAJO</v>
          </cell>
        </row>
        <row r="486">
          <cell r="K486" t="str">
            <v>Consumo de papel</v>
          </cell>
          <cell r="L486" t="str">
            <v>Agotamiento de los recursos naturales (-)</v>
          </cell>
          <cell r="AB486" t="str">
            <v>Negativo MODERADO</v>
          </cell>
          <cell r="BA486" t="str">
            <v>Negativo BAJO</v>
          </cell>
        </row>
        <row r="487">
          <cell r="K487" t="str">
            <v>Consumo de tóner</v>
          </cell>
          <cell r="L487" t="str">
            <v>Agotamiento de los recursos naturales (-)</v>
          </cell>
          <cell r="AB487" t="str">
            <v>Negativo BAJO</v>
          </cell>
          <cell r="BA487" t="str">
            <v>Negativo BAJO</v>
          </cell>
        </row>
        <row r="488">
          <cell r="K488" t="str">
            <v>Generación de residuos aprovechables (PAPEL)</v>
          </cell>
          <cell r="L488" t="str">
            <v>Disminución de carga en los rellenos sanitarios (+)</v>
          </cell>
          <cell r="AB488" t="str">
            <v>POSITIVO</v>
          </cell>
          <cell r="BA488" t="str">
            <v>POSITIVO</v>
          </cell>
        </row>
        <row r="489">
          <cell r="K489" t="str">
            <v xml:space="preserve">Generación de residuos peligrosos (TÓNERES) </v>
          </cell>
          <cell r="L489" t="str">
            <v>Contaminación del suelo (-)</v>
          </cell>
          <cell r="AB489" t="str">
            <v>Negativo MODERADO</v>
          </cell>
          <cell r="BA489" t="str">
            <v>Negativo BAJO</v>
          </cell>
        </row>
        <row r="490">
          <cell r="K490" t="str">
            <v>Consumo de energía eléctrica</v>
          </cell>
          <cell r="L490" t="str">
            <v>Agotamiento de los recursos naturales (-)</v>
          </cell>
          <cell r="AB490" t="str">
            <v>Negativo MODERADO</v>
          </cell>
          <cell r="BA490" t="str">
            <v>Negativo BAJO</v>
          </cell>
        </row>
        <row r="491">
          <cell r="K491" t="str">
            <v>Consumo de papel</v>
          </cell>
          <cell r="L491" t="str">
            <v>Agotamiento de los recursos naturales (-)</v>
          </cell>
          <cell r="AB491" t="str">
            <v>Negativo MODERADO</v>
          </cell>
          <cell r="BA491" t="str">
            <v>Negativo BAJO</v>
          </cell>
        </row>
        <row r="492">
          <cell r="K492" t="str">
            <v>Consumo de tóner</v>
          </cell>
          <cell r="L492" t="str">
            <v>Agotamiento de los recursos naturales (-)</v>
          </cell>
          <cell r="AB492" t="str">
            <v>Negativo BAJO</v>
          </cell>
          <cell r="BA492" t="str">
            <v>Negativo BAJO</v>
          </cell>
        </row>
        <row r="493">
          <cell r="K493" t="str">
            <v>Generación de residuos aprovechables (PAPEL)</v>
          </cell>
          <cell r="L493" t="str">
            <v>Disminución de carga en los rellenos sanitarios (+)</v>
          </cell>
          <cell r="AB493" t="str">
            <v>POSITIVO</v>
          </cell>
          <cell r="BA493" t="str">
            <v>POSITIVO</v>
          </cell>
        </row>
        <row r="494">
          <cell r="K494" t="str">
            <v xml:space="preserve">Generación de residuos peligrosos (TÓNERES) </v>
          </cell>
          <cell r="L494" t="str">
            <v>Contaminación del suelo (-)</v>
          </cell>
          <cell r="AB494" t="str">
            <v>Negativo MODERADO</v>
          </cell>
          <cell r="BA494" t="str">
            <v>Negativo BAJO</v>
          </cell>
        </row>
        <row r="495">
          <cell r="K495" t="str">
            <v>Conversión a medios tecnológicos</v>
          </cell>
          <cell r="L495" t="str">
            <v>Disminución de consumo de papel (+)</v>
          </cell>
          <cell r="AB495" t="str">
            <v>POSITIVO</v>
          </cell>
          <cell r="BA495" t="str">
            <v>POSITIVO</v>
          </cell>
        </row>
        <row r="496">
          <cell r="K496" t="str">
            <v>Consumo de energía eléctrica</v>
          </cell>
          <cell r="L496" t="str">
            <v>Agotamiento de los recursos naturales (-)</v>
          </cell>
          <cell r="AB496" t="str">
            <v>Negativo MODERADO</v>
          </cell>
          <cell r="BA496" t="str">
            <v>Negativo BAJO</v>
          </cell>
        </row>
        <row r="497">
          <cell r="K497" t="str">
            <v>Consumo de papel</v>
          </cell>
          <cell r="L497" t="str">
            <v>Agotamiento de los recursos naturales (-)</v>
          </cell>
          <cell r="AB497" t="str">
            <v>Negativo MODERADO</v>
          </cell>
          <cell r="BA497" t="str">
            <v>Negativo BAJO</v>
          </cell>
        </row>
        <row r="498">
          <cell r="K498" t="str">
            <v>Consumo de tóner</v>
          </cell>
          <cell r="L498" t="str">
            <v>Agotamiento de los recursos naturales (-)</v>
          </cell>
          <cell r="AB498" t="str">
            <v>Negativo BAJO</v>
          </cell>
          <cell r="BA498" t="str">
            <v>Negativo BAJO</v>
          </cell>
        </row>
        <row r="499">
          <cell r="K499" t="str">
            <v>Generación de residuos aprovechables (PAPEL)</v>
          </cell>
          <cell r="L499" t="str">
            <v>Disminución de carga en los rellenos sanitarios (+)</v>
          </cell>
          <cell r="AB499" t="str">
            <v>POSITIVO</v>
          </cell>
          <cell r="BA499" t="str">
            <v>POSITIVO</v>
          </cell>
        </row>
        <row r="500">
          <cell r="K500" t="str">
            <v xml:space="preserve">Generación de residuos peligrosos (TÓNERES) </v>
          </cell>
          <cell r="L500" t="str">
            <v>Contaminación del suelo (-)</v>
          </cell>
          <cell r="AB500" t="str">
            <v>Negativo MODERADO</v>
          </cell>
          <cell r="BA500" t="str">
            <v>Negativo BAJO</v>
          </cell>
        </row>
        <row r="501">
          <cell r="K501" t="str">
            <v>Conversión a medios tecnológicos</v>
          </cell>
          <cell r="L501" t="str">
            <v>Disminución de consumo de papel (+)</v>
          </cell>
          <cell r="AB501" t="str">
            <v>POSITIVO</v>
          </cell>
          <cell r="BA501" t="str">
            <v>POSITIVO</v>
          </cell>
        </row>
        <row r="502">
          <cell r="K502" t="str">
            <v>Consumo de energía eléctrica</v>
          </cell>
          <cell r="L502" t="str">
            <v>Agotamiento de los recursos naturales (-)</v>
          </cell>
          <cell r="AB502" t="str">
            <v>Negativo MODERADO</v>
          </cell>
          <cell r="BA502" t="str">
            <v>Negativo BAJO</v>
          </cell>
        </row>
        <row r="503">
          <cell r="K503" t="str">
            <v>Conversión a medios tecnológicos</v>
          </cell>
          <cell r="L503" t="str">
            <v>Disminución de consumo de papel (+)</v>
          </cell>
          <cell r="AB503" t="str">
            <v>POSITIVO</v>
          </cell>
          <cell r="BA503" t="str">
            <v>POSITIVO</v>
          </cell>
        </row>
        <row r="504">
          <cell r="K504" t="str">
            <v>Consumo de energía eléctrica</v>
          </cell>
          <cell r="L504" t="str">
            <v>Agotamiento de los recursos naturales (-)</v>
          </cell>
          <cell r="AB504" t="str">
            <v>Negativo MODERADO</v>
          </cell>
          <cell r="BA504" t="str">
            <v>Negativo BAJO</v>
          </cell>
        </row>
        <row r="505">
          <cell r="K505" t="str">
            <v>Consumo de papel</v>
          </cell>
          <cell r="L505" t="str">
            <v>Agotamiento de los recursos naturales (-)</v>
          </cell>
          <cell r="AB505" t="str">
            <v>Negativo MODERADO</v>
          </cell>
          <cell r="BA505" t="str">
            <v>Negativo BAJO</v>
          </cell>
        </row>
        <row r="506">
          <cell r="K506" t="str">
            <v>Consumo de tóner</v>
          </cell>
          <cell r="L506" t="str">
            <v>Agotamiento de los recursos naturales (-)</v>
          </cell>
          <cell r="AB506" t="str">
            <v>Negativo BAJO</v>
          </cell>
          <cell r="BA506" t="str">
            <v>Negativo BAJO</v>
          </cell>
        </row>
        <row r="507">
          <cell r="K507" t="str">
            <v>Generación de residuos aprovechables (PAPEL)</v>
          </cell>
          <cell r="L507" t="str">
            <v>Disminución de carga en los rellenos sanitarios (+)</v>
          </cell>
          <cell r="AB507" t="str">
            <v>POSITIVO</v>
          </cell>
          <cell r="BA507" t="str">
            <v>POSITIVO</v>
          </cell>
        </row>
        <row r="508">
          <cell r="K508" t="str">
            <v xml:space="preserve">Generación de residuos peligrosos (TÓNERES) </v>
          </cell>
          <cell r="L508" t="str">
            <v>Contaminación del suelo (-)</v>
          </cell>
          <cell r="AB508" t="str">
            <v>Negativo MODERADO</v>
          </cell>
          <cell r="BA508" t="str">
            <v>Negativo BAJO</v>
          </cell>
        </row>
        <row r="509">
          <cell r="K509" t="str">
            <v>Conversión a medios tecnológicos</v>
          </cell>
          <cell r="L509" t="str">
            <v>Disminución de consumo de papel (+)</v>
          </cell>
          <cell r="AB509" t="str">
            <v>POSITIVO</v>
          </cell>
          <cell r="BA509" t="str">
            <v>POSITIVO</v>
          </cell>
        </row>
        <row r="510">
          <cell r="K510" t="str">
            <v>Consumo de energía eléctrica</v>
          </cell>
          <cell r="L510" t="str">
            <v>Agotamiento de los recursos naturales (-)</v>
          </cell>
          <cell r="AB510" t="str">
            <v>Negativo MODERADO</v>
          </cell>
          <cell r="BA510" t="str">
            <v>Negativo BAJO</v>
          </cell>
        </row>
        <row r="511">
          <cell r="K511" t="str">
            <v>Consumo de papel</v>
          </cell>
          <cell r="L511" t="str">
            <v>Agotamiento de los recursos naturales (-)</v>
          </cell>
          <cell r="AB511" t="str">
            <v>Negativo MODERADO</v>
          </cell>
          <cell r="BA511" t="str">
            <v>Negativo BAJO</v>
          </cell>
        </row>
        <row r="512">
          <cell r="K512" t="str">
            <v>Consumo de tóner</v>
          </cell>
          <cell r="L512" t="str">
            <v>Agotamiento de los recursos naturales (-)</v>
          </cell>
          <cell r="AB512" t="str">
            <v>Negativo BAJO</v>
          </cell>
          <cell r="BA512" t="str">
            <v>Negativo BAJO</v>
          </cell>
        </row>
        <row r="513">
          <cell r="K513" t="str">
            <v>Generación de residuos aprovechables (PAPEL)</v>
          </cell>
          <cell r="L513" t="str">
            <v>Disminución de carga en los rellenos sanitarios (+)</v>
          </cell>
          <cell r="AB513" t="str">
            <v>POSITIVO</v>
          </cell>
          <cell r="BA513" t="str">
            <v>POSITIVO</v>
          </cell>
        </row>
        <row r="514">
          <cell r="K514" t="str">
            <v xml:space="preserve">Generación de residuos peligrosos (TÓNERES) </v>
          </cell>
          <cell r="L514" t="str">
            <v>Contaminación del suelo (-)</v>
          </cell>
          <cell r="AB514" t="str">
            <v>Negativo MODERADO</v>
          </cell>
          <cell r="BA514" t="str">
            <v>Negativo BAJO</v>
          </cell>
        </row>
        <row r="515">
          <cell r="K515" t="str">
            <v>Conversión a medios tecnológicos</v>
          </cell>
          <cell r="L515" t="str">
            <v>Disminución de consumo de papel (+)</v>
          </cell>
          <cell r="AB515" t="str">
            <v>POSITIVO</v>
          </cell>
          <cell r="BA515" t="str">
            <v>POSITIVO</v>
          </cell>
        </row>
        <row r="516">
          <cell r="K516" t="str">
            <v>Consumo de energía eléctrica</v>
          </cell>
          <cell r="L516" t="str">
            <v>Agotamiento de los recursos naturales (-)</v>
          </cell>
          <cell r="AB516" t="str">
            <v>Negativo MODERADO</v>
          </cell>
          <cell r="BA516" t="str">
            <v>Negativo BAJO</v>
          </cell>
        </row>
        <row r="517">
          <cell r="K517" t="str">
            <v>Consumo de papel</v>
          </cell>
          <cell r="L517" t="str">
            <v>Agotamiento de los recursos naturales (-)</v>
          </cell>
          <cell r="AB517" t="str">
            <v>Negativo MODERADO</v>
          </cell>
          <cell r="BA517" t="str">
            <v>Negativo BAJO</v>
          </cell>
        </row>
        <row r="518">
          <cell r="K518" t="str">
            <v>Consumo de tóner</v>
          </cell>
          <cell r="L518" t="str">
            <v>Agotamiento de los recursos naturales (-)</v>
          </cell>
          <cell r="AB518" t="str">
            <v>Negativo BAJO</v>
          </cell>
          <cell r="BA518" t="str">
            <v>Negativo BAJO</v>
          </cell>
        </row>
        <row r="519">
          <cell r="K519" t="str">
            <v>Generación de residuos aprovechables (PAPEL)</v>
          </cell>
          <cell r="L519" t="str">
            <v>Disminución de carga en los rellenos sanitarios (+)</v>
          </cell>
          <cell r="AB519" t="str">
            <v>POSITIVO</v>
          </cell>
          <cell r="BA519" t="str">
            <v>POSITIVO</v>
          </cell>
        </row>
        <row r="520">
          <cell r="K520" t="str">
            <v xml:space="preserve">Generación de residuos peligrosos (TÓNERES) </v>
          </cell>
          <cell r="L520" t="str">
            <v>Contaminación del suelo (-)</v>
          </cell>
          <cell r="AB520" t="str">
            <v>Negativo MODERADO</v>
          </cell>
          <cell r="BA520" t="str">
            <v>Negativo BAJO</v>
          </cell>
        </row>
        <row r="521">
          <cell r="K521" t="str">
            <v>Conversión a medios tecnológicos</v>
          </cell>
          <cell r="L521" t="str">
            <v>Disminución de consumo de papel (+)</v>
          </cell>
          <cell r="AB521" t="str">
            <v>POSITIVO</v>
          </cell>
          <cell r="BA521" t="str">
            <v>POSITIVO</v>
          </cell>
        </row>
        <row r="522">
          <cell r="K522" t="str">
            <v>Intervención a comunidades Étnicas</v>
          </cell>
          <cell r="L522" t="str">
            <v>Conservación de las costumbres étnicas (+)</v>
          </cell>
          <cell r="AB522" t="str">
            <v>POSITIVO</v>
          </cell>
          <cell r="BA522" t="str">
            <v>POSITIVO</v>
          </cell>
        </row>
        <row r="523">
          <cell r="K523" t="str">
            <v>Consumo de energía eléctrica</v>
          </cell>
          <cell r="L523" t="str">
            <v>Agotamiento de los recursos naturales (-)</v>
          </cell>
          <cell r="AB523" t="str">
            <v>Negativo MODERADO</v>
          </cell>
          <cell r="BA523" t="str">
            <v>Negativo BAJO</v>
          </cell>
        </row>
        <row r="524">
          <cell r="K524" t="str">
            <v>Consumo de papel</v>
          </cell>
          <cell r="L524" t="str">
            <v>Agotamiento de los recursos naturales (-)</v>
          </cell>
          <cell r="AB524" t="str">
            <v>Negativo MODERADO</v>
          </cell>
          <cell r="BA524" t="str">
            <v>Negativo BAJO</v>
          </cell>
        </row>
        <row r="525">
          <cell r="K525" t="str">
            <v>Consumo de tóner</v>
          </cell>
          <cell r="L525" t="str">
            <v>Agotamiento de los recursos naturales (-)</v>
          </cell>
          <cell r="AB525" t="str">
            <v>Negativo BAJO</v>
          </cell>
          <cell r="BA525" t="str">
            <v>Negativo BAJO</v>
          </cell>
        </row>
        <row r="526">
          <cell r="K526" t="str">
            <v>Generación de residuos aprovechables (PAPEL)</v>
          </cell>
          <cell r="L526" t="str">
            <v>Disminución de carga en los rellenos sanitarios (+)</v>
          </cell>
          <cell r="AB526" t="str">
            <v>POSITIVO</v>
          </cell>
          <cell r="BA526" t="str">
            <v>POSITIVO</v>
          </cell>
        </row>
        <row r="527">
          <cell r="K527" t="str">
            <v xml:space="preserve">Generación de residuos peligrosos (TÓNERES) </v>
          </cell>
          <cell r="L527" t="str">
            <v>Contaminación del suelo (-)</v>
          </cell>
          <cell r="AB527" t="str">
            <v>Negativo MODERADO</v>
          </cell>
          <cell r="BA527" t="str">
            <v>Negativo BAJO</v>
          </cell>
        </row>
        <row r="528">
          <cell r="K528" t="str">
            <v>Conversión a medios tecnológicos</v>
          </cell>
          <cell r="L528" t="str">
            <v>Disminución de consumo de papel (+)</v>
          </cell>
          <cell r="AB528" t="str">
            <v>POSITIVO</v>
          </cell>
          <cell r="BA528" t="str">
            <v>POSITIVO</v>
          </cell>
        </row>
        <row r="529">
          <cell r="K529" t="str">
            <v>Intervención a comunidades Étnicas</v>
          </cell>
          <cell r="L529" t="str">
            <v>Conservación de las costumbres étnicas (+)</v>
          </cell>
          <cell r="AB529" t="str">
            <v>POSITIVO</v>
          </cell>
          <cell r="BA529" t="str">
            <v>POSITIVO</v>
          </cell>
        </row>
        <row r="530">
          <cell r="K530" t="str">
            <v>Consumo de energía eléctrica</v>
          </cell>
          <cell r="L530" t="str">
            <v>Agotamiento de los recursos naturales (-)</v>
          </cell>
          <cell r="AB530" t="str">
            <v>Negativo MODERADO</v>
          </cell>
          <cell r="BA530" t="str">
            <v>Negativo BAJO</v>
          </cell>
        </row>
        <row r="531">
          <cell r="K531" t="str">
            <v>Consumo de papel</v>
          </cell>
          <cell r="L531" t="str">
            <v>Agotamiento de los recursos naturales (-)</v>
          </cell>
          <cell r="AB531" t="str">
            <v>Negativo MODERADO</v>
          </cell>
          <cell r="BA531" t="str">
            <v>Negativo BAJO</v>
          </cell>
        </row>
        <row r="532">
          <cell r="K532" t="str">
            <v>Consumo de tóner</v>
          </cell>
          <cell r="L532" t="str">
            <v>Agotamiento de los recursos naturales (-)</v>
          </cell>
          <cell r="AB532" t="str">
            <v>Negativo BAJO</v>
          </cell>
          <cell r="BA532" t="str">
            <v>Negativo BAJO</v>
          </cell>
        </row>
        <row r="533">
          <cell r="K533" t="str">
            <v>Generación de residuos aprovechables (PAPEL)</v>
          </cell>
          <cell r="L533" t="str">
            <v>Disminución de carga en los rellenos sanitarios (+)</v>
          </cell>
          <cell r="AB533" t="str">
            <v>POSITIVO</v>
          </cell>
          <cell r="BA533" t="str">
            <v>POSITIVO</v>
          </cell>
        </row>
        <row r="534">
          <cell r="K534" t="str">
            <v xml:space="preserve">Generación de residuos peligrosos (TÓNERES) </v>
          </cell>
          <cell r="L534" t="str">
            <v>Contaminación del suelo (-)</v>
          </cell>
          <cell r="AB534" t="str">
            <v>Negativo MODERADO</v>
          </cell>
          <cell r="BA534" t="str">
            <v>Negativo BAJO</v>
          </cell>
        </row>
        <row r="535">
          <cell r="K535" t="str">
            <v>Conversión a medios tecnológicos</v>
          </cell>
          <cell r="L535" t="str">
            <v>Disminución de consumo de papel (+)</v>
          </cell>
          <cell r="AB535" t="str">
            <v>POSITIVO</v>
          </cell>
          <cell r="BA535" t="str">
            <v>POSITIVO</v>
          </cell>
        </row>
        <row r="536">
          <cell r="K536" t="str">
            <v>Intervención a comunidades Étnicas</v>
          </cell>
          <cell r="L536" t="str">
            <v>Fomento de buenas prácticas ambientales (+)</v>
          </cell>
          <cell r="AB536" t="str">
            <v>POSITIVO</v>
          </cell>
          <cell r="BA536" t="str">
            <v>POSITIVO</v>
          </cell>
        </row>
        <row r="537">
          <cell r="K537" t="str">
            <v>Definición de criterios ambientales para adquisición de productos y/o servicios</v>
          </cell>
          <cell r="L537" t="str">
            <v>Reducción de afectación al medio ambiente (+)</v>
          </cell>
          <cell r="AB537" t="str">
            <v>POSITIVO</v>
          </cell>
          <cell r="BA537" t="str">
            <v>POSITIVO</v>
          </cell>
        </row>
        <row r="538">
          <cell r="K538" t="str">
            <v>Educación ambiental</v>
          </cell>
          <cell r="L538" t="str">
            <v>Fomento de buenas prácticas ambientales (+)</v>
          </cell>
          <cell r="AB538" t="str">
            <v>POSITIVO</v>
          </cell>
          <cell r="BA538" t="str">
            <v>POSITIVO</v>
          </cell>
        </row>
        <row r="539">
          <cell r="K539" t="str">
            <v>Consumo de energía eléctrica</v>
          </cell>
          <cell r="L539" t="str">
            <v>Agotamiento de los recursos naturales (-)</v>
          </cell>
          <cell r="AB539" t="str">
            <v>Negativo MODERADO</v>
          </cell>
          <cell r="BA539" t="str">
            <v>Negativo BAJO</v>
          </cell>
        </row>
        <row r="540">
          <cell r="K540" t="str">
            <v>Consumo de papel</v>
          </cell>
          <cell r="L540" t="str">
            <v>Agotamiento de los recursos naturales (-)</v>
          </cell>
          <cell r="AB540" t="str">
            <v>Negativo MODERADO</v>
          </cell>
          <cell r="BA540" t="str">
            <v>Negativo BAJO</v>
          </cell>
        </row>
        <row r="541">
          <cell r="K541" t="str">
            <v>Consumo de tóner</v>
          </cell>
          <cell r="L541" t="str">
            <v>Agotamiento de los recursos naturales (-)</v>
          </cell>
          <cell r="AB541" t="str">
            <v>Negativo BAJO</v>
          </cell>
          <cell r="BA541" t="str">
            <v>Negativo BAJO</v>
          </cell>
        </row>
        <row r="542">
          <cell r="K542" t="str">
            <v>Generación de residuos aprovechables (PAPEL)</v>
          </cell>
          <cell r="L542" t="str">
            <v>Disminución de carga en los rellenos sanitarios (+)</v>
          </cell>
          <cell r="AB542" t="str">
            <v>POSITIVO</v>
          </cell>
          <cell r="BA542" t="str">
            <v>POSITIVO</v>
          </cell>
        </row>
        <row r="543">
          <cell r="K543" t="str">
            <v xml:space="preserve">Generación de residuos peligrosos (TÓNERES) </v>
          </cell>
          <cell r="L543" t="str">
            <v>Contaminación del suelo (-)</v>
          </cell>
          <cell r="AB543" t="str">
            <v>Negativo MODERADO</v>
          </cell>
          <cell r="BA543" t="str">
            <v>Negativo BAJO</v>
          </cell>
        </row>
        <row r="544">
          <cell r="K544" t="str">
            <v>Conversión a medios tecnológicos</v>
          </cell>
          <cell r="L544" t="str">
            <v>Disminución de consumo de papel (+)</v>
          </cell>
          <cell r="AB544" t="str">
            <v>POSITIVO</v>
          </cell>
          <cell r="BA544" t="str">
            <v>POSITIVO</v>
          </cell>
        </row>
        <row r="545">
          <cell r="K545" t="str">
            <v>Intervención a comunidades Étnicas</v>
          </cell>
          <cell r="L545" t="str">
            <v>Conservación de las costumbres étnicas (+)</v>
          </cell>
          <cell r="AB545" t="str">
            <v>POSITIVO</v>
          </cell>
          <cell r="BA545" t="str">
            <v>POSITIVO</v>
          </cell>
        </row>
        <row r="546">
          <cell r="K546" t="str">
            <v>Consumo de energía eléctrica</v>
          </cell>
          <cell r="L546" t="str">
            <v>Agotamiento de los recursos naturales (-)</v>
          </cell>
          <cell r="AB546" t="str">
            <v>Negativo MODERADO</v>
          </cell>
          <cell r="BA546" t="str">
            <v>Negativo BAJO</v>
          </cell>
        </row>
        <row r="547">
          <cell r="K547" t="str">
            <v>Consumo de papel</v>
          </cell>
          <cell r="L547" t="str">
            <v>Agotamiento de los recursos naturales (-)</v>
          </cell>
          <cell r="AB547" t="str">
            <v>Negativo MODERADO</v>
          </cell>
          <cell r="BA547" t="str">
            <v>Negativo BAJO</v>
          </cell>
        </row>
        <row r="548">
          <cell r="K548" t="str">
            <v>Consumo de tóner</v>
          </cell>
          <cell r="L548" t="str">
            <v>Agotamiento de los recursos naturales (-)</v>
          </cell>
          <cell r="AB548" t="str">
            <v>Negativo BAJO</v>
          </cell>
          <cell r="BA548" t="str">
            <v>Negativo BAJO</v>
          </cell>
        </row>
        <row r="549">
          <cell r="K549" t="str">
            <v>Generación de residuos aprovechables (PAPEL)</v>
          </cell>
          <cell r="L549" t="str">
            <v>Disminución de carga en los rellenos sanitarios (+)</v>
          </cell>
          <cell r="AB549" t="str">
            <v>POSITIVO</v>
          </cell>
          <cell r="BA549" t="str">
            <v>POSITIVO</v>
          </cell>
        </row>
        <row r="550">
          <cell r="K550" t="str">
            <v xml:space="preserve">Generación de residuos peligrosos (TÓNERES) </v>
          </cell>
          <cell r="L550" t="str">
            <v>Contaminación del suelo (-)</v>
          </cell>
          <cell r="AB550" t="str">
            <v>Negativo MODERADO</v>
          </cell>
          <cell r="BA550" t="str">
            <v>Negativo BAJO</v>
          </cell>
        </row>
        <row r="551">
          <cell r="K551" t="str">
            <v>Conversión a medios tecnológicos</v>
          </cell>
          <cell r="L551" t="str">
            <v>Disminución de consumo de papel (+)</v>
          </cell>
          <cell r="AB551" t="str">
            <v>POSITIVO</v>
          </cell>
          <cell r="BA551" t="str">
            <v>POSITIVO</v>
          </cell>
        </row>
        <row r="552">
          <cell r="K552" t="str">
            <v>Intervención a comunidades Étnicas</v>
          </cell>
          <cell r="L552" t="str">
            <v>Conservación de las costumbres étnicas (+)</v>
          </cell>
          <cell r="AB552" t="str">
            <v>POSITIVO</v>
          </cell>
          <cell r="BA552" t="str">
            <v>POSITIVO</v>
          </cell>
        </row>
        <row r="553">
          <cell r="K553" t="str">
            <v>Consumo de energía eléctrica</v>
          </cell>
          <cell r="L553" t="str">
            <v>Agotamiento de los recursos naturales (-)</v>
          </cell>
          <cell r="AB553" t="str">
            <v>Negativo MODERADO</v>
          </cell>
          <cell r="BA553" t="str">
            <v>Negativo BAJO</v>
          </cell>
        </row>
        <row r="554">
          <cell r="K554" t="str">
            <v>Consumo de papel</v>
          </cell>
          <cell r="L554" t="str">
            <v>Agotamiento de los recursos naturales (-)</v>
          </cell>
          <cell r="AB554" t="str">
            <v>Negativo MODERADO</v>
          </cell>
          <cell r="BA554" t="str">
            <v>Negativo BAJO</v>
          </cell>
        </row>
        <row r="555">
          <cell r="K555" t="str">
            <v>Consumo de tóner</v>
          </cell>
          <cell r="L555" t="str">
            <v>Agotamiento de los recursos naturales (-)</v>
          </cell>
          <cell r="AB555" t="str">
            <v>Negativo BAJO</v>
          </cell>
          <cell r="BA555" t="str">
            <v>Negativo BAJO</v>
          </cell>
        </row>
        <row r="556">
          <cell r="K556" t="str">
            <v>Generación de residuos aprovechables (PAPEL)</v>
          </cell>
          <cell r="L556" t="str">
            <v>Disminución de carga en los rellenos sanitarios (+)</v>
          </cell>
          <cell r="AB556" t="str">
            <v>POSITIVO</v>
          </cell>
          <cell r="BA556" t="str">
            <v>POSITIVO</v>
          </cell>
        </row>
        <row r="557">
          <cell r="K557" t="str">
            <v xml:space="preserve">Generación de residuos peligrosos (TÓNERES) </v>
          </cell>
          <cell r="L557" t="str">
            <v>Contaminación del suelo (-)</v>
          </cell>
          <cell r="AB557" t="str">
            <v>Negativo MODERADO</v>
          </cell>
          <cell r="BA557" t="str">
            <v>Negativo BAJO</v>
          </cell>
        </row>
        <row r="558">
          <cell r="K558" t="str">
            <v>Conversión a medios tecnológicos</v>
          </cell>
          <cell r="L558" t="str">
            <v>Disminución de consumo de papel (+)</v>
          </cell>
          <cell r="AB558" t="str">
            <v>POSITIVO</v>
          </cell>
          <cell r="BA558" t="str">
            <v>POSITIVO</v>
          </cell>
        </row>
        <row r="559">
          <cell r="K559" t="str">
            <v>Intervención a comunidades Étnicas</v>
          </cell>
          <cell r="L559" t="str">
            <v>Conservación de las costumbres étnicas (+)</v>
          </cell>
          <cell r="AB559" t="str">
            <v>POSITIVO</v>
          </cell>
          <cell r="BA559" t="str">
            <v>POSITIVO</v>
          </cell>
        </row>
        <row r="560">
          <cell r="K560" t="str">
            <v>Educación ambiental</v>
          </cell>
          <cell r="L560" t="str">
            <v>Generación / Fomento de educación  y conciencia ambiental (+)</v>
          </cell>
          <cell r="AB560" t="str">
            <v>POSITIVO</v>
          </cell>
          <cell r="BA560" t="str">
            <v>POSITIVO</v>
          </cell>
        </row>
        <row r="561">
          <cell r="K561" t="str">
            <v>Educación ambiental</v>
          </cell>
          <cell r="L561" t="str">
            <v>Fomento de buenas prácticas ambientales (+)</v>
          </cell>
          <cell r="AB561" t="str">
            <v>POSITIVO</v>
          </cell>
          <cell r="BA561" t="str">
            <v>POSITIVO</v>
          </cell>
        </row>
        <row r="562">
          <cell r="K562" t="str">
            <v>Consumo de energía eléctrica</v>
          </cell>
          <cell r="L562" t="str">
            <v>Agotamiento de los recursos naturales (-)</v>
          </cell>
          <cell r="AB562" t="str">
            <v>Negativo MODERADO</v>
          </cell>
          <cell r="BA562" t="str">
            <v>Negativo BAJO</v>
          </cell>
        </row>
        <row r="563">
          <cell r="K563" t="str">
            <v>Consumo de papel</v>
          </cell>
          <cell r="L563" t="str">
            <v>Agotamiento de los recursos naturales (-)</v>
          </cell>
          <cell r="AB563" t="str">
            <v>Negativo MODERADO</v>
          </cell>
          <cell r="BA563" t="str">
            <v>Negativo BAJO</v>
          </cell>
        </row>
        <row r="564">
          <cell r="K564" t="str">
            <v>Consumo de tóner</v>
          </cell>
          <cell r="L564" t="str">
            <v>Agotamiento de los recursos naturales (-)</v>
          </cell>
          <cell r="AB564" t="str">
            <v>Negativo BAJO</v>
          </cell>
          <cell r="BA564" t="str">
            <v>Negativo BAJO</v>
          </cell>
        </row>
        <row r="565">
          <cell r="K565" t="str">
            <v>Generación de residuos aprovechables (PAPEL)</v>
          </cell>
          <cell r="L565" t="str">
            <v>Disminución de carga en los rellenos sanitarios (+)</v>
          </cell>
          <cell r="AB565" t="str">
            <v>POSITIVO</v>
          </cell>
          <cell r="BA565" t="str">
            <v>POSITIVO</v>
          </cell>
        </row>
        <row r="566">
          <cell r="K566" t="str">
            <v xml:space="preserve">Generación de residuos peligrosos (TÓNERES) </v>
          </cell>
          <cell r="L566" t="str">
            <v>Contaminación del suelo (-)</v>
          </cell>
          <cell r="AB566" t="str">
            <v>Negativo MODERADO</v>
          </cell>
          <cell r="BA566" t="str">
            <v>Negativo BAJO</v>
          </cell>
        </row>
        <row r="567">
          <cell r="K567" t="str">
            <v>Conversión a medios tecnológicos</v>
          </cell>
          <cell r="L567" t="str">
            <v>Disminución de consumo de papel (+)</v>
          </cell>
          <cell r="AB567" t="str">
            <v>POSITIVO</v>
          </cell>
          <cell r="BA567" t="str">
            <v>POSITIVO</v>
          </cell>
        </row>
        <row r="568">
          <cell r="K568" t="str">
            <v>Intervención a comunidades Étnicas</v>
          </cell>
          <cell r="L568" t="str">
            <v>Conservación de las costumbres étnicas (+)</v>
          </cell>
          <cell r="AB568" t="str">
            <v>POSITIVO</v>
          </cell>
          <cell r="BA568" t="str">
            <v>POSITIVO</v>
          </cell>
        </row>
        <row r="569">
          <cell r="K569" t="str">
            <v>Consumo de energía eléctrica</v>
          </cell>
          <cell r="L569" t="str">
            <v>Agotamiento de los recursos naturales (-)</v>
          </cell>
          <cell r="AB569" t="str">
            <v>Negativo MODERADO</v>
          </cell>
          <cell r="BA569" t="str">
            <v>Negativo BAJO</v>
          </cell>
        </row>
        <row r="570">
          <cell r="K570" t="str">
            <v>Consumo de papel</v>
          </cell>
          <cell r="L570" t="str">
            <v>Agotamiento de los recursos naturales (-)</v>
          </cell>
          <cell r="AB570" t="str">
            <v>Negativo MODERADO</v>
          </cell>
          <cell r="BA570" t="str">
            <v>Negativo BAJO</v>
          </cell>
        </row>
        <row r="571">
          <cell r="K571" t="str">
            <v>Consumo de tóner</v>
          </cell>
          <cell r="L571" t="str">
            <v>Agotamiento de los recursos naturales (-)</v>
          </cell>
          <cell r="AB571" t="str">
            <v>Negativo BAJO</v>
          </cell>
          <cell r="BA571" t="str">
            <v>Negativo BAJO</v>
          </cell>
        </row>
        <row r="572">
          <cell r="K572" t="str">
            <v>Generación de residuos aprovechables (PAPEL)</v>
          </cell>
          <cell r="L572" t="str">
            <v>Disminución de carga en los rellenos sanitarios (+)</v>
          </cell>
          <cell r="AB572" t="str">
            <v>POSITIVO</v>
          </cell>
          <cell r="BA572" t="str">
            <v>POSITIVO</v>
          </cell>
        </row>
        <row r="573">
          <cell r="K573" t="str">
            <v xml:space="preserve">Generación de residuos peligrosos (TÓNERES) </v>
          </cell>
          <cell r="L573" t="str">
            <v>Contaminación del suelo (-)</v>
          </cell>
          <cell r="AB573" t="str">
            <v>Negativo MODERADO</v>
          </cell>
          <cell r="BA573" t="str">
            <v>Negativo BAJO</v>
          </cell>
        </row>
        <row r="574">
          <cell r="K574" t="str">
            <v>Conversión a medios tecnológicos</v>
          </cell>
          <cell r="L574" t="str">
            <v>Disminución de consumo de papel (+)</v>
          </cell>
          <cell r="AB574" t="str">
            <v>POSITIVO</v>
          </cell>
          <cell r="BA574" t="str">
            <v>POSITIVO</v>
          </cell>
        </row>
        <row r="575">
          <cell r="K575" t="str">
            <v>Intervención a comunidades Étnicas</v>
          </cell>
          <cell r="L575" t="str">
            <v>Conservación de las costumbres étnicas (+)</v>
          </cell>
          <cell r="AB575" t="str">
            <v>POSITIVO</v>
          </cell>
          <cell r="BA575" t="str">
            <v>POSITIVO</v>
          </cell>
        </row>
        <row r="576">
          <cell r="K576" t="str">
            <v>Consumo de energía eléctrica</v>
          </cell>
          <cell r="L576" t="str">
            <v>Agotamiento de los recursos naturales (-)</v>
          </cell>
          <cell r="AB576" t="str">
            <v>Negativo MODERADO</v>
          </cell>
          <cell r="BA576" t="str">
            <v>Negativo MODERADO</v>
          </cell>
        </row>
        <row r="577">
          <cell r="K577" t="str">
            <v>Consumo de papel</v>
          </cell>
          <cell r="L577" t="str">
            <v>Agotamiento de los recursos naturales (-)</v>
          </cell>
          <cell r="AB577" t="str">
            <v>Negativo MODERADO</v>
          </cell>
          <cell r="BA577" t="str">
            <v>Negativo MODERADO</v>
          </cell>
        </row>
        <row r="578">
          <cell r="K578" t="str">
            <v>Generación de residuos aprovechables (PAPEL)</v>
          </cell>
          <cell r="L578" t="str">
            <v>Disminución de carga en los rellenos sanitarios (+)</v>
          </cell>
          <cell r="AB578" t="str">
            <v>POSITIVO</v>
          </cell>
          <cell r="BA578" t="str">
            <v>POSITIVO</v>
          </cell>
        </row>
        <row r="579">
          <cell r="K579" t="str">
            <v>Conversión a medios tecnológicos</v>
          </cell>
          <cell r="L579" t="str">
            <v>Disminución de consumo de papel (+)</v>
          </cell>
          <cell r="AB579" t="str">
            <v>POSITIVO</v>
          </cell>
          <cell r="BA579" t="str">
            <v>POSITIVO</v>
          </cell>
        </row>
        <row r="580">
          <cell r="K580" t="str">
            <v>Consumo de energía eléctrica</v>
          </cell>
          <cell r="L580" t="str">
            <v>Agotamiento de los recursos naturales (-)</v>
          </cell>
          <cell r="AB580" t="str">
            <v>Negativo MODERADO</v>
          </cell>
          <cell r="BA580" t="str">
            <v>Negativo MODERADO</v>
          </cell>
        </row>
        <row r="581">
          <cell r="K581" t="str">
            <v>Consumo de papel</v>
          </cell>
          <cell r="L581" t="str">
            <v>Agotamiento de los recursos naturales (-)</v>
          </cell>
          <cell r="AB581" t="str">
            <v>Negativo MODERADO</v>
          </cell>
          <cell r="BA581" t="str">
            <v>Negativo MODERADO</v>
          </cell>
        </row>
        <row r="582">
          <cell r="K582" t="str">
            <v>Generación de residuos aprovechables (PAPEL)</v>
          </cell>
          <cell r="L582" t="str">
            <v>Disminución de carga en los rellenos sanitarios (+)</v>
          </cell>
          <cell r="AB582" t="str">
            <v>POSITIVO</v>
          </cell>
          <cell r="BA582" t="str">
            <v>POSITIVO</v>
          </cell>
        </row>
        <row r="583">
          <cell r="K583" t="str">
            <v>Consumo de tóner</v>
          </cell>
          <cell r="L583" t="str">
            <v>Agotamiento de los recursos naturales (-)</v>
          </cell>
          <cell r="AB583" t="str">
            <v>Negativo BAJO</v>
          </cell>
          <cell r="BA583" t="str">
            <v>Negativo BAJO</v>
          </cell>
        </row>
        <row r="584">
          <cell r="K584" t="str">
            <v xml:space="preserve">Generación de residuos peligrosos (TÓNERES) </v>
          </cell>
          <cell r="L584" t="str">
            <v>Contaminación del suelo (-)</v>
          </cell>
          <cell r="AB584" t="str">
            <v>Negativo MODERADO</v>
          </cell>
          <cell r="BA584" t="str">
            <v>Negativo MODERADO</v>
          </cell>
        </row>
        <row r="585">
          <cell r="K585" t="str">
            <v>Conversión a medios tecnológicos</v>
          </cell>
          <cell r="L585" t="str">
            <v>Disminución de consumo de papel (+)</v>
          </cell>
          <cell r="AB585" t="str">
            <v>POSITIVO</v>
          </cell>
          <cell r="BA585" t="str">
            <v>POSITIVO</v>
          </cell>
        </row>
        <row r="586">
          <cell r="K586" t="str">
            <v>Consumo de energía eléctrica</v>
          </cell>
          <cell r="L586" t="str">
            <v>Agotamiento de los recursos naturales (-)</v>
          </cell>
          <cell r="AB586" t="str">
            <v>Negativo MODERADO</v>
          </cell>
          <cell r="BA586" t="str">
            <v>Negativo MODERADO</v>
          </cell>
        </row>
        <row r="587">
          <cell r="K587" t="str">
            <v>Consumo de papel</v>
          </cell>
          <cell r="L587" t="str">
            <v>Agotamiento de los recursos naturales (-)</v>
          </cell>
          <cell r="AB587" t="str">
            <v>Negativo MODERADO</v>
          </cell>
          <cell r="BA587" t="str">
            <v>Negativo MODERADO</v>
          </cell>
        </row>
        <row r="588">
          <cell r="K588" t="str">
            <v>Generación de residuos aprovechables (PAPEL)</v>
          </cell>
          <cell r="L588" t="str">
            <v>Disminución de carga en los rellenos sanitarios (+)</v>
          </cell>
          <cell r="AB588" t="str">
            <v>POSITIVO</v>
          </cell>
          <cell r="BA588" t="str">
            <v>POSITIVO</v>
          </cell>
        </row>
        <row r="589">
          <cell r="K589" t="str">
            <v>Consumo de tóner</v>
          </cell>
          <cell r="L589" t="str">
            <v>Agotamiento de los recursos naturales (-)</v>
          </cell>
          <cell r="AB589" t="str">
            <v>Negativo BAJO</v>
          </cell>
          <cell r="BA589" t="str">
            <v>Negativo BAJO</v>
          </cell>
        </row>
        <row r="590">
          <cell r="K590" t="str">
            <v xml:space="preserve">Generación de residuos peligrosos (TÓNERES) </v>
          </cell>
          <cell r="L590" t="str">
            <v>Contaminación del suelo (-)</v>
          </cell>
          <cell r="AB590" t="str">
            <v>Negativo MODERADO</v>
          </cell>
          <cell r="BA590" t="str">
            <v>Negativo MODERADO</v>
          </cell>
        </row>
        <row r="591">
          <cell r="K591" t="str">
            <v>Conversión a medios tecnológicos</v>
          </cell>
          <cell r="L591" t="str">
            <v>Disminución de consumo de papel (+)</v>
          </cell>
          <cell r="AB591" t="str">
            <v>POSITIVO</v>
          </cell>
          <cell r="BA591" t="str">
            <v>POSITIVO</v>
          </cell>
        </row>
        <row r="592">
          <cell r="K592" t="str">
            <v>Consumo de tóner</v>
          </cell>
          <cell r="L592" t="str">
            <v>Contaminación del suelo (-)</v>
          </cell>
          <cell r="AB592" t="str">
            <v>Negativo MODERADO</v>
          </cell>
          <cell r="BA592" t="str">
            <v>Negativo MODERADO</v>
          </cell>
        </row>
        <row r="593">
          <cell r="K593" t="str">
            <v>Consumo de energía eléctrica</v>
          </cell>
          <cell r="L593" t="str">
            <v>Agotamiento de los recursos naturales (-)</v>
          </cell>
          <cell r="AB593" t="str">
            <v>Negativo MODERADO</v>
          </cell>
          <cell r="BA593" t="str">
            <v>Negativo MODERADO</v>
          </cell>
        </row>
        <row r="594">
          <cell r="K594" t="str">
            <v>Consumo de papel</v>
          </cell>
          <cell r="L594" t="str">
            <v>Disminución de consumo de papel (+)</v>
          </cell>
          <cell r="AB594" t="str">
            <v>POSITIVO</v>
          </cell>
          <cell r="BA594" t="str">
            <v>POSITIVO</v>
          </cell>
        </row>
        <row r="595">
          <cell r="K595" t="str">
            <v>Consumo de agua</v>
          </cell>
          <cell r="L595" t="str">
            <v>Agotamiento de los recursos naturales (-)</v>
          </cell>
          <cell r="AB595" t="str">
            <v>Negativo MODERADO</v>
          </cell>
          <cell r="BA595" t="str">
            <v>Negativo MODERADO</v>
          </cell>
        </row>
        <row r="596">
          <cell r="K596" t="str">
            <v>Consumo de papel</v>
          </cell>
          <cell r="L596" t="str">
            <v>Agotamiento de los recursos naturales (-)</v>
          </cell>
          <cell r="AB596" t="str">
            <v>Negativo MODERADO</v>
          </cell>
          <cell r="BA596" t="str">
            <v>Negativo MODERADO</v>
          </cell>
        </row>
        <row r="597">
          <cell r="K597" t="str">
            <v>Consumo de tóner</v>
          </cell>
          <cell r="L597" t="str">
            <v>Contaminación del suelo (-)</v>
          </cell>
          <cell r="AB597" t="str">
            <v>Negativo MODERADO</v>
          </cell>
          <cell r="BA597" t="str">
            <v>Negativo MODERADO</v>
          </cell>
        </row>
        <row r="598">
          <cell r="K598" t="str">
            <v>Consumo de energía eléctrica</v>
          </cell>
          <cell r="L598" t="str">
            <v>Agotamiento de los recursos naturales (-)</v>
          </cell>
          <cell r="AB598" t="str">
            <v>Negativo MODERADO</v>
          </cell>
          <cell r="BA598" t="str">
            <v>Negativo MODERADO</v>
          </cell>
        </row>
        <row r="599">
          <cell r="K599" t="str">
            <v>Consumo de energía eléctrica</v>
          </cell>
          <cell r="L599" t="str">
            <v>Agotamiento de los recursos naturales (-)</v>
          </cell>
          <cell r="AB599" t="str">
            <v>Negativo MODERADO</v>
          </cell>
          <cell r="BA599" t="str">
            <v>Negativo MODERADO</v>
          </cell>
        </row>
        <row r="600">
          <cell r="K600" t="str">
            <v>Conversión a medios tecnológicos</v>
          </cell>
          <cell r="L600" t="str">
            <v>Disminución de consumo de papel (+)</v>
          </cell>
          <cell r="AB600" t="str">
            <v>POSITIVO</v>
          </cell>
          <cell r="BA600" t="str">
            <v>POSITIVO</v>
          </cell>
        </row>
        <row r="601">
          <cell r="K601" t="str">
            <v>Consumo de papel</v>
          </cell>
          <cell r="L601" t="str">
            <v>Agotamiento de los recursos naturales (-)</v>
          </cell>
          <cell r="AB601" t="str">
            <v>Negativo MODERADO</v>
          </cell>
          <cell r="BA601" t="str">
            <v>Negativo MODERADO</v>
          </cell>
        </row>
        <row r="602">
          <cell r="K602" t="str">
            <v>Consumo de energía eléctrica</v>
          </cell>
          <cell r="L602" t="str">
            <v>Agotamiento de los recursos naturales (-)</v>
          </cell>
          <cell r="AB602" t="str">
            <v>Negativo MODERADO</v>
          </cell>
          <cell r="BA602" t="str">
            <v>Negativo MODERADO</v>
          </cell>
        </row>
        <row r="603">
          <cell r="K603" t="str">
            <v>Conversión a medios tecnológicos</v>
          </cell>
          <cell r="L603" t="str">
            <v>Disminución de consumo de papel (+)</v>
          </cell>
          <cell r="AB603" t="str">
            <v>POSITIVO</v>
          </cell>
          <cell r="BA603" t="str">
            <v>POSITIVO</v>
          </cell>
        </row>
        <row r="604">
          <cell r="K604" t="str">
            <v>Consumo de papel</v>
          </cell>
          <cell r="L604" t="str">
            <v>Agotamiento de los recursos naturales (-)</v>
          </cell>
          <cell r="AB604" t="str">
            <v>Negativo MODERADO</v>
          </cell>
          <cell r="BA604" t="str">
            <v>Negativo MODERADO</v>
          </cell>
        </row>
        <row r="605">
          <cell r="K605" t="str">
            <v>Consumo de papel</v>
          </cell>
          <cell r="L605" t="str">
            <v>Afectación a flora (-)</v>
          </cell>
          <cell r="AB605" t="str">
            <v>Negativo MODERADO</v>
          </cell>
          <cell r="BA605" t="str">
            <v>Negativo MODERADO</v>
          </cell>
        </row>
        <row r="606">
          <cell r="K606" t="str">
            <v>Consumo de papel</v>
          </cell>
          <cell r="L606" t="str">
            <v>Afectación a flora (-)</v>
          </cell>
          <cell r="AB606" t="str">
            <v>Negativo MODERADO</v>
          </cell>
          <cell r="BA606" t="str">
            <v>Negativo MODERADO</v>
          </cell>
        </row>
        <row r="607">
          <cell r="K607" t="str">
            <v>Consumo de energía eléctrica</v>
          </cell>
          <cell r="L607" t="str">
            <v>Agotamiento de los recursos naturales (-)</v>
          </cell>
          <cell r="AB607" t="str">
            <v>Negativo MODERADO</v>
          </cell>
          <cell r="BA607" t="str">
            <v>Negativo BAJO</v>
          </cell>
        </row>
        <row r="608">
          <cell r="K608" t="str">
            <v>Consumo de papel</v>
          </cell>
          <cell r="L608" t="str">
            <v>Agotamiento de los recursos naturales (-)</v>
          </cell>
          <cell r="AB608" t="str">
            <v>Negativo MODERADO</v>
          </cell>
          <cell r="BA608" t="str">
            <v>Negativo BAJO</v>
          </cell>
        </row>
        <row r="609">
          <cell r="K609" t="str">
            <v>Consumo de tóner</v>
          </cell>
          <cell r="L609" t="str">
            <v>Agotamiento de los recursos naturales (-)</v>
          </cell>
          <cell r="AB609" t="str">
            <v>Negativo BAJO</v>
          </cell>
          <cell r="BA609" t="str">
            <v>Negativo BAJO</v>
          </cell>
        </row>
        <row r="610">
          <cell r="K610" t="str">
            <v>Generación de residuos aprovechables (PAPEL)</v>
          </cell>
          <cell r="L610" t="str">
            <v>Disminución de carga en los rellenos sanitarios (+)</v>
          </cell>
          <cell r="AB610" t="str">
            <v>POSITIVO</v>
          </cell>
          <cell r="BA610" t="str">
            <v>POSITIVO</v>
          </cell>
        </row>
        <row r="611">
          <cell r="K611" t="str">
            <v xml:space="preserve">Generación de residuos peligrosos (TÓNERES) </v>
          </cell>
          <cell r="L611" t="str">
            <v>Contaminación del suelo (-)</v>
          </cell>
          <cell r="AB611" t="str">
            <v>Negativo MODERADO</v>
          </cell>
          <cell r="BA611" t="str">
            <v>Negativo BAJO</v>
          </cell>
        </row>
        <row r="612">
          <cell r="K612" t="str">
            <v>Conversión a medios tecnológicos</v>
          </cell>
          <cell r="L612" t="str">
            <v>Disminución de consumo de papel (+)</v>
          </cell>
          <cell r="AB612" t="str">
            <v>POSITIVO</v>
          </cell>
          <cell r="BA612" t="str">
            <v>POSITIVO</v>
          </cell>
        </row>
        <row r="613">
          <cell r="K613" t="str">
            <v>Generación de carga visual</v>
          </cell>
          <cell r="L613" t="str">
            <v>Afectación a la salud humana (-)</v>
          </cell>
          <cell r="AB613" t="str">
            <v>Negativo MODERADO</v>
          </cell>
          <cell r="BA613" t="str">
            <v>Negativo BAJO</v>
          </cell>
        </row>
        <row r="614">
          <cell r="K614" t="str">
            <v>Consumo de energía eléctrica</v>
          </cell>
          <cell r="L614" t="str">
            <v>Agotamiento de los recursos naturales (-)</v>
          </cell>
          <cell r="AB614" t="str">
            <v>Negativo MODERADO</v>
          </cell>
          <cell r="BA614" t="str">
            <v>Negativo BAJO</v>
          </cell>
        </row>
        <row r="615">
          <cell r="K615" t="str">
            <v>Consumo de papel</v>
          </cell>
          <cell r="L615" t="str">
            <v>Agotamiento de los recursos naturales (-)</v>
          </cell>
          <cell r="AB615" t="str">
            <v>Negativo MODERADO</v>
          </cell>
          <cell r="BA615" t="str">
            <v>Negativo BAJO</v>
          </cell>
        </row>
        <row r="616">
          <cell r="K616" t="str">
            <v>Consumo de tóner</v>
          </cell>
          <cell r="L616" t="str">
            <v>Agotamiento de los recursos naturales (-)</v>
          </cell>
          <cell r="AB616" t="str">
            <v>Negativo BAJO</v>
          </cell>
          <cell r="BA616" t="str">
            <v>Negativo BAJO</v>
          </cell>
        </row>
        <row r="617">
          <cell r="K617" t="str">
            <v>Generación de residuos aprovechables (PAPEL)</v>
          </cell>
          <cell r="L617" t="str">
            <v>Disminución de carga en los rellenos sanitarios (+)</v>
          </cell>
          <cell r="AB617" t="str">
            <v>POSITIVO</v>
          </cell>
          <cell r="BA617" t="str">
            <v>POSITIVO</v>
          </cell>
        </row>
        <row r="618">
          <cell r="K618" t="str">
            <v xml:space="preserve">Generación de residuos peligrosos (TÓNERES) </v>
          </cell>
          <cell r="L618" t="str">
            <v>Contaminación del suelo (-)</v>
          </cell>
          <cell r="AB618" t="str">
            <v>Negativo MODERADO</v>
          </cell>
          <cell r="BA618" t="str">
            <v>Negativo BAJO</v>
          </cell>
        </row>
        <row r="619">
          <cell r="K619" t="str">
            <v>Conversión a medios tecnológicos</v>
          </cell>
          <cell r="L619" t="str">
            <v>Disminución de consumo de papel (+)</v>
          </cell>
          <cell r="AB619" t="str">
            <v>POSITIVO</v>
          </cell>
          <cell r="BA619" t="str">
            <v>POSITIVO</v>
          </cell>
        </row>
        <row r="620">
          <cell r="K620" t="str">
            <v>Consumo de energía eléctrica</v>
          </cell>
          <cell r="L620" t="str">
            <v>Agotamiento de los recursos naturales (-)</v>
          </cell>
          <cell r="AB620" t="str">
            <v>Negativo MODERADO</v>
          </cell>
          <cell r="BA620" t="str">
            <v>Negativo BAJO</v>
          </cell>
        </row>
        <row r="621">
          <cell r="K621" t="str">
            <v>Consumo de papel</v>
          </cell>
          <cell r="L621" t="str">
            <v>Agotamiento de los recursos naturales (-)</v>
          </cell>
          <cell r="AB621" t="str">
            <v>Negativo MODERADO</v>
          </cell>
          <cell r="BA621" t="str">
            <v>Negativo BAJO</v>
          </cell>
        </row>
        <row r="622">
          <cell r="K622" t="str">
            <v>Consumo de tóner</v>
          </cell>
          <cell r="L622" t="str">
            <v>Agotamiento de los recursos naturales (-)</v>
          </cell>
          <cell r="AB622" t="str">
            <v>Negativo BAJO</v>
          </cell>
          <cell r="BA622" t="str">
            <v>Negativo BAJO</v>
          </cell>
        </row>
        <row r="623">
          <cell r="K623" t="str">
            <v>Generación de residuos aprovechables (PAPEL)</v>
          </cell>
          <cell r="L623" t="str">
            <v>Disminución de carga en los rellenos sanitarios (+)</v>
          </cell>
          <cell r="AB623" t="str">
            <v>POSITIVO</v>
          </cell>
          <cell r="BA623" t="str">
            <v>POSITIVO</v>
          </cell>
        </row>
        <row r="624">
          <cell r="K624" t="str">
            <v xml:space="preserve">Generación de residuos peligrosos (TÓNERES) </v>
          </cell>
          <cell r="L624" t="str">
            <v>Contaminación del suelo (-)</v>
          </cell>
          <cell r="AB624" t="str">
            <v>Negativo MODERADO</v>
          </cell>
          <cell r="BA624" t="str">
            <v>Negativo BAJO</v>
          </cell>
        </row>
        <row r="625">
          <cell r="K625" t="str">
            <v>Conversión a medios tecnológicos</v>
          </cell>
          <cell r="L625" t="str">
            <v>Disminución de consumo de papel (+)</v>
          </cell>
          <cell r="AB625" t="str">
            <v>POSITIVO</v>
          </cell>
          <cell r="BA625" t="str">
            <v>POSITIVO</v>
          </cell>
        </row>
        <row r="626">
          <cell r="K626" t="str">
            <v>Consumo de energía eléctrica</v>
          </cell>
          <cell r="L626" t="str">
            <v>Agotamiento de los recursos naturales (-)</v>
          </cell>
          <cell r="AB626" t="str">
            <v>Negativo MODERADO</v>
          </cell>
          <cell r="BA626" t="str">
            <v>Negativo BAJO</v>
          </cell>
        </row>
        <row r="627">
          <cell r="K627" t="str">
            <v>Consumo de papel</v>
          </cell>
          <cell r="L627" t="str">
            <v>Agotamiento de los recursos naturales (-)</v>
          </cell>
          <cell r="AB627" t="str">
            <v>Negativo MODERADO</v>
          </cell>
          <cell r="BA627" t="str">
            <v>Negativo BAJO</v>
          </cell>
        </row>
        <row r="628">
          <cell r="K628" t="str">
            <v>Consumo de tóner</v>
          </cell>
          <cell r="L628" t="str">
            <v>Agotamiento de los recursos naturales (-)</v>
          </cell>
          <cell r="AB628" t="str">
            <v>Negativo BAJO</v>
          </cell>
          <cell r="BA628" t="str">
            <v>Negativo BAJO</v>
          </cell>
        </row>
        <row r="629">
          <cell r="K629" t="str">
            <v>Generación de residuos aprovechables (PAPEL)</v>
          </cell>
          <cell r="L629" t="str">
            <v>Disminución de carga en los rellenos sanitarios (+)</v>
          </cell>
          <cell r="AB629" t="str">
            <v>POSITIVO</v>
          </cell>
          <cell r="BA629" t="str">
            <v>POSITIVO</v>
          </cell>
        </row>
        <row r="630">
          <cell r="K630" t="str">
            <v xml:space="preserve">Generación de residuos peligrosos (TÓNERES) </v>
          </cell>
          <cell r="L630" t="str">
            <v>Contaminación del suelo (-)</v>
          </cell>
          <cell r="AB630" t="str">
            <v>Negativo MODERADO</v>
          </cell>
          <cell r="BA630" t="str">
            <v>Negativo BAJO</v>
          </cell>
        </row>
        <row r="631">
          <cell r="K631" t="str">
            <v>Generación de residuos de manejo especial (RAEE´S)</v>
          </cell>
          <cell r="L631" t="str">
            <v>Contaminación del suelo (-)</v>
          </cell>
          <cell r="AB631" t="str">
            <v>Negativo MODERADO</v>
          </cell>
          <cell r="BA631" t="str">
            <v>Negativo BAJO</v>
          </cell>
        </row>
        <row r="632">
          <cell r="K632" t="str">
            <v>Conversión a medios tecnológicos</v>
          </cell>
          <cell r="L632" t="str">
            <v>Disminución de consumo de papel (+)</v>
          </cell>
          <cell r="AB632" t="str">
            <v>POSITIVO</v>
          </cell>
          <cell r="BA632" t="str">
            <v>POSITIVO</v>
          </cell>
        </row>
        <row r="633">
          <cell r="K633" t="str">
            <v>Consumo de energía eléctrica</v>
          </cell>
          <cell r="L633" t="str">
            <v>Agotamiento de los recursos naturales (-)</v>
          </cell>
          <cell r="AB633" t="str">
            <v>Negativo MODERADO</v>
          </cell>
          <cell r="BA633" t="str">
            <v>Negativo BAJO</v>
          </cell>
        </row>
        <row r="634">
          <cell r="K634" t="str">
            <v>Consumo de papel</v>
          </cell>
          <cell r="L634" t="str">
            <v>Agotamiento de los recursos naturales (-)</v>
          </cell>
          <cell r="AB634" t="str">
            <v>Negativo MODERADO</v>
          </cell>
          <cell r="BA634" t="str">
            <v>Negativo BAJO</v>
          </cell>
        </row>
        <row r="635">
          <cell r="K635" t="str">
            <v>Consumo de tóner</v>
          </cell>
          <cell r="L635" t="str">
            <v>Agotamiento de los recursos naturales (-)</v>
          </cell>
          <cell r="AB635" t="str">
            <v>Negativo BAJO</v>
          </cell>
          <cell r="BA635" t="str">
            <v>Negativo BAJO</v>
          </cell>
        </row>
        <row r="636">
          <cell r="K636" t="str">
            <v>Generación de residuos aprovechables (PAPEL)</v>
          </cell>
          <cell r="L636" t="str">
            <v>Disminución de carga en los rellenos sanitarios (+)</v>
          </cell>
          <cell r="AB636" t="str">
            <v>POSITIVO</v>
          </cell>
          <cell r="BA636" t="str">
            <v>POSITIVO</v>
          </cell>
        </row>
        <row r="637">
          <cell r="K637" t="str">
            <v xml:space="preserve">Generación de residuos peligrosos (TÓNERES) </v>
          </cell>
          <cell r="L637" t="str">
            <v>Contaminación del suelo (-)</v>
          </cell>
          <cell r="AB637" t="str">
            <v>Negativo MODERADO</v>
          </cell>
          <cell r="BA637" t="str">
            <v>Negativo BAJO</v>
          </cell>
        </row>
        <row r="638">
          <cell r="K638" t="str">
            <v>Conversión a medios tecnológicos</v>
          </cell>
          <cell r="L638" t="str">
            <v>Disminución de consumo de papel (+)</v>
          </cell>
          <cell r="AB638" t="str">
            <v>POSITIVO</v>
          </cell>
          <cell r="BA638" t="str">
            <v>POSITIVO</v>
          </cell>
        </row>
        <row r="639">
          <cell r="K639" t="str">
            <v>Consumo de energía eléctrica</v>
          </cell>
          <cell r="L639" t="str">
            <v>Agotamiento de los recursos naturales (-)</v>
          </cell>
          <cell r="AB639" t="str">
            <v>Negativo MODERADO</v>
          </cell>
          <cell r="BA639" t="str">
            <v>Negativo BAJO</v>
          </cell>
        </row>
        <row r="640">
          <cell r="K640" t="str">
            <v>Consumo de papel</v>
          </cell>
          <cell r="L640" t="str">
            <v>Agotamiento de los recursos naturales (-)</v>
          </cell>
          <cell r="AB640" t="str">
            <v>Negativo MODERADO</v>
          </cell>
          <cell r="BA640" t="str">
            <v>Negativo MODERADO</v>
          </cell>
        </row>
        <row r="641">
          <cell r="K641" t="str">
            <v>Consumo de tóner</v>
          </cell>
          <cell r="L641" t="str">
            <v>Agotamiento de los recursos naturales (-)</v>
          </cell>
          <cell r="AB641" t="str">
            <v>Negativo BAJO</v>
          </cell>
          <cell r="BA641" t="str">
            <v>Negativo BAJO</v>
          </cell>
        </row>
        <row r="642">
          <cell r="K642" t="str">
            <v>Generación de residuos aprovechables (PAPEL)</v>
          </cell>
          <cell r="L642" t="str">
            <v>Disminución de carga en los rellenos sanitarios (+)</v>
          </cell>
          <cell r="AB642" t="str">
            <v>POSITIVO</v>
          </cell>
          <cell r="BA642" t="str">
            <v>POSITIVO</v>
          </cell>
        </row>
        <row r="643">
          <cell r="K643" t="str">
            <v xml:space="preserve">Generación de residuos peligrosos (TÓNERES) </v>
          </cell>
          <cell r="L643" t="str">
            <v>Contaminación del suelo (-)</v>
          </cell>
          <cell r="AB643" t="str">
            <v>Negativo MODERADO</v>
          </cell>
          <cell r="BA643" t="str">
            <v>Negativo BAJO</v>
          </cell>
        </row>
        <row r="644">
          <cell r="K644" t="str">
            <v>Consumo de energía eléctrica</v>
          </cell>
          <cell r="L644" t="str">
            <v>Agotamiento de los recursos naturales (-)</v>
          </cell>
          <cell r="AB644" t="str">
            <v>Negativo MODERADO</v>
          </cell>
          <cell r="BA644" t="str">
            <v>Negativo BAJO</v>
          </cell>
        </row>
        <row r="645">
          <cell r="K645" t="str">
            <v>Consumo de papel</v>
          </cell>
          <cell r="L645" t="str">
            <v>Agotamiento de los recursos naturales (-)</v>
          </cell>
          <cell r="AB645" t="str">
            <v>Negativo MODERADO</v>
          </cell>
          <cell r="BA645" t="str">
            <v>Negativo BAJO</v>
          </cell>
        </row>
        <row r="646">
          <cell r="K646" t="str">
            <v>Consumo de tóner</v>
          </cell>
          <cell r="L646" t="str">
            <v>Agotamiento de los recursos naturales (-)</v>
          </cell>
          <cell r="AB646" t="str">
            <v>Negativo BAJO</v>
          </cell>
          <cell r="BA646" t="str">
            <v>Negativo BAJO</v>
          </cell>
        </row>
        <row r="647">
          <cell r="K647" t="str">
            <v>Consumo de plaguicidas</v>
          </cell>
          <cell r="L647" t="str">
            <v>Contaminación del suelo (-)</v>
          </cell>
          <cell r="AB647" t="str">
            <v>Negativo MODERADO</v>
          </cell>
          <cell r="BA647" t="str">
            <v>Negativo MODERADO</v>
          </cell>
        </row>
        <row r="648">
          <cell r="K648" t="str">
            <v>Generación de residuos aprovechables (PAPEL)</v>
          </cell>
          <cell r="L648" t="str">
            <v>Disminución de carga en los rellenos sanitarios (+)</v>
          </cell>
          <cell r="AB648" t="str">
            <v>POSITIVO</v>
          </cell>
          <cell r="BA648" t="str">
            <v>POSITIVO</v>
          </cell>
        </row>
        <row r="649">
          <cell r="K649" t="str">
            <v xml:space="preserve">Generación de residuos peligrosos (TÓNERES) </v>
          </cell>
          <cell r="L649" t="str">
            <v>Contaminación del suelo (-)</v>
          </cell>
          <cell r="AB649" t="str">
            <v>Negativo MODERADO</v>
          </cell>
          <cell r="BA649" t="str">
            <v>Negativo BAJO</v>
          </cell>
        </row>
        <row r="650">
          <cell r="K650" t="str">
            <v>Generación de residuos peligrosos (PLAGUICIDAS)</v>
          </cell>
          <cell r="L650" t="str">
            <v>Contaminación del suelo (-)</v>
          </cell>
          <cell r="AB650" t="str">
            <v>Negativo MODERADO</v>
          </cell>
          <cell r="BA650" t="str">
            <v>Negativo BAJO</v>
          </cell>
        </row>
        <row r="651">
          <cell r="K651" t="str">
            <v>Conversión a medios tecnológicos</v>
          </cell>
          <cell r="L651" t="str">
            <v>Disminución de consumo de papel (+)</v>
          </cell>
          <cell r="AB651" t="str">
            <v>POSITIVO</v>
          </cell>
          <cell r="BA651" t="str">
            <v>POSITIVO</v>
          </cell>
        </row>
        <row r="652">
          <cell r="K652" t="str">
            <v>Generación de residuos de manejo especial (RAEE´S)</v>
          </cell>
          <cell r="L652" t="str">
            <v>Contaminación del suelo (-)</v>
          </cell>
          <cell r="AB652" t="str">
            <v>Negativo MODERADO</v>
          </cell>
          <cell r="BA652" t="str">
            <v>Negativo BAJO</v>
          </cell>
        </row>
        <row r="653">
          <cell r="K653" t="str">
            <v>Generación de residuos ordinarios</v>
          </cell>
          <cell r="L653" t="str">
            <v>Contaminación del suelo (-)</v>
          </cell>
          <cell r="AB653" t="str">
            <v>Negativo MODERADO</v>
          </cell>
          <cell r="BA653" t="str">
            <v>Negativo BAJO</v>
          </cell>
        </row>
        <row r="654">
          <cell r="K654" t="str">
            <v>Generación de emisiones atmosféricas fuentes móviles</v>
          </cell>
          <cell r="L654" t="str">
            <v>Emisión de gases efecto invernadero (-)</v>
          </cell>
          <cell r="AB654" t="str">
            <v>Negativo MODERADO</v>
          </cell>
          <cell r="BA654" t="str">
            <v>Negativo MODERADO</v>
          </cell>
        </row>
        <row r="655">
          <cell r="K655" t="str">
            <v>Consumo de energía eléctrica</v>
          </cell>
          <cell r="L655" t="str">
            <v>Agotamiento de los recursos naturales (-)</v>
          </cell>
          <cell r="AB655" t="str">
            <v>Negativo MODERADO</v>
          </cell>
          <cell r="BA655" t="str">
            <v>Negativo BAJO</v>
          </cell>
        </row>
        <row r="656">
          <cell r="K656" t="str">
            <v>Consumo de agua</v>
          </cell>
          <cell r="L656" t="str">
            <v>Agotamiento de los recursos naturales (-)</v>
          </cell>
          <cell r="AB656" t="str">
            <v>Negativo MODERADO</v>
          </cell>
          <cell r="BA656" t="str">
            <v>Negativo BAJO</v>
          </cell>
        </row>
        <row r="657">
          <cell r="K657" t="str">
            <v>Consumo de fertilizantes</v>
          </cell>
          <cell r="L657" t="str">
            <v>Agotamiento de los recursos naturales (-)</v>
          </cell>
          <cell r="AB657" t="str">
            <v>Negativo MODERADO</v>
          </cell>
          <cell r="BA657" t="str">
            <v>Negativo BAJO</v>
          </cell>
        </row>
        <row r="658">
          <cell r="K658" t="str">
            <v>Consumo de plaguicidas</v>
          </cell>
          <cell r="L658" t="str">
            <v>Agotamiento de los recursos naturales (-)</v>
          </cell>
          <cell r="AB658" t="str">
            <v>Negativo MODERADO</v>
          </cell>
          <cell r="BA658" t="str">
            <v>Negativo BAJO</v>
          </cell>
        </row>
        <row r="659">
          <cell r="K659" t="str">
            <v>Consumo de sustancias químicas</v>
          </cell>
          <cell r="L659" t="str">
            <v>Agotamiento de los recursos naturales (-)</v>
          </cell>
          <cell r="AB659" t="str">
            <v>Negativo MODERADO</v>
          </cell>
          <cell r="BA659" t="str">
            <v>Negativo BAJO</v>
          </cell>
        </row>
        <row r="660">
          <cell r="K660" t="str">
            <v>Consumo de bolsas plásticas para almacenamiento de residuos</v>
          </cell>
          <cell r="L660" t="str">
            <v>Agotamiento de los recursos naturales (-)</v>
          </cell>
          <cell r="AB660" t="str">
            <v>Negativo MODERADO</v>
          </cell>
          <cell r="BA660" t="str">
            <v>Negativo BAJO</v>
          </cell>
        </row>
        <row r="661">
          <cell r="K661" t="str">
            <v>Consumo de combustibles</v>
          </cell>
          <cell r="L661" t="str">
            <v>Agotamiento de los recursos naturales (-)</v>
          </cell>
          <cell r="AB661" t="str">
            <v>Negativo MODERADO</v>
          </cell>
          <cell r="BA661" t="str">
            <v>Negativo BAJO</v>
          </cell>
        </row>
        <row r="662">
          <cell r="K662" t="str">
            <v>Aprovechamiento del suelo</v>
          </cell>
          <cell r="L662" t="str">
            <v>Agotamiento de los recursos naturales (-)</v>
          </cell>
          <cell r="AB662" t="str">
            <v>Negativo MODERADO</v>
          </cell>
          <cell r="BA662" t="str">
            <v>Negativo MODERADO</v>
          </cell>
        </row>
        <row r="663">
          <cell r="K663" t="str">
            <v>Aprovechamiento forestal</v>
          </cell>
          <cell r="L663" t="str">
            <v>Agotamiento de los recursos naturales (-)</v>
          </cell>
          <cell r="AB663" t="str">
            <v>Negativo MODERADO</v>
          </cell>
          <cell r="BA663" t="str">
            <v>Negativo MODERADO</v>
          </cell>
        </row>
        <row r="664">
          <cell r="K664" t="str">
            <v>Captación de aguas (superficiales - subterráneas)</v>
          </cell>
          <cell r="L664" t="str">
            <v>Agotamiento de los recursos naturales (-)</v>
          </cell>
          <cell r="AB664" t="str">
            <v>Negativo MODERADO</v>
          </cell>
          <cell r="BA664" t="str">
            <v>Negativo MODERADO</v>
          </cell>
        </row>
        <row r="665">
          <cell r="K665" t="str">
            <v>Vertimiento de aguas residuales domésticas a sistemas de alcantarillado</v>
          </cell>
          <cell r="L665" t="str">
            <v>Contaminación de cuerpos hídricos (-)</v>
          </cell>
          <cell r="AB665" t="str">
            <v>Negativo MODERADO</v>
          </cell>
          <cell r="BA665" t="str">
            <v>Negativo BAJO</v>
          </cell>
        </row>
        <row r="666">
          <cell r="K666" t="str">
            <v>Generación de residuos peligrosos (RESIDUOS DE FERTILIZANTES)</v>
          </cell>
          <cell r="L666" t="str">
            <v>Contaminación del suelo (-)</v>
          </cell>
          <cell r="AB666" t="str">
            <v>Negativo MODERADO</v>
          </cell>
          <cell r="BA666" t="str">
            <v>Negativo BAJO</v>
          </cell>
        </row>
        <row r="667">
          <cell r="K667" t="str">
            <v>Generación de residuos peligrosos (PLAGUICIDAS)</v>
          </cell>
          <cell r="L667" t="str">
            <v>Contaminación del suelo (-)</v>
          </cell>
          <cell r="AB667" t="str">
            <v>Negativo MODERADO</v>
          </cell>
          <cell r="BA667" t="str">
            <v>Negativo BAJO</v>
          </cell>
        </row>
        <row r="668">
          <cell r="K668" t="str">
            <v xml:space="preserve">Generación de residuos peligrosos (RESIDUOS QUÍMICOS) </v>
          </cell>
          <cell r="L668" t="str">
            <v>Contaminación del suelo (-)</v>
          </cell>
          <cell r="AB668" t="str">
            <v>Negativo MODERADO</v>
          </cell>
          <cell r="BA668" t="str">
            <v>Negativo BAJO</v>
          </cell>
        </row>
        <row r="669">
          <cell r="K669" t="str">
            <v>Generación de emisiones atmosféricas fuentes móviles</v>
          </cell>
          <cell r="L669" t="str">
            <v>Contaminación del aire (-)</v>
          </cell>
          <cell r="AB669" t="str">
            <v>Negativo MODERADO</v>
          </cell>
          <cell r="BA669" t="str">
            <v>Negativo MODERADO</v>
          </cell>
        </row>
        <row r="670">
          <cell r="K670" t="str">
            <v>Generación de residuos de manejo especial (RAEE´S)</v>
          </cell>
          <cell r="L670" t="str">
            <v>Contaminación del suelo (-)</v>
          </cell>
          <cell r="AB670" t="str">
            <v>Negativo MODERADO</v>
          </cell>
          <cell r="BA670" t="str">
            <v>Negativo BAJO</v>
          </cell>
        </row>
        <row r="671">
          <cell r="K671" t="str">
            <v>Generación de residuos peligrosos (ACEITES USADOS)</v>
          </cell>
          <cell r="L671" t="str">
            <v>Contaminación del suelo (-)</v>
          </cell>
          <cell r="AB671" t="str">
            <v>Negativo MODERADO</v>
          </cell>
          <cell r="BA671" t="str">
            <v>Negativo BAJO</v>
          </cell>
        </row>
        <row r="672">
          <cell r="K672" t="str">
            <v>Generación de residuos peligrosos (EXTINTORES)</v>
          </cell>
          <cell r="L672" t="str">
            <v>Contaminación del suelo (-)</v>
          </cell>
          <cell r="AB672" t="str">
            <v>Negativo MODERADO</v>
          </cell>
          <cell r="BA672" t="str">
            <v>Negativo BAJO</v>
          </cell>
        </row>
        <row r="673">
          <cell r="K673" t="str">
            <v>Generación de ruido</v>
          </cell>
          <cell r="L673" t="str">
            <v>Contaminación del aire (-)</v>
          </cell>
          <cell r="AB673" t="str">
            <v>Negativo MODERADO</v>
          </cell>
          <cell r="BA673" t="str">
            <v>Negativo BAJO</v>
          </cell>
        </row>
        <row r="674">
          <cell r="K674" t="str">
            <v>Generación de residuos aprovechables (PLÁSTICO)</v>
          </cell>
          <cell r="L674" t="str">
            <v>Disminución de carga en los rellenos sanitarios (+)</v>
          </cell>
          <cell r="AB674" t="str">
            <v>POSITIVO</v>
          </cell>
          <cell r="BA674" t="str">
            <v>POSITIVO</v>
          </cell>
        </row>
        <row r="675">
          <cell r="K675" t="str">
            <v>Generación de residuos aprovechables (CARTÓN)</v>
          </cell>
          <cell r="L675" t="str">
            <v>Disminución de carga en los rellenos sanitarios (+)</v>
          </cell>
          <cell r="AB675" t="str">
            <v>POSITIVO</v>
          </cell>
          <cell r="BA675" t="str">
            <v>POSITIVO</v>
          </cell>
        </row>
        <row r="676">
          <cell r="K676" t="str">
            <v>Generación de residuos ordinarios</v>
          </cell>
          <cell r="L676" t="str">
            <v>Aumento de carga de rellenos sanitarios (-)</v>
          </cell>
          <cell r="AB676" t="str">
            <v>Negativo MODERADO</v>
          </cell>
          <cell r="BA676" t="str">
            <v>Negativo BAJO</v>
          </cell>
        </row>
        <row r="677">
          <cell r="K677" t="str">
            <v>Generación de residuos orgánicos</v>
          </cell>
          <cell r="L677" t="str">
            <v>Aumento de carga de rellenos sanitarios (-)</v>
          </cell>
          <cell r="AB677" t="str">
            <v>Negativo MODERADO</v>
          </cell>
          <cell r="BA677" t="str">
            <v>Negativo BAJO</v>
          </cell>
        </row>
        <row r="678">
          <cell r="K678" t="str">
            <v>Conversión a medios tecnológicos</v>
          </cell>
          <cell r="L678" t="str">
            <v>Disminución de consumo de energía (+)</v>
          </cell>
          <cell r="AB678" t="str">
            <v>POSITIVO</v>
          </cell>
          <cell r="BA678" t="str">
            <v>POSITIVO</v>
          </cell>
        </row>
        <row r="679">
          <cell r="K679" t="str">
            <v>Conversión a medios tecnológicos</v>
          </cell>
          <cell r="L679" t="str">
            <v>Disminución de huella de carbono (+)</v>
          </cell>
          <cell r="AB679" t="str">
            <v>POSITIVO</v>
          </cell>
          <cell r="BA679" t="str">
            <v>POSITIVO</v>
          </cell>
        </row>
        <row r="680">
          <cell r="K680" t="str">
            <v>Realización de actividades de compensación ambiental</v>
          </cell>
          <cell r="L680" t="str">
            <v>Reducción de afectación al medio ambiente (+)</v>
          </cell>
          <cell r="AB680" t="str">
            <v>POSITIVO</v>
          </cell>
          <cell r="BA680" t="str">
            <v>POSITIVO</v>
          </cell>
        </row>
        <row r="681">
          <cell r="K681" t="str">
            <v>Realización de actividades de compensación ambiental</v>
          </cell>
          <cell r="L681" t="str">
            <v>Conservación de fauna (+)</v>
          </cell>
          <cell r="AB681" t="str">
            <v>POSITIVO</v>
          </cell>
          <cell r="BA681" t="str">
            <v>POSITIVO</v>
          </cell>
        </row>
        <row r="682">
          <cell r="K682" t="str">
            <v>Realización de actividades de compensación ambiental</v>
          </cell>
          <cell r="L682" t="str">
            <v>Conservación de flora (+)</v>
          </cell>
          <cell r="AB682" t="str">
            <v>POSITIVO</v>
          </cell>
          <cell r="BA682" t="str">
            <v>POSITIVO</v>
          </cell>
        </row>
        <row r="683">
          <cell r="K683" t="str">
            <v>Realización de actividades de compensación ambiental</v>
          </cell>
          <cell r="L683" t="str">
            <v>Disminución de huella de carbono (+)</v>
          </cell>
          <cell r="AB683" t="str">
            <v>POSITIVO</v>
          </cell>
          <cell r="BA683" t="str">
            <v>POSITIVO</v>
          </cell>
        </row>
        <row r="684">
          <cell r="K684" t="str">
            <v>Realización de actividades de compensación ambiental</v>
          </cell>
          <cell r="L684" t="str">
            <v>Fomento de buenas prácticas ambientales (+)</v>
          </cell>
          <cell r="AB684" t="str">
            <v>POSITIVO</v>
          </cell>
          <cell r="BA684" t="str">
            <v>POSITIVO</v>
          </cell>
        </row>
        <row r="685">
          <cell r="K685" t="str">
            <v>Realización de actividades de compensación ambiental</v>
          </cell>
          <cell r="L685" t="str">
            <v>Generación / Fomento de educación  y conciencia ambiental (+)</v>
          </cell>
          <cell r="AB685" t="str">
            <v>POSITIVO</v>
          </cell>
          <cell r="BA685" t="str">
            <v>POSITIVO</v>
          </cell>
        </row>
        <row r="686">
          <cell r="K686" t="str">
            <v>Realización de actividades de compensación ambiental</v>
          </cell>
          <cell r="L686" t="str">
            <v>Preservación de la calidad del aire (+)</v>
          </cell>
          <cell r="AB686" t="str">
            <v>POSITIVO</v>
          </cell>
          <cell r="BA686" t="str">
            <v>POSITIVO</v>
          </cell>
        </row>
        <row r="687">
          <cell r="K687" t="str">
            <v>Definición de criterios ambientales para adquisición de productos y/o servicios</v>
          </cell>
          <cell r="L687" t="str">
            <v>Reducción de afectación al medio ambiente (+)</v>
          </cell>
          <cell r="AB687" t="str">
            <v>POSITIVO</v>
          </cell>
          <cell r="BA687" t="str">
            <v>POSITIVO</v>
          </cell>
        </row>
        <row r="688">
          <cell r="K688" t="str">
            <v>Definición de criterios ambientales para adquisición de productos y/o servicios</v>
          </cell>
          <cell r="L688" t="str">
            <v>Preservación de áreas protegidas (+)</v>
          </cell>
          <cell r="AB688" t="str">
            <v>POSITIVO</v>
          </cell>
          <cell r="BA688" t="str">
            <v>POSITIVO</v>
          </cell>
        </row>
        <row r="689">
          <cell r="K689" t="str">
            <v>Identificación de requisitos legales ambientales y otros requisitos</v>
          </cell>
          <cell r="L689" t="str">
            <v>Reducción de afectación al medio ambiente (+)</v>
          </cell>
          <cell r="AB689" t="str">
            <v>POSITIVO</v>
          </cell>
          <cell r="BA689" t="str">
            <v>POSITIVO</v>
          </cell>
        </row>
        <row r="690">
          <cell r="K690" t="str">
            <v>Identificación de requisitos legales ambientales y otros requisitos</v>
          </cell>
          <cell r="L690" t="str">
            <v>Fomento de buenas prácticas ambientales (+)</v>
          </cell>
          <cell r="AB690" t="str">
            <v>POSITIVO</v>
          </cell>
          <cell r="BA690" t="str">
            <v>POSITIVO</v>
          </cell>
        </row>
        <row r="691">
          <cell r="K691" t="str">
            <v xml:space="preserve">Desarrollo de las actividades económicas </v>
          </cell>
          <cell r="L691" t="str">
            <v>Aporte a la economía del país (+)</v>
          </cell>
          <cell r="AB691" t="str">
            <v>POSITIVO</v>
          </cell>
          <cell r="BA691" t="str">
            <v>POSITIVO</v>
          </cell>
        </row>
        <row r="692">
          <cell r="K692" t="str">
            <v>Otro</v>
          </cell>
          <cell r="L692" t="str">
            <v>Generación de empleo (+)</v>
          </cell>
          <cell r="AB692" t="str">
            <v>POSITIVO</v>
          </cell>
          <cell r="BA692" t="str">
            <v>POSITIVO</v>
          </cell>
        </row>
        <row r="693">
          <cell r="K693" t="str">
            <v>Educación ambiental</v>
          </cell>
          <cell r="L693" t="str">
            <v>Fomento de buenas prácticas ambientales (+)</v>
          </cell>
          <cell r="AB693" t="str">
            <v>POSITIVO</v>
          </cell>
          <cell r="BA693" t="str">
            <v>POSITIVO</v>
          </cell>
        </row>
        <row r="694">
          <cell r="K694" t="str">
            <v>Educación ambiental</v>
          </cell>
          <cell r="L694" t="str">
            <v>Generación / Fomento de educación  y conciencia ambiental (+)</v>
          </cell>
          <cell r="AB694" t="str">
            <v>POSITIVO</v>
          </cell>
          <cell r="BA694" t="str">
            <v>POSITIVO</v>
          </cell>
        </row>
        <row r="695">
          <cell r="K695" t="str">
            <v>Educación ambiental</v>
          </cell>
          <cell r="L695" t="str">
            <v>Manejo integral de residuos sólidos (+)</v>
          </cell>
          <cell r="AB695" t="str">
            <v>POSITIVO</v>
          </cell>
          <cell r="BA695" t="str">
            <v>POSITIVO</v>
          </cell>
        </row>
        <row r="696">
          <cell r="K696" t="str">
            <v>Educación ambiental</v>
          </cell>
          <cell r="L696" t="str">
            <v>Disminución de consumo de agua (+)</v>
          </cell>
          <cell r="AB696" t="str">
            <v>POSITIVO</v>
          </cell>
          <cell r="BA696" t="str">
            <v>POSITIVO</v>
          </cell>
        </row>
        <row r="697">
          <cell r="K697" t="str">
            <v>Educación ambiental</v>
          </cell>
          <cell r="L697" t="str">
            <v>Disminución de consumo de energía (+)</v>
          </cell>
          <cell r="AB697" t="str">
            <v>POSITIVO</v>
          </cell>
          <cell r="BA697" t="str">
            <v>POSITIVO</v>
          </cell>
        </row>
        <row r="698">
          <cell r="K698" t="str">
            <v>Generación de residuos ordinarios</v>
          </cell>
          <cell r="L698" t="str">
            <v>Contaminación del suelo (-)</v>
          </cell>
          <cell r="AB698" t="str">
            <v>Negativo MODERADO</v>
          </cell>
          <cell r="BA698" t="str">
            <v>Negativo BAJO</v>
          </cell>
        </row>
        <row r="699">
          <cell r="K699" t="str">
            <v>Generación de residuos peligrosos (PLAGUICIDAS)</v>
          </cell>
          <cell r="L699" t="str">
            <v>Contaminación de cuerpos hídricos (-)</v>
          </cell>
          <cell r="AB699" t="str">
            <v>Negativo MODERADO</v>
          </cell>
          <cell r="BA699" t="str">
            <v>Negativo BAJO</v>
          </cell>
        </row>
        <row r="700">
          <cell r="K700" t="str">
            <v>Generación de residuos peligrosos (PLAGUICIDAS)</v>
          </cell>
          <cell r="L700" t="str">
            <v>Afectación a la salud humana (-)</v>
          </cell>
          <cell r="AB700" t="str">
            <v>Negativo MODERADO</v>
          </cell>
          <cell r="BA700" t="str">
            <v>Negativo BAJO</v>
          </cell>
        </row>
        <row r="701">
          <cell r="K701" t="str">
            <v>Generación de ruido</v>
          </cell>
          <cell r="L701" t="str">
            <v>Afectación a la salud humana (-)</v>
          </cell>
          <cell r="AB701" t="str">
            <v>Negativo MODERADO</v>
          </cell>
          <cell r="BA701" t="str">
            <v>Negativo BAJO</v>
          </cell>
        </row>
        <row r="702">
          <cell r="K702" t="str">
            <v>Generación de emisiones atmosféricas fuentes móviles</v>
          </cell>
          <cell r="L702" t="str">
            <v>Emisión de gases efecto invernadero (-)</v>
          </cell>
          <cell r="AB702" t="str">
            <v>Negativo MODERADO</v>
          </cell>
          <cell r="BA702" t="str">
            <v>Negativo MODERADO</v>
          </cell>
        </row>
        <row r="703">
          <cell r="K703" t="str">
            <v>Consumo de combustibles</v>
          </cell>
          <cell r="L703" t="str">
            <v>Emisión de gases efecto invernadero (-)</v>
          </cell>
          <cell r="AB703" t="str">
            <v>Negativo MODERADO</v>
          </cell>
          <cell r="BA703" t="str">
            <v>Negativo BAJO</v>
          </cell>
        </row>
        <row r="704">
          <cell r="K704" t="str">
            <v>Consumo de plaguicidas</v>
          </cell>
          <cell r="L704" t="str">
            <v>Contaminación del suelo (-)</v>
          </cell>
          <cell r="AB704" t="str">
            <v>Negativo MODERADO</v>
          </cell>
          <cell r="BA704" t="str">
            <v>Negativo BAJO</v>
          </cell>
        </row>
        <row r="705">
          <cell r="K705" t="str">
            <v>Consumo de energía eléctrica</v>
          </cell>
          <cell r="L705" t="str">
            <v>Agotamiento de los recursos naturales (-)</v>
          </cell>
          <cell r="AB705" t="str">
            <v>Negativo MODERADO</v>
          </cell>
          <cell r="BA705" t="str">
            <v>Negativo BAJO</v>
          </cell>
        </row>
        <row r="706">
          <cell r="K706" t="str">
            <v>Consumo de papel</v>
          </cell>
          <cell r="L706" t="str">
            <v>Afectación a flora (-)</v>
          </cell>
          <cell r="AB706" t="str">
            <v>Negativo MODERADO</v>
          </cell>
          <cell r="BA706" t="str">
            <v>Negativo BAJO</v>
          </cell>
        </row>
        <row r="707">
          <cell r="K707" t="str">
            <v>Consumo de agua</v>
          </cell>
          <cell r="L707" t="str">
            <v>Agotamiento de los recursos naturales (-)</v>
          </cell>
          <cell r="AB707" t="str">
            <v>Negativo MODERADO</v>
          </cell>
          <cell r="BA707" t="str">
            <v>Negativo BAJO</v>
          </cell>
        </row>
        <row r="708">
          <cell r="K708" t="str">
            <v>Consumo de bolsas plásticas para almacenamiento de residuos</v>
          </cell>
          <cell r="L708" t="str">
            <v>Aumento de carga de rellenos sanitarios (-)</v>
          </cell>
          <cell r="AB708" t="str">
            <v>Negativo MODERADO</v>
          </cell>
          <cell r="BA708" t="str">
            <v>Negativo BAJO</v>
          </cell>
        </row>
        <row r="709">
          <cell r="K709" t="str">
            <v>Generación de residuos aprovechables (PAPEL)</v>
          </cell>
          <cell r="L709" t="str">
            <v>Disminución de carga en los rellenos sanitarios (+)</v>
          </cell>
          <cell r="AB709" t="str">
            <v>POSITIVO</v>
          </cell>
          <cell r="BA709" t="str">
            <v>POSITIVO</v>
          </cell>
        </row>
        <row r="710">
          <cell r="K710" t="str">
            <v>Generación de residuos aprovechables (PLÁSTICO)</v>
          </cell>
          <cell r="L710" t="str">
            <v>Disminución de carga en los rellenos sanitarios (+)</v>
          </cell>
          <cell r="AB710" t="str">
            <v>POSITIVO</v>
          </cell>
          <cell r="BA710" t="str">
            <v>POSITIVO</v>
          </cell>
        </row>
        <row r="711">
          <cell r="K711" t="str">
            <v>Generación de residuos ordinarios</v>
          </cell>
          <cell r="L711" t="str">
            <v>Aumento de carga de rellenos sanitarios (-)</v>
          </cell>
          <cell r="AB711" t="str">
            <v>Negativo MODERADO</v>
          </cell>
          <cell r="BA711" t="str">
            <v>Negativo BAJO</v>
          </cell>
        </row>
        <row r="712">
          <cell r="K712" t="str">
            <v>Generación de residuos orgánicos</v>
          </cell>
          <cell r="L712" t="str">
            <v>Aumento de carga de rellenos sanitarios (-)</v>
          </cell>
          <cell r="AB712" t="str">
            <v>Negativo MODERADO</v>
          </cell>
          <cell r="BA712" t="str">
            <v>Negativo BAJO</v>
          </cell>
        </row>
        <row r="713">
          <cell r="K713" t="str">
            <v>Vertimiento de aguas residuales domésticas a sistemas de alcantarillado</v>
          </cell>
          <cell r="L713" t="str">
            <v>Contaminación de cuerpos hídricos (-)</v>
          </cell>
          <cell r="AB713" t="str">
            <v>Negativo MODERADO</v>
          </cell>
          <cell r="BA713" t="str">
            <v>Negativo BAJO</v>
          </cell>
        </row>
        <row r="714">
          <cell r="K714" t="str">
            <v xml:space="preserve">Consumo de insumos comestibles de cafetería </v>
          </cell>
          <cell r="L714" t="str">
            <v>Aumento de carga de rellenos sanitarios (-)</v>
          </cell>
          <cell r="AB714" t="str">
            <v>Negativo BAJO</v>
          </cell>
          <cell r="BA714" t="str">
            <v>Negativo BAJO</v>
          </cell>
        </row>
        <row r="715">
          <cell r="K715" t="str">
            <v>Definición de criterios ambientales para adquisición de productos y/o servicios</v>
          </cell>
          <cell r="L715" t="str">
            <v>Preservación de áreas protegidas (+)</v>
          </cell>
          <cell r="AB715" t="str">
            <v>POSITIVO</v>
          </cell>
          <cell r="BA715" t="str">
            <v>POSITIVO</v>
          </cell>
        </row>
        <row r="716">
          <cell r="K716" t="str">
            <v>Identificación de requisitos legales ambientales y otros requisitos</v>
          </cell>
          <cell r="L716" t="str">
            <v>Reducción de afectación al medio ambiente (+)</v>
          </cell>
          <cell r="AB716" t="str">
            <v>POSITIVO</v>
          </cell>
          <cell r="BA716" t="str">
            <v>POSITIVO</v>
          </cell>
        </row>
        <row r="717">
          <cell r="K717" t="str">
            <v>Identificación de requisitos legales ambientales y otros requisitos</v>
          </cell>
          <cell r="L717" t="str">
            <v>Fomento de buenas prácticas ambientales (+)</v>
          </cell>
          <cell r="AB717" t="str">
            <v>POSITIVO</v>
          </cell>
          <cell r="BA717" t="str">
            <v>POSITIVO</v>
          </cell>
        </row>
        <row r="718">
          <cell r="K718" t="str">
            <v>Consumo de energía eléctrica</v>
          </cell>
          <cell r="L718" t="str">
            <v>Agotamiento de los recursos naturales (-)</v>
          </cell>
          <cell r="AB718" t="str">
            <v>Negativo MODERADO</v>
          </cell>
          <cell r="BA718" t="str">
            <v>Negativo BAJO</v>
          </cell>
        </row>
        <row r="719">
          <cell r="K719" t="str">
            <v>Consumo de papel</v>
          </cell>
          <cell r="L719" t="str">
            <v>Agotamiento de los recursos naturales (-)</v>
          </cell>
          <cell r="AB719" t="str">
            <v>Negativo MODERADO</v>
          </cell>
          <cell r="BA719" t="str">
            <v>Negativo BAJO</v>
          </cell>
        </row>
        <row r="720">
          <cell r="K720" t="str">
            <v>Consumo de bolsas plásticas para almacenamiento de residuos</v>
          </cell>
          <cell r="L720" t="str">
            <v>Agotamiento de los recursos naturales (-)</v>
          </cell>
          <cell r="AB720" t="str">
            <v>Negativo MODERADO</v>
          </cell>
          <cell r="BA720" t="str">
            <v>Negativo BAJO</v>
          </cell>
        </row>
        <row r="721">
          <cell r="K721" t="str">
            <v>Generación de residuos aprovechables (PAPEL)</v>
          </cell>
          <cell r="L721" t="str">
            <v>Disminución de carga en los rellenos sanitarios (+)</v>
          </cell>
          <cell r="AB721" t="str">
            <v>POSITIVO</v>
          </cell>
          <cell r="BA721" t="str">
            <v>POSITIVO</v>
          </cell>
        </row>
        <row r="722">
          <cell r="K722" t="str">
            <v>Generación de residuos ordinarios</v>
          </cell>
          <cell r="L722" t="str">
            <v>Aumento de carga de rellenos sanitarios (-)</v>
          </cell>
          <cell r="AB722" t="str">
            <v>Negativo MODERADO</v>
          </cell>
          <cell r="BA722" t="str">
            <v>Negativo BAJO</v>
          </cell>
        </row>
        <row r="723">
          <cell r="K723" t="str">
            <v>Generación de residuos orgánicos</v>
          </cell>
          <cell r="L723" t="str">
            <v>Aumento de carga de rellenos sanitarios (-)</v>
          </cell>
          <cell r="AB723" t="str">
            <v>Negativo MODERADO</v>
          </cell>
          <cell r="BA723" t="str">
            <v>Negativo BAJO</v>
          </cell>
        </row>
        <row r="724">
          <cell r="K724" t="str">
            <v>Consumo de combustibles</v>
          </cell>
          <cell r="L724" t="str">
            <v>Agotamiento de los recursos naturales (-)</v>
          </cell>
          <cell r="AB724" t="str">
            <v>Negativo BAJO</v>
          </cell>
          <cell r="BA724" t="str">
            <v>Negativo BAJO</v>
          </cell>
        </row>
        <row r="725">
          <cell r="K725" t="str">
            <v>Generación de emisiones atmosféricas fuentes móviles</v>
          </cell>
          <cell r="L725" t="str">
            <v>Emisión de gases efecto invernadero (-)</v>
          </cell>
          <cell r="AB725" t="str">
            <v>Negativo MODERADO</v>
          </cell>
          <cell r="BA725" t="str">
            <v>Negativo MODERADO</v>
          </cell>
        </row>
        <row r="726">
          <cell r="K726" t="str">
            <v>Generación de emisiones atmosféricas fuentes móviles</v>
          </cell>
          <cell r="L726" t="str">
            <v>Contaminación del aire (-)</v>
          </cell>
          <cell r="AB726" t="str">
            <v>Negativo MODERADO</v>
          </cell>
          <cell r="BA726" t="str">
            <v>Negativo MODERADO</v>
          </cell>
        </row>
        <row r="727">
          <cell r="K727" t="str">
            <v>Consumo de combustibles</v>
          </cell>
          <cell r="L727" t="str">
            <v>Agotamiento de los recursos naturales (-)</v>
          </cell>
          <cell r="AB727" t="str">
            <v>Negativo BAJO</v>
          </cell>
          <cell r="BA727" t="str">
            <v>Negativo BAJO</v>
          </cell>
        </row>
        <row r="728">
          <cell r="K728" t="str">
            <v>Generación de emisiones atmosféricas fuentes móviles</v>
          </cell>
          <cell r="L728" t="str">
            <v>Emisión de gases efecto invernadero (-)</v>
          </cell>
          <cell r="AB728" t="str">
            <v>Negativo MODERADO</v>
          </cell>
          <cell r="BA728" t="str">
            <v>Negativo MODERADO</v>
          </cell>
        </row>
        <row r="729">
          <cell r="K729" t="str">
            <v>Generación de emisiones atmosféricas fuentes móviles</v>
          </cell>
          <cell r="L729" t="str">
            <v>Contaminación del aire (-)</v>
          </cell>
          <cell r="AB729" t="str">
            <v>Negativo MODERADO</v>
          </cell>
          <cell r="BA729" t="str">
            <v>Negativo MODERADO</v>
          </cell>
        </row>
        <row r="730">
          <cell r="K730" t="str">
            <v>Generación de residuos de manejo especial (RAEE´S)</v>
          </cell>
          <cell r="L730" t="str">
            <v>Contaminación del suelo (-)</v>
          </cell>
          <cell r="AB730" t="str">
            <v>Negativo MODERADO</v>
          </cell>
          <cell r="BA730" t="str">
            <v>Negativo BAJO</v>
          </cell>
        </row>
        <row r="731">
          <cell r="K731" t="str">
            <v>Intervención a comunidades Étnicas</v>
          </cell>
          <cell r="L731" t="str">
            <v>Conservación de las costumbres étnicas (+)</v>
          </cell>
          <cell r="AB731" t="str">
            <v>POSITIVO</v>
          </cell>
          <cell r="BA731" t="str">
            <v>POSITIVO</v>
          </cell>
        </row>
        <row r="732">
          <cell r="K732" t="str">
            <v>Intervención a comunidades Étnicas</v>
          </cell>
          <cell r="L732" t="str">
            <v>Aporte a la economía del país (+)</v>
          </cell>
          <cell r="AB732" t="str">
            <v>POSITIVO</v>
          </cell>
          <cell r="BA732" t="str">
            <v>POSITIVO</v>
          </cell>
        </row>
        <row r="733">
          <cell r="K733" t="str">
            <v>Intervención a comunidades Étnicas</v>
          </cell>
          <cell r="L733" t="str">
            <v>Generación de empleo (+)</v>
          </cell>
          <cell r="AB733" t="str">
            <v>POSITIVO</v>
          </cell>
          <cell r="BA733" t="str">
            <v>POSITIVO</v>
          </cell>
        </row>
        <row r="734">
          <cell r="K734" t="str">
            <v>Definición de criterios ambientales para adquisición de productos y/o servicios</v>
          </cell>
          <cell r="L734" t="str">
            <v>Preservación de áreas protegidas (+)</v>
          </cell>
          <cell r="AB734" t="str">
            <v>POSITIVO</v>
          </cell>
          <cell r="BA734" t="str">
            <v>POSITIVO</v>
          </cell>
        </row>
        <row r="735">
          <cell r="K735" t="str">
            <v>Identificación de requisitos legales ambientales y otros requisitos</v>
          </cell>
          <cell r="L735" t="str">
            <v>Reducción de afectación al medio ambiente (+)</v>
          </cell>
          <cell r="AB735" t="str">
            <v>POSITIVO</v>
          </cell>
          <cell r="BA735" t="str">
            <v>POSITIVO</v>
          </cell>
        </row>
        <row r="736">
          <cell r="K736" t="str">
            <v>Identificación de requisitos legales ambientales y otros requisitos</v>
          </cell>
          <cell r="L736" t="str">
            <v>Fomento de buenas prácticas ambientales (+)</v>
          </cell>
          <cell r="AB736" t="str">
            <v>POSITIVO</v>
          </cell>
          <cell r="BA736" t="str">
            <v>POSITIVO</v>
          </cell>
        </row>
        <row r="737">
          <cell r="K737" t="str">
            <v>Generación de residuos de manejo especial (RAEE´S)</v>
          </cell>
          <cell r="L737" t="str">
            <v>Aumento de carga de rellenos sanitarios (-)</v>
          </cell>
          <cell r="AB737" t="str">
            <v>Negativo MODERADO</v>
          </cell>
          <cell r="BA737" t="str">
            <v>Negativo BAJO</v>
          </cell>
        </row>
        <row r="738">
          <cell r="K738" t="str">
            <v>Generación de residuos de manejo especial (RAEE´S)</v>
          </cell>
          <cell r="L738" t="str">
            <v>Contaminación del suelo (-)</v>
          </cell>
          <cell r="AB738" t="str">
            <v>Negativo MODERADO</v>
          </cell>
          <cell r="BA738" t="str">
            <v>Negativo BAJO</v>
          </cell>
        </row>
        <row r="739">
          <cell r="K739" t="str">
            <v>Generación de residuos de manejo especial (RAEE´S)</v>
          </cell>
          <cell r="L739" t="str">
            <v>Contaminación del suelo (-)</v>
          </cell>
          <cell r="AB739" t="str">
            <v>Negativo MODERADO</v>
          </cell>
          <cell r="BA739" t="str">
            <v>Negativo BAJO</v>
          </cell>
        </row>
        <row r="740">
          <cell r="K740" t="str">
            <v>Generación de residuos de manejo especial (RAEE´S)</v>
          </cell>
          <cell r="L740" t="str">
            <v>Contaminación del suelo (-)</v>
          </cell>
          <cell r="AB740" t="str">
            <v>Negativo MODERADO</v>
          </cell>
          <cell r="BA740" t="str">
            <v>Negativo BAJO</v>
          </cell>
        </row>
        <row r="741">
          <cell r="K741" t="str">
            <v>Generación de residuos ordinarios</v>
          </cell>
          <cell r="L741" t="str">
            <v>Contaminación del suelo (-)</v>
          </cell>
          <cell r="AB741" t="str">
            <v>Negativo MODERADO</v>
          </cell>
          <cell r="BA741" t="str">
            <v>Negativo BAJO</v>
          </cell>
        </row>
        <row r="742">
          <cell r="K742" t="str">
            <v>Generación de residuos peligrosos (RESIDUOS DE FERTILIZANTES)</v>
          </cell>
          <cell r="L742" t="str">
            <v>Contaminación del suelo (-)</v>
          </cell>
          <cell r="AB742" t="str">
            <v>Negativo MODERADO</v>
          </cell>
          <cell r="BA742" t="str">
            <v>Negativo BAJO</v>
          </cell>
        </row>
        <row r="743">
          <cell r="K743" t="str">
            <v>Generación de emisiones atmosféricas fuentes fijas</v>
          </cell>
          <cell r="L743" t="str">
            <v>Emisión de gases efecto invernadero (-)</v>
          </cell>
          <cell r="AB743" t="str">
            <v>Negativo MODERADO</v>
          </cell>
          <cell r="BA743" t="str">
            <v>Negativo MODERADO</v>
          </cell>
        </row>
        <row r="744">
          <cell r="K744" t="str">
            <v>Generación de residuos orgánicos</v>
          </cell>
          <cell r="L744" t="str">
            <v>Contaminación del suelo (-)</v>
          </cell>
          <cell r="AB744" t="str">
            <v>Negativo MODERADO</v>
          </cell>
          <cell r="BA744" t="str">
            <v>Negativo BAJO</v>
          </cell>
        </row>
        <row r="745">
          <cell r="K745" t="str">
            <v>Generación de residuos de manejo especial (PILAS O BATERÍAS)</v>
          </cell>
          <cell r="L745" t="str">
            <v>Contaminación del suelo (-)</v>
          </cell>
          <cell r="AB745" t="str">
            <v>Negativo MODERADO</v>
          </cell>
          <cell r="BA745" t="str">
            <v>Negativo BAJO</v>
          </cell>
        </row>
        <row r="746">
          <cell r="K746" t="str">
            <v>Generación de residuos de manejo especial (RAEE´S)</v>
          </cell>
          <cell r="L746" t="str">
            <v>Contaminación del suelo (-)</v>
          </cell>
          <cell r="AB746" t="str">
            <v>Negativo MODERADO</v>
          </cell>
          <cell r="BA746" t="str">
            <v>Negativo BAJO</v>
          </cell>
        </row>
        <row r="747">
          <cell r="K747" t="str">
            <v>Generación de emisiones atmosféricas fuentes fijas</v>
          </cell>
          <cell r="L747" t="str">
            <v>Emisión de gases efecto invernadero (-)</v>
          </cell>
          <cell r="AB747" t="str">
            <v>Negativo MODERADO</v>
          </cell>
          <cell r="BA747" t="str">
            <v>Negativo MODERADO</v>
          </cell>
        </row>
        <row r="748">
          <cell r="K748" t="str">
            <v xml:space="preserve">Generación de residuos peligrosos (TÓNERES) </v>
          </cell>
          <cell r="L748" t="str">
            <v>Contaminación del suelo (-)</v>
          </cell>
          <cell r="AB748" t="str">
            <v>Negativo MODERADO</v>
          </cell>
          <cell r="BA748" t="str">
            <v>Negativo BAJO</v>
          </cell>
        </row>
        <row r="749">
          <cell r="K749" t="str">
            <v>Generación de residuos de manejo especial (RAEE´S)</v>
          </cell>
          <cell r="L749" t="str">
            <v>Contaminación del suelo (-)</v>
          </cell>
          <cell r="AB749" t="str">
            <v>Negativo MODERADO</v>
          </cell>
          <cell r="BA749" t="str">
            <v>Negativo BAJO</v>
          </cell>
        </row>
        <row r="750">
          <cell r="K750" t="str">
            <v>Generación de residuos de manejo especial (RAEE´S)</v>
          </cell>
          <cell r="L750" t="str">
            <v>Contaminación del suelo (-)</v>
          </cell>
          <cell r="AB750" t="str">
            <v>Negativo MODERADO</v>
          </cell>
          <cell r="BA750" t="str">
            <v>Negativo BAJO</v>
          </cell>
        </row>
        <row r="751">
          <cell r="K751" t="str">
            <v>Generación de residuos ordinarios</v>
          </cell>
          <cell r="L751" t="str">
            <v>Contaminación del suelo (-)</v>
          </cell>
          <cell r="AB751" t="str">
            <v>Negativo MODERADO</v>
          </cell>
          <cell r="BA751" t="str">
            <v>Negativo BAJO</v>
          </cell>
        </row>
        <row r="752">
          <cell r="K752" t="str">
            <v>Intervención a comunidades Étnicas y no Étnicas</v>
          </cell>
          <cell r="L752" t="str">
            <v>Aporte a la economía del país (+)</v>
          </cell>
          <cell r="AB752" t="str">
            <v>POSITIVO</v>
          </cell>
          <cell r="BA752" t="str">
            <v>POSITIVO</v>
          </cell>
        </row>
        <row r="753">
          <cell r="K753" t="str">
            <v>Generación de residuos aprovechables (OTRO)</v>
          </cell>
          <cell r="L753" t="str">
            <v>Contaminación del suelo (-)</v>
          </cell>
          <cell r="AB753" t="str">
            <v>Negativo MODERADO</v>
          </cell>
          <cell r="BA753" t="str">
            <v>Negativo BAJO</v>
          </cell>
        </row>
        <row r="754">
          <cell r="K754" t="str">
            <v>Generación de residuos peligrosos (ACEITES USADOS)</v>
          </cell>
          <cell r="L754" t="str">
            <v>Contaminación del suelo (-)</v>
          </cell>
          <cell r="AB754" t="str">
            <v>Negativo MODERADO</v>
          </cell>
          <cell r="BA754" t="str">
            <v>Negativo BAJO</v>
          </cell>
        </row>
        <row r="755">
          <cell r="K755" t="str">
            <v>Consumo de combustibles</v>
          </cell>
          <cell r="L755" t="str">
            <v>Agotamiento de los recursos naturales (-)</v>
          </cell>
          <cell r="AB755" t="str">
            <v>Negativo MODERADO</v>
          </cell>
          <cell r="BA755" t="str">
            <v>Negativo MODERADO</v>
          </cell>
        </row>
        <row r="756">
          <cell r="K756" t="str">
            <v>Generación de emisiones atmosféricas fuentes móviles</v>
          </cell>
          <cell r="L756" t="str">
            <v>Emisión de gases efecto invernadero (-)</v>
          </cell>
          <cell r="AB756" t="str">
            <v>Negativo MODERADO</v>
          </cell>
          <cell r="BA756" t="str">
            <v>Negativo MODERADO</v>
          </cell>
        </row>
        <row r="757">
          <cell r="K757" t="str">
            <v>Generación de emisiones atmosféricas fuentes móviles</v>
          </cell>
          <cell r="L757" t="str">
            <v>Contaminación del aire (-)</v>
          </cell>
          <cell r="AB757" t="str">
            <v>Negativo MODERADO</v>
          </cell>
          <cell r="BA757" t="str">
            <v>Negativo MODERADO</v>
          </cell>
        </row>
        <row r="758">
          <cell r="K758" t="str">
            <v>Consumo de energía eléctrica</v>
          </cell>
          <cell r="L758" t="str">
            <v>Agotamiento de los recursos naturales (-)</v>
          </cell>
          <cell r="AB758" t="str">
            <v>Negativo MODERADO</v>
          </cell>
          <cell r="BA758" t="str">
            <v>Negativo BAJO</v>
          </cell>
        </row>
        <row r="759">
          <cell r="K759" t="str">
            <v>Generación de ruido</v>
          </cell>
          <cell r="L759" t="str">
            <v>Contaminación del aire (-)</v>
          </cell>
          <cell r="AB759" t="str">
            <v>Negativo MODERADO</v>
          </cell>
          <cell r="BA759" t="str">
            <v>Negativo BAJO</v>
          </cell>
        </row>
        <row r="760">
          <cell r="K760" t="str">
            <v xml:space="preserve">Desarrollo de las actividades económicas </v>
          </cell>
          <cell r="L760" t="str">
            <v>Aporte a la economía del país (+)</v>
          </cell>
          <cell r="AB760" t="str">
            <v>POSITIVO</v>
          </cell>
          <cell r="BA760" t="str">
            <v>POSITIVO</v>
          </cell>
        </row>
        <row r="761">
          <cell r="K761" t="str">
            <v xml:space="preserve">Desarrollo de las actividades económicas </v>
          </cell>
          <cell r="L761" t="str">
            <v>Generación de empleo (+)</v>
          </cell>
          <cell r="AB761" t="str">
            <v>POSITIVO</v>
          </cell>
          <cell r="BA761" t="str">
            <v>POSITIVO</v>
          </cell>
        </row>
        <row r="762">
          <cell r="K762" t="str">
            <v>Definición de criterios ambientales para adquisición de productos y/o servicios</v>
          </cell>
          <cell r="L762" t="str">
            <v>Preservación de áreas protegidas (+)</v>
          </cell>
          <cell r="AB762" t="str">
            <v>POSITIVO</v>
          </cell>
          <cell r="BA762" t="str">
            <v>POSITIVO</v>
          </cell>
        </row>
        <row r="763">
          <cell r="K763" t="str">
            <v>Identificación de requisitos legales ambientales y otros requisitos</v>
          </cell>
          <cell r="L763" t="str">
            <v>Reducción de afectación al medio ambiente (+)</v>
          </cell>
          <cell r="AB763" t="str">
            <v>POSITIVO</v>
          </cell>
          <cell r="BA763" t="str">
            <v>POSITIVO</v>
          </cell>
        </row>
        <row r="764">
          <cell r="K764" t="str">
            <v>Identificación de requisitos legales ambientales y otros requisitos</v>
          </cell>
          <cell r="L764" t="str">
            <v>Fomento de buenas prácticas ambientales (+)</v>
          </cell>
          <cell r="AB764" t="str">
            <v>POSITIVO</v>
          </cell>
          <cell r="BA764" t="str">
            <v>POSITIVO</v>
          </cell>
        </row>
        <row r="765">
          <cell r="K765" t="str">
            <v>Generación de residuos ordinarios</v>
          </cell>
          <cell r="L765" t="str">
            <v>Contaminación del suelo (-)</v>
          </cell>
          <cell r="AB765" t="str">
            <v>Negativo MODERADO</v>
          </cell>
          <cell r="BA765" t="str">
            <v>Negativo BAJO</v>
          </cell>
        </row>
        <row r="766">
          <cell r="K766" t="str">
            <v>Generación de residuos de manejo especial (RAEE´S)</v>
          </cell>
          <cell r="L766" t="str">
            <v>Contaminación del suelo (-)</v>
          </cell>
          <cell r="AB766" t="str">
            <v>Negativo MODERADO</v>
          </cell>
          <cell r="BA766" t="str">
            <v>Negativo BAJO</v>
          </cell>
        </row>
        <row r="767">
          <cell r="K767" t="str">
            <v>Consumo de papel</v>
          </cell>
          <cell r="L767" t="str">
            <v>Agotamiento de los recursos naturales (-)</v>
          </cell>
          <cell r="AB767" t="str">
            <v>Negativo MODERADO</v>
          </cell>
          <cell r="BA767" t="str">
            <v>Negativo BAJO</v>
          </cell>
        </row>
        <row r="768">
          <cell r="K768" t="str">
            <v>Consumo de energía eléctrica</v>
          </cell>
          <cell r="L768" t="str">
            <v>Agotamiento de los recursos naturales (-)</v>
          </cell>
          <cell r="AB768" t="str">
            <v>Negativo MODERADO</v>
          </cell>
          <cell r="BA768" t="str">
            <v>Negativo BAJO</v>
          </cell>
        </row>
        <row r="769">
          <cell r="K769" t="str">
            <v>Consumo de papel</v>
          </cell>
          <cell r="L769" t="str">
            <v>Agotamiento de los recursos naturales (-)</v>
          </cell>
          <cell r="AB769" t="str">
            <v>Negativo MODERADO</v>
          </cell>
          <cell r="BA769" t="str">
            <v>Negativo BAJO</v>
          </cell>
        </row>
        <row r="770">
          <cell r="K770" t="str">
            <v>Consumo de tóner</v>
          </cell>
          <cell r="L770" t="str">
            <v>Agotamiento de los recursos naturales (-)</v>
          </cell>
          <cell r="AB770" t="str">
            <v>Negativo BAJO</v>
          </cell>
          <cell r="BA770" t="str">
            <v>Negativo BAJO</v>
          </cell>
        </row>
        <row r="771">
          <cell r="K771" t="str">
            <v>Generación de residuos aprovechables (PAPEL)</v>
          </cell>
          <cell r="L771" t="str">
            <v>Disminución de carga en los rellenos sanitarios (+)</v>
          </cell>
          <cell r="AB771" t="str">
            <v>POSITIVO</v>
          </cell>
          <cell r="BA771" t="str">
            <v>POSITIVO</v>
          </cell>
        </row>
        <row r="772">
          <cell r="K772" t="str">
            <v xml:space="preserve">Generación de residuos peligrosos (TÓNERES) </v>
          </cell>
          <cell r="L772" t="str">
            <v>Contaminación del suelo (-)</v>
          </cell>
          <cell r="AB772" t="str">
            <v>Negativo MODERADO</v>
          </cell>
          <cell r="BA772" t="str">
            <v>Negativo BAJO</v>
          </cell>
        </row>
        <row r="773">
          <cell r="K773" t="str">
            <v>Conversión a medios tecnológicos</v>
          </cell>
          <cell r="L773" t="str">
            <v>Disminución de consumo de papel (+)</v>
          </cell>
          <cell r="AB773" t="str">
            <v>POSITIVO</v>
          </cell>
          <cell r="BA773" t="str">
            <v>POSITIVO</v>
          </cell>
        </row>
        <row r="774">
          <cell r="K774" t="str">
            <v>Intervención a comunidades Étnicas y no Étnicas</v>
          </cell>
          <cell r="L774" t="str">
            <v>Conservación de las costumbres étnicas (+)</v>
          </cell>
          <cell r="AB774" t="str">
            <v>POSITIVO</v>
          </cell>
          <cell r="BA774" t="str">
            <v>POSITIVO</v>
          </cell>
        </row>
        <row r="775">
          <cell r="K775" t="str">
            <v>Generación de residuos ordinarios</v>
          </cell>
          <cell r="L775" t="str">
            <v>Contaminación del suelo (-)</v>
          </cell>
          <cell r="AB775" t="str">
            <v>Negativo MODERADO</v>
          </cell>
          <cell r="BA775" t="str">
            <v>Negativo BAJO</v>
          </cell>
        </row>
        <row r="776">
          <cell r="K776" t="str">
            <v>Generación de residuos de manejo especial (RAEE´S)</v>
          </cell>
          <cell r="L776" t="str">
            <v>Contaminación del suelo (-)</v>
          </cell>
          <cell r="AB776" t="str">
            <v>Negativo MODERADO</v>
          </cell>
          <cell r="BA776" t="str">
            <v>Negativo BAJO</v>
          </cell>
        </row>
        <row r="777">
          <cell r="K777" t="str">
            <v>Generación de emisiones atmosféricas fuentes móviles</v>
          </cell>
          <cell r="L777" t="str">
            <v>Emisión de gases efecto invernadero (-)</v>
          </cell>
          <cell r="AB777" t="str">
            <v>Negativo MODERADO</v>
          </cell>
          <cell r="BA777" t="str">
            <v>Negativo MODERADO</v>
          </cell>
        </row>
        <row r="778">
          <cell r="K778" t="str">
            <v>Consumo de energía eléctrica</v>
          </cell>
          <cell r="L778" t="str">
            <v>Agotamiento de los recursos naturales (-)</v>
          </cell>
          <cell r="AB778" t="str">
            <v>Negativo MODERADO</v>
          </cell>
          <cell r="BA778" t="str">
            <v>Negativo BAJO</v>
          </cell>
        </row>
        <row r="779">
          <cell r="K779" t="str">
            <v>Consumo de papel</v>
          </cell>
          <cell r="L779" t="str">
            <v>Agotamiento de los recursos naturales (-)</v>
          </cell>
          <cell r="AB779" t="str">
            <v>Negativo MODERADO</v>
          </cell>
          <cell r="BA779" t="str">
            <v>Negativo BAJO</v>
          </cell>
        </row>
        <row r="780">
          <cell r="K780" t="str">
            <v>Consumo de tóner</v>
          </cell>
          <cell r="L780" t="str">
            <v>Agotamiento de los recursos naturales (-)</v>
          </cell>
          <cell r="AB780" t="str">
            <v>Negativo BAJO</v>
          </cell>
          <cell r="BA780" t="str">
            <v>Negativo BAJO</v>
          </cell>
        </row>
        <row r="781">
          <cell r="K781" t="str">
            <v>Generación de residuos aprovechables (PAPEL)</v>
          </cell>
          <cell r="L781" t="str">
            <v>Disminución de carga en los rellenos sanitarios (+)</v>
          </cell>
          <cell r="AB781" t="str">
            <v>POSITIVO</v>
          </cell>
          <cell r="BA781" t="str">
            <v>POSITIVO</v>
          </cell>
        </row>
        <row r="782">
          <cell r="K782" t="str">
            <v xml:space="preserve">Generación de residuos peligrosos (TÓNERES) </v>
          </cell>
          <cell r="L782" t="str">
            <v>Contaminación del suelo (-)</v>
          </cell>
          <cell r="AB782" t="str">
            <v>Negativo MODERADO</v>
          </cell>
          <cell r="BA782" t="str">
            <v>Negativo BAJO</v>
          </cell>
        </row>
        <row r="783">
          <cell r="K783" t="str">
            <v>Conversión a medios tecnológicos</v>
          </cell>
          <cell r="L783" t="str">
            <v>Disminución de consumo de papel (+)</v>
          </cell>
          <cell r="AB783" t="str">
            <v>POSITIVO</v>
          </cell>
          <cell r="BA783" t="str">
            <v>POSITIVO</v>
          </cell>
        </row>
        <row r="784">
          <cell r="K784" t="str">
            <v>Intervención a comunidades Étnicas y no Étnicas</v>
          </cell>
          <cell r="L784" t="str">
            <v>Conservación de las costumbres étnicas (+)</v>
          </cell>
          <cell r="AB784" t="str">
            <v>POSITIVO</v>
          </cell>
          <cell r="BA784" t="str">
            <v>POSITIVO</v>
          </cell>
        </row>
        <row r="785">
          <cell r="K785" t="str">
            <v>Generación de residuos ordinarios</v>
          </cell>
          <cell r="L785" t="str">
            <v>Aumento de carga de rellenos sanitarios (-)</v>
          </cell>
          <cell r="AB785" t="str">
            <v>Negativo MODERADO</v>
          </cell>
          <cell r="BA785" t="str">
            <v>Negativo MODERADO</v>
          </cell>
        </row>
        <row r="786">
          <cell r="K786" t="str">
            <v>Definición de criterios ambientales para adquisición de productos y/o servicios</v>
          </cell>
          <cell r="L786" t="str">
            <v>Fomento de buenas prácticas ambientales (+)</v>
          </cell>
          <cell r="AB786" t="str">
            <v>POSITIVO</v>
          </cell>
          <cell r="BA786" t="str">
            <v>POSITIVO</v>
          </cell>
        </row>
        <row r="787">
          <cell r="K787" t="str">
            <v>Consumo de agua</v>
          </cell>
          <cell r="L787" t="str">
            <v>Agotamiento de los recursos naturales (-)</v>
          </cell>
          <cell r="AB787" t="str">
            <v>Negativo MODERADO</v>
          </cell>
          <cell r="BA787" t="str">
            <v>Negativo BAJO</v>
          </cell>
        </row>
        <row r="788">
          <cell r="K788" t="str">
            <v>Consumo de agua</v>
          </cell>
          <cell r="L788" t="str">
            <v>Agotamiento de los recursos naturales (-)</v>
          </cell>
          <cell r="AB788" t="str">
            <v>Negativo MODERADO</v>
          </cell>
          <cell r="BA788" t="str">
            <v>Negativo BAJO</v>
          </cell>
        </row>
        <row r="789">
          <cell r="K789" t="str">
            <v>Consumo de energía eléctrica</v>
          </cell>
          <cell r="L789" t="str">
            <v>Agotamiento de los recursos naturales (-)</v>
          </cell>
          <cell r="AB789" t="str">
            <v>Negativo MODERADO</v>
          </cell>
          <cell r="BA789" t="str">
            <v>Negativo BAJO</v>
          </cell>
        </row>
        <row r="790">
          <cell r="K790" t="str">
            <v>Consumo de agua</v>
          </cell>
          <cell r="L790" t="str">
            <v>Agotamiento de los recursos naturales (-)</v>
          </cell>
          <cell r="AB790" t="str">
            <v>Negativo BAJO</v>
          </cell>
          <cell r="BA790" t="str">
            <v>Negativo BAJO</v>
          </cell>
        </row>
        <row r="791">
          <cell r="K791" t="str">
            <v>Otro</v>
          </cell>
          <cell r="L791" t="str">
            <v>Disminución de contaminación al suelo (+)</v>
          </cell>
          <cell r="AB791" t="str">
            <v>POSITIVO</v>
          </cell>
          <cell r="BA791" t="str">
            <v>POSITIVO</v>
          </cell>
        </row>
        <row r="792">
          <cell r="K792" t="str">
            <v>N/A</v>
          </cell>
          <cell r="L792" t="str">
            <v>N/A</v>
          </cell>
          <cell r="AB792" t="str">
            <v>SIN IMPACTO</v>
          </cell>
          <cell r="BA792" t="str">
            <v>SIN IMPACTO</v>
          </cell>
        </row>
        <row r="793">
          <cell r="K793" t="str">
            <v>Consumo de combustibles</v>
          </cell>
          <cell r="L793" t="str">
            <v>Agotamiento de los recursos naturales (-)</v>
          </cell>
          <cell r="AB793" t="str">
            <v>Negativo BAJO</v>
          </cell>
          <cell r="BA793" t="str">
            <v>Negativo BAJO</v>
          </cell>
        </row>
        <row r="794">
          <cell r="K794" t="str">
            <v>Consumo de combustibles</v>
          </cell>
          <cell r="L794" t="str">
            <v>Emisión de gases efecto invernadero (-)</v>
          </cell>
          <cell r="AB794" t="str">
            <v>Negativo BAJO</v>
          </cell>
          <cell r="BA794" t="str">
            <v>Negativo BAJO</v>
          </cell>
        </row>
        <row r="795">
          <cell r="K795" t="str">
            <v>Consumo de combustibles</v>
          </cell>
          <cell r="L795" t="str">
            <v>Agotamiento de los recursos naturales (-)</v>
          </cell>
          <cell r="AB795" t="str">
            <v>Negativo MODERADO</v>
          </cell>
          <cell r="BA795" t="str">
            <v>Negativo BAJO</v>
          </cell>
        </row>
        <row r="796">
          <cell r="K796" t="str">
            <v>N/A</v>
          </cell>
          <cell r="L796" t="str">
            <v>N/A</v>
          </cell>
          <cell r="AB796" t="str">
            <v>SIN IMPACTO</v>
          </cell>
          <cell r="BA796" t="str">
            <v>SIN IMPACTO</v>
          </cell>
        </row>
        <row r="797">
          <cell r="K797" t="str">
            <v>N/A</v>
          </cell>
          <cell r="L797" t="str">
            <v>N/A</v>
          </cell>
          <cell r="AB797" t="str">
            <v>SIN IMPACTO</v>
          </cell>
          <cell r="BA797" t="str">
            <v>SIN IMPACTO</v>
          </cell>
        </row>
        <row r="798">
          <cell r="K798" t="str">
            <v>N/A</v>
          </cell>
          <cell r="L798" t="str">
            <v>N/A</v>
          </cell>
          <cell r="AB798" t="str">
            <v>SIN IMPACTO</v>
          </cell>
          <cell r="BA798" t="str">
            <v>SIN IMPACTO</v>
          </cell>
        </row>
        <row r="799">
          <cell r="K799" t="str">
            <v>Consumo de agua</v>
          </cell>
          <cell r="L799" t="str">
            <v>Agotamiento de los recursos naturales (-)</v>
          </cell>
          <cell r="AB799" t="str">
            <v>Negativo MODERADO</v>
          </cell>
          <cell r="BA799" t="str">
            <v>Negativo BAJO</v>
          </cell>
        </row>
        <row r="800">
          <cell r="K800" t="str">
            <v>N/A</v>
          </cell>
          <cell r="L800" t="str">
            <v>N/A</v>
          </cell>
          <cell r="AB800" t="str">
            <v>SIN IMPACTO</v>
          </cell>
          <cell r="BA800" t="str">
            <v>SIN IMPACTO</v>
          </cell>
        </row>
        <row r="801">
          <cell r="K801" t="str">
            <v xml:space="preserve">Generación de residuos peligrosos (RESIDUOS QUÍMICOS) </v>
          </cell>
          <cell r="L801" t="str">
            <v>Contaminación del suelo (-)</v>
          </cell>
          <cell r="AB801" t="str">
            <v>Negativo MODERADO</v>
          </cell>
          <cell r="BA801" t="str">
            <v>Negativo BAJO</v>
          </cell>
        </row>
        <row r="802">
          <cell r="K802" t="str">
            <v>Generación de residuos peligrosos (PLAGUICIDAS)</v>
          </cell>
          <cell r="L802" t="str">
            <v>Contaminación del suelo (-)</v>
          </cell>
          <cell r="AB802" t="str">
            <v>Negativo MODERADO</v>
          </cell>
          <cell r="BA802" t="str">
            <v>Negativo BAJO</v>
          </cell>
        </row>
        <row r="803">
          <cell r="K803" t="str">
            <v>N/A</v>
          </cell>
          <cell r="L803" t="str">
            <v>N/A</v>
          </cell>
          <cell r="AB803" t="str">
            <v>SIN IMPACTO</v>
          </cell>
          <cell r="BA803" t="str">
            <v>SIN IMPACTO</v>
          </cell>
        </row>
        <row r="804">
          <cell r="K804" t="str">
            <v>N/A</v>
          </cell>
          <cell r="L804" t="str">
            <v>N/A</v>
          </cell>
          <cell r="AB804" t="str">
            <v>SIN IMPACTO</v>
          </cell>
          <cell r="BA804" t="str">
            <v>SIN IMPACTO</v>
          </cell>
        </row>
        <row r="805">
          <cell r="K805" t="str">
            <v>N/A</v>
          </cell>
          <cell r="L805" t="str">
            <v>N/A</v>
          </cell>
          <cell r="AB805" t="str">
            <v>SIN IMPACTO</v>
          </cell>
          <cell r="BA805" t="str">
            <v>SIN IMPACTO</v>
          </cell>
        </row>
        <row r="806">
          <cell r="K806" t="str">
            <v>N/A</v>
          </cell>
          <cell r="L806" t="str">
            <v>N/A</v>
          </cell>
          <cell r="AB806" t="str">
            <v>SIN IMPACTO</v>
          </cell>
          <cell r="BA806" t="str">
            <v>SIN IMPACTO</v>
          </cell>
        </row>
        <row r="807">
          <cell r="K807" t="str">
            <v>Realización de actividades de compensación ambiental</v>
          </cell>
          <cell r="L807" t="str">
            <v>Conservación de fauna (+)</v>
          </cell>
          <cell r="AB807" t="str">
            <v>POSITIVO</v>
          </cell>
          <cell r="BA807" t="str">
            <v>POSITIVO</v>
          </cell>
        </row>
        <row r="808">
          <cell r="K808" t="str">
            <v>Generación de vibraciones</v>
          </cell>
          <cell r="L808" t="str">
            <v>Contaminación del suelo (-)</v>
          </cell>
          <cell r="AB808" t="str">
            <v>Negativo MODERADO</v>
          </cell>
          <cell r="BA808" t="str">
            <v>Negativo BAJO</v>
          </cell>
        </row>
        <row r="809">
          <cell r="K809" t="str">
            <v>Generación de ruido</v>
          </cell>
          <cell r="L809" t="str">
            <v>Contaminación del aire (-)</v>
          </cell>
          <cell r="AB809" t="str">
            <v>Negativo MODERADO</v>
          </cell>
          <cell r="BA809" t="str">
            <v>Negativo BAJO</v>
          </cell>
        </row>
        <row r="810">
          <cell r="K810" t="str">
            <v>Generación de carga visual</v>
          </cell>
          <cell r="L810" t="str">
            <v>Afectación a la salud humana (-)</v>
          </cell>
          <cell r="AB810" t="str">
            <v>Negativo MODERADO</v>
          </cell>
          <cell r="BA810" t="str">
            <v>Negativo BAJO</v>
          </cell>
        </row>
        <row r="811">
          <cell r="K811" t="str">
            <v>Generación de vibraciones</v>
          </cell>
          <cell r="L811" t="str">
            <v>Contaminación del suelo (-)</v>
          </cell>
          <cell r="AB811" t="str">
            <v>Negativo MODERADO</v>
          </cell>
          <cell r="BA811" t="str">
            <v>Negativo BAJO</v>
          </cell>
        </row>
        <row r="812">
          <cell r="K812" t="str">
            <v>N/A</v>
          </cell>
          <cell r="L812" t="str">
            <v>N/A</v>
          </cell>
          <cell r="AB812" t="str">
            <v>SIN IMPACTO</v>
          </cell>
          <cell r="BA812" t="str">
            <v>SIN IMPACTO</v>
          </cell>
        </row>
        <row r="813">
          <cell r="K813" t="str">
            <v>N/A</v>
          </cell>
          <cell r="L813" t="str">
            <v>N/A</v>
          </cell>
          <cell r="AB813" t="str">
            <v>SIN IMPACTO</v>
          </cell>
          <cell r="BA813" t="str">
            <v>SIN IMPACTO</v>
          </cell>
        </row>
        <row r="814">
          <cell r="K814" t="str">
            <v>N/A</v>
          </cell>
          <cell r="L814" t="str">
            <v>N/A</v>
          </cell>
          <cell r="AB814" t="str">
            <v>SIN IMPACTO</v>
          </cell>
          <cell r="BA814" t="str">
            <v>SIN IMPACTO</v>
          </cell>
        </row>
        <row r="815">
          <cell r="K815" t="str">
            <v>N/A</v>
          </cell>
          <cell r="L815" t="str">
            <v>N/A</v>
          </cell>
          <cell r="AB815" t="str">
            <v>SIN IMPACTO</v>
          </cell>
          <cell r="BA815" t="str">
            <v>SIN IMPACTO</v>
          </cell>
        </row>
        <row r="816">
          <cell r="K816" t="str">
            <v>Generación de emisiones atmosféricas fuentes móviles</v>
          </cell>
          <cell r="L816" t="str">
            <v>Contaminación del aire (-)</v>
          </cell>
          <cell r="AB816" t="str">
            <v>Negativo MODERADO</v>
          </cell>
          <cell r="BA816" t="str">
            <v>Negativo MODERADO</v>
          </cell>
        </row>
        <row r="817">
          <cell r="K817" t="str">
            <v>Generación de carga visual</v>
          </cell>
          <cell r="L817" t="str">
            <v>Alteración al medio ambiente laboral (-)</v>
          </cell>
          <cell r="AB817" t="str">
            <v>Negativo MODERADO</v>
          </cell>
          <cell r="BA817" t="str">
            <v>Negativo BAJO</v>
          </cell>
        </row>
        <row r="818">
          <cell r="K818" t="str">
            <v>Uso de refrigerantes</v>
          </cell>
          <cell r="L818" t="str">
            <v>Agotamiento de los recursos naturales (-)</v>
          </cell>
          <cell r="AB818" t="str">
            <v>Negativo MODERADO</v>
          </cell>
          <cell r="BA818" t="str">
            <v>Negativo BAJO</v>
          </cell>
        </row>
        <row r="819">
          <cell r="K819" t="str">
            <v>Generación de carga visual</v>
          </cell>
          <cell r="L819" t="str">
            <v>Alteración al medio ambiente laboral (-)</v>
          </cell>
          <cell r="AB819" t="str">
            <v>Negativo MODERADO</v>
          </cell>
          <cell r="BA819" t="str">
            <v>Negativo BAJO</v>
          </cell>
        </row>
        <row r="820">
          <cell r="K820" t="str">
            <v>Generación de residuos ordinarios</v>
          </cell>
          <cell r="L820" t="str">
            <v>Contaminación del suelo (-)</v>
          </cell>
          <cell r="AB820" t="str">
            <v>Negativo MODERADO</v>
          </cell>
          <cell r="BA820" t="str">
            <v>Negativo BAJO</v>
          </cell>
        </row>
        <row r="821">
          <cell r="K821" t="str">
            <v>N/A</v>
          </cell>
          <cell r="L821" t="str">
            <v>N/A</v>
          </cell>
          <cell r="AB821" t="str">
            <v>SIN IMPACTO</v>
          </cell>
          <cell r="BA821" t="str">
            <v>SIN IMPACTO</v>
          </cell>
        </row>
        <row r="822">
          <cell r="K822" t="str">
            <v>N/A</v>
          </cell>
          <cell r="L822" t="str">
            <v>N/A</v>
          </cell>
          <cell r="AB822" t="str">
            <v>SIN IMPACTO</v>
          </cell>
          <cell r="BA822" t="str">
            <v>SIN IMPACTO</v>
          </cell>
        </row>
        <row r="823">
          <cell r="K823" t="str">
            <v>N/A</v>
          </cell>
          <cell r="L823" t="str">
            <v>N/A</v>
          </cell>
          <cell r="AB823" t="str">
            <v>SIN IMPACTO</v>
          </cell>
          <cell r="BA823" t="str">
            <v>SIN IMPACTO</v>
          </cell>
        </row>
        <row r="824">
          <cell r="K824"/>
          <cell r="L824"/>
          <cell r="AB824" t="str">
            <v>SIN IMPACTO</v>
          </cell>
          <cell r="BA824" t="str">
            <v>SIN IMPACTO</v>
          </cell>
        </row>
      </sheetData>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UARIV"/>
      <sheetName val="Control ANT"/>
      <sheetName val="Control ATL"/>
      <sheetName val="Control BSA"/>
      <sheetName val="Control CQH"/>
      <sheetName val="Control CAU"/>
      <sheetName val="Control CTR"/>
      <sheetName val="Control CHO"/>
      <sheetName val="Control CGJ"/>
      <sheetName val="Control COR"/>
      <sheetName val="Control EJE"/>
      <sheetName val="Control MAG"/>
      <sheetName val="Control MGM"/>
      <sheetName val="Control MTL"/>
      <sheetName val="Control NAR"/>
      <sheetName val="Control NTS"/>
      <sheetName val="Control PUT"/>
      <sheetName val="Control STD"/>
      <sheetName val="Control SUC"/>
      <sheetName val="Control URA"/>
      <sheetName val="Control VAL"/>
      <sheetName val="Control NN"/>
      <sheetName val="Matriz ANT"/>
      <sheetName val="Significancia Inicial - ANT"/>
      <sheetName val="Significancia Final - ANT"/>
      <sheetName val="Aspectos Ambientales - ANT"/>
      <sheetName val="Matriz ATL"/>
      <sheetName val="Significancia Inicial - ATL"/>
      <sheetName val="Significancia Final - ATL"/>
      <sheetName val="Aspectos Ambientales - ATL"/>
      <sheetName val="Matriz BSA"/>
      <sheetName val="Significancia Inicial - BSA"/>
      <sheetName val="Significancia Final - BSA"/>
      <sheetName val="Aspectos Ambientales - BSA"/>
      <sheetName val="Matriz CQH"/>
      <sheetName val="Significancia Inicial - CQH"/>
      <sheetName val="Significancia Final - CQH"/>
      <sheetName val="Aspectos Ambientales - CQH"/>
      <sheetName val="Matriz CAU"/>
      <sheetName val="Significancia Inicial - CAU"/>
      <sheetName val="Significancia Final - CAU"/>
      <sheetName val="Aspectos Ambientales - CAU"/>
      <sheetName val="Matriz CTR"/>
      <sheetName val="Significancia Inicial - CTR"/>
      <sheetName val="Significancia Final - CTR"/>
      <sheetName val="Aspectos Ambientales - CTR"/>
      <sheetName val="Matriz CHO"/>
      <sheetName val="Significancia Inicial - CHO"/>
      <sheetName val="Significancia Final - CHO"/>
      <sheetName val="Aspectos Ambientales - CHO"/>
      <sheetName val="Matriz CGJ"/>
      <sheetName val="Significancia Inicial - CGJ"/>
      <sheetName val="Significancia Final - CGJ"/>
      <sheetName val="Aspectos Ambientales - CGJ"/>
      <sheetName val="Matriz COR"/>
      <sheetName val="Significancia Inicial - COR"/>
      <sheetName val="Significancia Final - COR"/>
      <sheetName val="Aspectos Ambientales - COR"/>
      <sheetName val="Matriz EJE"/>
      <sheetName val="Significancia Inicial - EJE"/>
      <sheetName val="Significancia Final - EJE"/>
      <sheetName val="Aspectos Ambientales - EJE"/>
      <sheetName val="Matriz MAG"/>
      <sheetName val="Significancia Inicial - MAG"/>
      <sheetName val="Significancia Final - MAG"/>
      <sheetName val="Aspectos Ambientales - MAG"/>
      <sheetName val="Matriz MGM"/>
      <sheetName val="Significancia Inicial - MGM"/>
      <sheetName val="Significancia Final - MGM"/>
      <sheetName val="Aspectos Ambientales - MGM"/>
      <sheetName val="Matriz MTL"/>
      <sheetName val="Significancia Inicial - MTL"/>
      <sheetName val="Significancia Final - MTL"/>
      <sheetName val="Aspectos Ambientales - MTL"/>
      <sheetName val="Matriz NAR"/>
      <sheetName val="Significancia Inicial - NAR"/>
      <sheetName val="Significancia Final - NAR"/>
      <sheetName val="Aspectos Ambientales - NAR"/>
      <sheetName val="Matriz NTS"/>
      <sheetName val="Significancia Inicial - NTS"/>
      <sheetName val="Significancia Final - NTS"/>
      <sheetName val="Aspectos Ambientales - NTS"/>
      <sheetName val="Matriz PUT"/>
      <sheetName val="Significancia Inicial - PUT"/>
      <sheetName val="Significancia Final - PUT"/>
      <sheetName val="Aspectos Ambientales - PUT"/>
      <sheetName val="Matriz STD"/>
      <sheetName val="Significancia Inicial - STD"/>
      <sheetName val="Significancia Final - STD"/>
      <sheetName val="Aspectos Ambientales - STD"/>
      <sheetName val="Matriz SUC"/>
      <sheetName val="Significancia Inicial - SUC"/>
      <sheetName val="Significancia Final - SUC"/>
      <sheetName val="Aspectos Ambientales - SUC"/>
      <sheetName val="Matriz URA"/>
      <sheetName val="Significancia Inicial - URA"/>
      <sheetName val="Significancia Final - URA"/>
      <sheetName val="Aspectos Ambientales - URA"/>
      <sheetName val="Matriz VAL"/>
      <sheetName val="Significancia Inicial - VAL"/>
      <sheetName val="Significancia Final -VAL"/>
      <sheetName val="Aspectos Ambientales - VAL"/>
      <sheetName val="HOJA DE DESPLEGABLES"/>
      <sheetName val="HOJA DE TABLAS"/>
      <sheetName val="Matriz NN"/>
      <sheetName val="Significancia Inicial - NN"/>
      <sheetName val="Significancia Final -NN"/>
      <sheetName val="Aspectos Ambientales - NN"/>
      <sheetName val="matrizdeidentificacionyevaluaci"/>
    </sheetNames>
    <definedNames>
      <definedName name="MAPA_ATLANTICO"/>
      <definedName name="MAPA_ATLÁNTICO"/>
      <definedName name="MAPA_BARRANCABERMEJA"/>
      <definedName name="MAPA_CAUCA"/>
      <definedName name="MAPA_CESAR"/>
      <definedName name="MAPA_CÓRDOBA"/>
      <definedName name="MAPA_EJE"/>
      <definedName name="MAPA_MAGDALENA"/>
      <definedName name="MAPA_NACIONAL"/>
      <definedName name="MAPA_NARIÑO"/>
      <definedName name="MAPA_NORTE"/>
      <definedName name="MAPA_PUTUMAYO"/>
      <definedName name="MAPA_SANTANDER"/>
      <definedName name="MAPA_SUCR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13">
          <cell r="A13" t="str">
            <v>IMPACTO AMBIENTAL POSITIVO</v>
          </cell>
        </row>
      </sheetData>
      <sheetData sheetId="104"/>
      <sheetData sheetId="105"/>
      <sheetData sheetId="106"/>
      <sheetData sheetId="107"/>
      <sheetData sheetId="10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richPivotRecords" Target="richPivot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Liria.Galeano" refreshedDate="45762.495378009262" createdVersion="8" refreshedVersion="8" minRefreshableVersion="3" recordCount="34" xr:uid="{A24DDBDF-74DF-4E24-87BB-9BC5B8E77B68}">
  <cacheSource type="worksheet">
    <worksheetSource ref="F8:K42" sheet="Mapa 1"/>
  </cacheSource>
  <cacheFields count="6">
    <cacheField name="DIRECCIÓN TERRITORIAL" numFmtId="0">
      <sharedItems count="34">
        <s v="Antioquia"/>
        <s v="Atlántico"/>
        <s v="Bolívar"/>
        <s v="Caquetá"/>
        <s v="Huila"/>
        <s v="Cauca"/>
        <s v="Cundinamarca"/>
        <s v="Tolima"/>
        <s v="Boyacá"/>
        <s v="La Guajira"/>
        <s v="Cesar"/>
        <s v="Chocó"/>
        <s v="Córdoba"/>
        <s v="Quindío"/>
        <s v="Caldas"/>
        <s v="Risaralda"/>
        <s v="Magdalena Medio"/>
        <s v="Magdalena"/>
        <s v="Guainía"/>
        <s v="Amazonas"/>
        <s v="Vaupés"/>
        <s v="Vichada"/>
        <s v="Guaviare"/>
        <s v="Meta"/>
        <s v="Casanare"/>
        <s v="Nariño"/>
        <s v="Arauca"/>
        <s v="Norte de Santander"/>
        <s v="Putumayo"/>
        <s v="Santander"/>
        <s v="Sucre"/>
        <s v="Apartadó"/>
        <s v="Valle del Cauca"/>
        <s v="Bogotá"/>
      </sharedItems>
    </cacheField>
    <cacheField name="PAÍS" numFmtId="0">
      <sharedItems/>
    </cacheField>
    <cacheField name="SEDE" numFmtId="0">
      <sharedItems count="33">
        <s v="Medellín"/>
        <s v="Barranquilla"/>
        <s v="Cartagena de Indias"/>
        <s v="Florencia"/>
        <s v="Neiva"/>
        <s v="Popayán"/>
        <s v="Bogotá"/>
        <s v="Ibagué"/>
        <s v="Tunja"/>
        <s v="Riohacha"/>
        <s v="Valledupar"/>
        <s v="Quibdó"/>
        <s v="Montería"/>
        <s v="Armenia"/>
        <s v="Manizales"/>
        <s v="Pereira"/>
        <s v="Barrancabermeja"/>
        <s v="Santa Marta"/>
        <s v="Inírida"/>
        <s v="Leticia"/>
        <s v="Mitú"/>
        <s v="Puerto Carreño"/>
        <s v="San José del Guaviare"/>
        <s v="Villavicencio"/>
        <s v="Yopal"/>
        <s v="Pasto"/>
        <s v="Arauca"/>
        <s v="Cúcuta"/>
        <s v="Mocoa"/>
        <s v="Bucaramanga"/>
        <s v="Sincelejo"/>
        <s v="Apartadó"/>
        <s v="Cali"/>
      </sharedItems>
    </cacheField>
    <cacheField name="DEPARTAMENTO" numFmtId="0">
      <sharedItems count="33">
        <s v="Antioquia"/>
        <s v="Atlántico"/>
        <s v="Bolívar"/>
        <s v="Caquetá"/>
        <s v="Huila"/>
        <s v="Cauca"/>
        <s v="Cundinamarca"/>
        <s v="Tolima"/>
        <s v="Boyacá"/>
        <s v="Cesar"/>
        <s v="La Guajira"/>
        <s v="Chocó"/>
        <s v="Córdoba"/>
        <s v="Quindío"/>
        <s v="Caldas"/>
        <s v="Risaralda"/>
        <s v="Magdalena"/>
        <s v="Guainía"/>
        <s v="Amazonas"/>
        <s v="Vaupés"/>
        <s v="Vichada"/>
        <s v="Guaviare"/>
        <s v="Meta"/>
        <s v="Casanare"/>
        <s v="Nariño"/>
        <s v="Arauca"/>
        <s v="Norte de Santander"/>
        <s v="Putumayo"/>
        <s v="Santander"/>
        <s v="Sucre"/>
        <s v="Apartadó"/>
        <s v="Valle del Cauca"/>
        <s v="Bogotá"/>
      </sharedItems>
    </cacheField>
    <cacheField name="División de administración 1 (estado/provincia/otro)" numFmtId="0">
      <sharedItems containsSemiMixedTypes="0" containsString="0" containsNumber="1" containsInteger="1" minValue="1" maxValue="21"/>
    </cacheField>
    <cacheField name="CÓDIGO" numFmtId="0">
      <sharedItems containsMixedTypes="1" containsNumber="1" containsInteger="1" minValue="5" maxValue="91"/>
    </cacheField>
  </cacheFields>
  <extLst>
    <ext xmlns:x14="http://schemas.microsoft.com/office/spreadsheetml/2009/9/main" uri="{725AE2AE-9491-48be-B2B4-4EB974FC3084}">
      <x14:pivotCacheDefinition pivotCacheId="592622443"/>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A24DDBDF-74DF-4E24-87BB-9BC5B8E77B68}" pivotIgnoreInvalidCache="1" r:id="rId1"/>
    </ext>
  </extLst>
</pivotCacheDefinition>
</file>

<file path=xl/pivotCache/richPivot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x v="0"/>
    <s v="Colombia"/>
    <x v="0"/>
    <x v="0"/>
    <n v="1"/>
    <n v="5"/>
  </r>
  <r>
    <x v="1"/>
    <s v="Colombia"/>
    <x v="1"/>
    <x v="1"/>
    <n v="2"/>
    <n v="8"/>
  </r>
  <r>
    <x v="2"/>
    <s v="Colombia"/>
    <x v="2"/>
    <x v="2"/>
    <n v="3"/>
    <s v="13"/>
  </r>
  <r>
    <x v="3"/>
    <s v="Colombia"/>
    <x v="3"/>
    <x v="3"/>
    <n v="4"/>
    <s v="18"/>
  </r>
  <r>
    <x v="4"/>
    <s v="Colombia"/>
    <x v="4"/>
    <x v="4"/>
    <n v="4"/>
    <s v="41"/>
  </r>
  <r>
    <x v="5"/>
    <s v="Colombia"/>
    <x v="5"/>
    <x v="5"/>
    <n v="5"/>
    <s v="19"/>
  </r>
  <r>
    <x v="6"/>
    <s v="Colombia"/>
    <x v="6"/>
    <x v="6"/>
    <n v="6"/>
    <s v="25"/>
  </r>
  <r>
    <x v="7"/>
    <s v="Colombia"/>
    <x v="7"/>
    <x v="7"/>
    <n v="6"/>
    <s v="73"/>
  </r>
  <r>
    <x v="8"/>
    <s v="Colombia"/>
    <x v="8"/>
    <x v="8"/>
    <n v="6"/>
    <s v="15"/>
  </r>
  <r>
    <x v="9"/>
    <s v="Colombia"/>
    <x v="9"/>
    <x v="9"/>
    <n v="7"/>
    <s v="20"/>
  </r>
  <r>
    <x v="10"/>
    <s v="Colombia"/>
    <x v="10"/>
    <x v="10"/>
    <n v="7"/>
    <s v="44"/>
  </r>
  <r>
    <x v="11"/>
    <s v="Colombia"/>
    <x v="11"/>
    <x v="11"/>
    <n v="8"/>
    <s v="27"/>
  </r>
  <r>
    <x v="12"/>
    <s v="Colombia"/>
    <x v="12"/>
    <x v="12"/>
    <n v="9"/>
    <s v="23"/>
  </r>
  <r>
    <x v="13"/>
    <s v="Colombia"/>
    <x v="13"/>
    <x v="13"/>
    <n v="10"/>
    <s v="63"/>
  </r>
  <r>
    <x v="14"/>
    <s v="Colombia"/>
    <x v="14"/>
    <x v="14"/>
    <n v="10"/>
    <s v="17"/>
  </r>
  <r>
    <x v="15"/>
    <s v="Colombia"/>
    <x v="15"/>
    <x v="15"/>
    <n v="10"/>
    <s v="66"/>
  </r>
  <r>
    <x v="16"/>
    <s v="Colombia"/>
    <x v="16"/>
    <x v="16"/>
    <n v="11"/>
    <s v="68081"/>
  </r>
  <r>
    <x v="17"/>
    <s v="Colombia"/>
    <x v="17"/>
    <x v="16"/>
    <n v="12"/>
    <s v="47"/>
  </r>
  <r>
    <x v="18"/>
    <s v="Colombia"/>
    <x v="18"/>
    <x v="17"/>
    <n v="13"/>
    <s v="94"/>
  </r>
  <r>
    <x v="19"/>
    <s v="Colombia"/>
    <x v="19"/>
    <x v="18"/>
    <n v="13"/>
    <n v="91"/>
  </r>
  <r>
    <x v="20"/>
    <s v="Colombia"/>
    <x v="20"/>
    <x v="19"/>
    <n v="13"/>
    <s v="97"/>
  </r>
  <r>
    <x v="21"/>
    <s v="Colombia"/>
    <x v="21"/>
    <x v="20"/>
    <n v="13"/>
    <s v="99"/>
  </r>
  <r>
    <x v="22"/>
    <s v="Colombia"/>
    <x v="22"/>
    <x v="21"/>
    <n v="13"/>
    <s v="95"/>
  </r>
  <r>
    <x v="23"/>
    <s v="Colombia"/>
    <x v="23"/>
    <x v="22"/>
    <n v="13"/>
    <s v="50"/>
  </r>
  <r>
    <x v="24"/>
    <s v="Colombia"/>
    <x v="24"/>
    <x v="23"/>
    <n v="13"/>
    <s v="85"/>
  </r>
  <r>
    <x v="25"/>
    <s v="Colombia"/>
    <x v="25"/>
    <x v="24"/>
    <n v="14"/>
    <s v="52"/>
  </r>
  <r>
    <x v="26"/>
    <s v="Colombia"/>
    <x v="26"/>
    <x v="25"/>
    <n v="15"/>
    <n v="81"/>
  </r>
  <r>
    <x v="27"/>
    <s v="Colombia"/>
    <x v="27"/>
    <x v="26"/>
    <n v="15"/>
    <s v="54"/>
  </r>
  <r>
    <x v="28"/>
    <s v="Colombia"/>
    <x v="28"/>
    <x v="27"/>
    <n v="16"/>
    <s v="86"/>
  </r>
  <r>
    <x v="29"/>
    <s v="Colombia"/>
    <x v="29"/>
    <x v="28"/>
    <n v="17"/>
    <s v="68"/>
  </r>
  <r>
    <x v="30"/>
    <s v="Colombia"/>
    <x v="30"/>
    <x v="29"/>
    <n v="18"/>
    <s v="70"/>
  </r>
  <r>
    <x v="31"/>
    <s v="Colombia"/>
    <x v="31"/>
    <x v="30"/>
    <n v="19"/>
    <s v="05045"/>
  </r>
  <r>
    <x v="32"/>
    <s v="Colombia"/>
    <x v="32"/>
    <x v="31"/>
    <n v="20"/>
    <s v="76"/>
  </r>
  <r>
    <x v="33"/>
    <s v="Colombia"/>
    <x v="6"/>
    <x v="32"/>
    <n v="21"/>
    <s v="11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3DE56D-500E-4E26-9E37-D9293BB25E21}"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A8" firstHeaderRow="1" firstDataRow="1" firstDataCol="1"/>
  <pivotFields count="6">
    <pivotField axis="axisRow" showAll="0">
      <items count="35">
        <item x="16"/>
        <item h="1" x="0"/>
        <item h="1" x="1"/>
        <item h="1" x="2"/>
        <item h="1" x="3"/>
        <item h="1" x="4"/>
        <item h="1" x="5"/>
        <item h="1" x="6"/>
        <item h="1" x="7"/>
        <item h="1" x="8"/>
        <item h="1" x="9"/>
        <item h="1" x="10"/>
        <item h="1" x="11"/>
        <item h="1" x="12"/>
        <item h="1" x="13"/>
        <item h="1" x="14"/>
        <item h="1" x="15"/>
        <item h="1" x="17"/>
        <item h="1" x="18"/>
        <item h="1" x="19"/>
        <item h="1" x="20"/>
        <item h="1" x="21"/>
        <item h="1" x="22"/>
        <item h="1" x="23"/>
        <item h="1" x="24"/>
        <item h="1" x="25"/>
        <item h="1" x="26"/>
        <item h="1" x="27"/>
        <item h="1" x="28"/>
        <item h="1" x="29"/>
        <item h="1" x="30"/>
        <item h="1" x="31"/>
        <item h="1" x="32"/>
        <item h="1" x="33"/>
        <item t="default"/>
      </items>
    </pivotField>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s>
  <rowFields count="3">
    <field x="2"/>
    <field x="0"/>
    <field x="3"/>
  </rowFields>
  <rowItems count="4">
    <i>
      <x v="16"/>
    </i>
    <i r="1">
      <x/>
    </i>
    <i r="2">
      <x v="1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 xmlns:xxpvi="http://schemas.microsoft.com/office/spreadsheetml/2022/pivotVersionInfo" uri="{9F748A41-CAEA-4470-BF7A-CE61E8FFA7F9}">
      <xxpvi:pivotVersionInfo>
        <xxpvi:lastUpdateFeature>RichData</xxpvi:lastUpdateFeature>
      </xxpvi:pivotVersionInfo>
    </ext>
  </extLst>
</pivotTableDefinition>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7d1a7b96ce1a32ca4015469bef70a951&amp;qlt=95" TargetMode="External"/><Relationship Id="rId21" Type="http://schemas.openxmlformats.org/officeDocument/2006/relationships/hyperlink" Target="https://www.bing.com/th?id=OSK.8e457b3f54c1bc4523f3e904e8a45a57&amp;qlt=95" TargetMode="External"/><Relationship Id="rId42" Type="http://schemas.openxmlformats.org/officeDocument/2006/relationships/hyperlink" Target="https://www.bing.com/images/search?form=xlimg&amp;q=Huila" TargetMode="External"/><Relationship Id="rId63" Type="http://schemas.openxmlformats.org/officeDocument/2006/relationships/hyperlink" Target="https://www.bing.com/th?id=OSK.79bcd55736730661bbcfe17458a897bd&amp;qlt=95" TargetMode="External"/><Relationship Id="rId84" Type="http://schemas.openxmlformats.org/officeDocument/2006/relationships/hyperlink" Target="https://www.bing.com/images/search?form=xlimg&amp;q=In%c3%adrida" TargetMode="External"/><Relationship Id="rId138" Type="http://schemas.openxmlformats.org/officeDocument/2006/relationships/hyperlink" Target="https://www.bing.com/images/search?form=xlimg&amp;q=Cali" TargetMode="External"/><Relationship Id="rId16" Type="http://schemas.openxmlformats.org/officeDocument/2006/relationships/hyperlink" Target="https://www.bing.com/images/search?form=xlimg&amp;q=Atl%c3%a1ntico%20(Colombia)" TargetMode="External"/><Relationship Id="rId107" Type="http://schemas.openxmlformats.org/officeDocument/2006/relationships/hyperlink" Target="https://www.bing.com/th?id=OSK.6d145ae3097b7d0d5e3fabbdf22894ec&amp;qlt=95" TargetMode="External"/><Relationship Id="rId11" Type="http://schemas.openxmlformats.org/officeDocument/2006/relationships/hyperlink" Target="https://www.bing.com/th?id=OSK.8dc6efff07603c3d5346ee7f943fa778&amp;qlt=95" TargetMode="External"/><Relationship Id="rId32" Type="http://schemas.openxmlformats.org/officeDocument/2006/relationships/hyperlink" Target="https://www.bing.com/images/search?form=xlimg&amp;q=Choc%c3%b3" TargetMode="External"/><Relationship Id="rId37" Type="http://schemas.openxmlformats.org/officeDocument/2006/relationships/hyperlink" Target="https://www.bing.com/th?id=OSK.2b69cb077f77e34a7a7c36e9a153ac3d&amp;qlt=95" TargetMode="External"/><Relationship Id="rId53" Type="http://schemas.openxmlformats.org/officeDocument/2006/relationships/hyperlink" Target="https://www.bing.com/th?id=OSK.pCndjusBkdMlS5H95F96Il_33DRwPcQS0CByAsteky0&amp;qlt=95" TargetMode="External"/><Relationship Id="rId58" Type="http://schemas.openxmlformats.org/officeDocument/2006/relationships/hyperlink" Target="https://www.bing.com/images/search?form=xlimg&amp;q=Archipi%c3%a9lago%20de%20San%20Andr%c3%a9s,%20Providencia%20y%20Santa%20Catalina" TargetMode="External"/><Relationship Id="rId74" Type="http://schemas.openxmlformats.org/officeDocument/2006/relationships/hyperlink" Target="https://www.bing.com/images/search?form=xlimg&amp;q=Arauca%20(Arauca)" TargetMode="External"/><Relationship Id="rId79" Type="http://schemas.openxmlformats.org/officeDocument/2006/relationships/hyperlink" Target="https://www.bing.com/th?id=OSK.8c8a8aebf73b690c559a3dd000c9d254&amp;qlt=95" TargetMode="External"/><Relationship Id="rId102" Type="http://schemas.openxmlformats.org/officeDocument/2006/relationships/hyperlink" Target="https://www.bing.com/images/search?form=xlimg&amp;q=Cumaribo" TargetMode="External"/><Relationship Id="rId123" Type="http://schemas.openxmlformats.org/officeDocument/2006/relationships/hyperlink" Target="https://www.bing.com/th?id=OSK.4xUiS6BEcagDNZO1OiwxlheyJmJLovCYdlV83l-cGfg&amp;qlt=95" TargetMode="External"/><Relationship Id="rId128" Type="http://schemas.openxmlformats.org/officeDocument/2006/relationships/hyperlink" Target="https://www.bing.com/images/search?form=xlimg&amp;q=Santa%20Marta%20(Colombia)" TargetMode="External"/><Relationship Id="rId5" Type="http://schemas.openxmlformats.org/officeDocument/2006/relationships/hyperlink" Target="https://www.bing.com/th?id=OSK.AKvodqriGP6J59xBST20FuCazUYlaLIJH7osmNRcjW4&amp;qlt=95" TargetMode="External"/><Relationship Id="rId90" Type="http://schemas.openxmlformats.org/officeDocument/2006/relationships/hyperlink" Target="https://www.bing.com/images/search?form=xlimg&amp;q=Uribia,%20La%20Guajira" TargetMode="External"/><Relationship Id="rId95" Type="http://schemas.openxmlformats.org/officeDocument/2006/relationships/hyperlink" Target="https://www.bing.com/th?id=OSK.ieT0aFP1OT0iH8RZHm_ppz0uiVN4GdeCrTAm-nWkhiI&amp;qlt=95" TargetMode="External"/><Relationship Id="rId22" Type="http://schemas.openxmlformats.org/officeDocument/2006/relationships/hyperlink" Target="https://www.bing.com/images/search?form=xlimg&amp;q=Caldas" TargetMode="External"/><Relationship Id="rId27" Type="http://schemas.openxmlformats.org/officeDocument/2006/relationships/hyperlink" Target="https://www.bing.com/th?id=OSK.ca28bc7f6ea1a2af24c712db31d74094&amp;qlt=95" TargetMode="External"/><Relationship Id="rId43" Type="http://schemas.openxmlformats.org/officeDocument/2006/relationships/hyperlink" Target="https://www.bing.com/th?id=OSK.x6N_mO3fLr9h5wJ0k_VnVcwqDM26Gi1C2Ef-7Ok_Gxw&amp;qlt=95" TargetMode="External"/><Relationship Id="rId48" Type="http://schemas.openxmlformats.org/officeDocument/2006/relationships/hyperlink" Target="https://www.bing.com/images/search?form=xlimg&amp;q=Nari%c3%b1o%20(Colombia)" TargetMode="External"/><Relationship Id="rId64" Type="http://schemas.openxmlformats.org/officeDocument/2006/relationships/hyperlink" Target="https://www.bing.com/images/search?form=xlimg&amp;q=Tolima" TargetMode="External"/><Relationship Id="rId69" Type="http://schemas.openxmlformats.org/officeDocument/2006/relationships/hyperlink" Target="https://www.bing.com/th?id=OSK.d326acee71e850e72ea8da0a5edf9757&amp;qlt=95" TargetMode="External"/><Relationship Id="rId113" Type="http://schemas.openxmlformats.org/officeDocument/2006/relationships/hyperlink" Target="https://www.bing.com/th?id=OSK.79bcd55736730661bbcfe17458a897bd&amp;qlt=95" TargetMode="External"/><Relationship Id="rId118" Type="http://schemas.openxmlformats.org/officeDocument/2006/relationships/hyperlink" Target="https://www.bing.com/images/search?form=xlimg&amp;q=Quibd%c3%b3" TargetMode="External"/><Relationship Id="rId134" Type="http://schemas.openxmlformats.org/officeDocument/2006/relationships/hyperlink" Target="https://www.bing.com/images/search?form=xlimg&amp;q=Bucaramanga" TargetMode="External"/><Relationship Id="rId139" Type="http://schemas.openxmlformats.org/officeDocument/2006/relationships/hyperlink" Target="https://www.bing.com/th?id=OSK.00f6ab4469ccef7a74abd4e1238db508&amp;qlt=95" TargetMode="External"/><Relationship Id="rId80" Type="http://schemas.openxmlformats.org/officeDocument/2006/relationships/hyperlink" Target="https://www.bing.com/images/search?form=xlimg&amp;q=Yopal" TargetMode="External"/><Relationship Id="rId85" Type="http://schemas.openxmlformats.org/officeDocument/2006/relationships/hyperlink" Target="https://www.bing.com/th?id=OSK.77280a957ea9db2cd1024e7a26d989a7&amp;qlt=95" TargetMode="External"/><Relationship Id="rId12" Type="http://schemas.openxmlformats.org/officeDocument/2006/relationships/hyperlink" Target="https://www.bing.com/images/search?form=xlimg&amp;q=Amazonas%20(Colombia)" TargetMode="External"/><Relationship Id="rId17" Type="http://schemas.openxmlformats.org/officeDocument/2006/relationships/hyperlink" Target="https://www.bing.com/th?id=OSK.493ccbe2a4cc9783c66761095e242d34&amp;qlt=95" TargetMode="External"/><Relationship Id="rId33" Type="http://schemas.openxmlformats.org/officeDocument/2006/relationships/hyperlink" Target="https://www.bing.com/th?id=OSK.2890d698eaa070525cb28618b4d99930&amp;qlt=95" TargetMode="External"/><Relationship Id="rId38" Type="http://schemas.openxmlformats.org/officeDocument/2006/relationships/hyperlink" Target="https://www.bing.com/images/search?form=xlimg&amp;q=Guain%c3%ada" TargetMode="External"/><Relationship Id="rId59" Type="http://schemas.openxmlformats.org/officeDocument/2006/relationships/hyperlink" Target="https://www.bing.com/th?id=OSK.4cd6a36adf7e486cd82954cdd6ac624d&amp;qlt=95" TargetMode="External"/><Relationship Id="rId103" Type="http://schemas.openxmlformats.org/officeDocument/2006/relationships/hyperlink" Target="https://www.bing.com/th?id=OSK.f5689554256c589a97a9dc69e4798f4c&amp;qlt=95" TargetMode="External"/><Relationship Id="rId108" Type="http://schemas.openxmlformats.org/officeDocument/2006/relationships/hyperlink" Target="https://www.bing.com/images/search?form=xlimg&amp;q=San%20Andr%c3%a9s%20(San%20Andr%c3%a9s%20y%20Providencia)" TargetMode="External"/><Relationship Id="rId124" Type="http://schemas.openxmlformats.org/officeDocument/2006/relationships/hyperlink" Target="https://www.bing.com/images/search?form=xlimg&amp;q=Manizales" TargetMode="External"/><Relationship Id="rId129" Type="http://schemas.openxmlformats.org/officeDocument/2006/relationships/hyperlink" Target="https://www.bing.com/th?id=OSK.ad3734b3bf176d771c204e307078d2e9&amp;qlt=95" TargetMode="External"/><Relationship Id="rId54" Type="http://schemas.openxmlformats.org/officeDocument/2006/relationships/hyperlink" Target="https://www.bing.com/images/search?form=xlimg&amp;q=Quind%c3%ado" TargetMode="External"/><Relationship Id="rId70" Type="http://schemas.openxmlformats.org/officeDocument/2006/relationships/hyperlink" Target="https://www.bing.com/images/search?form=xlimg&amp;q=Vichada" TargetMode="External"/><Relationship Id="rId75" Type="http://schemas.openxmlformats.org/officeDocument/2006/relationships/hyperlink" Target="https://www.bing.com/th?id=OSK.MMChoTBAjbZ9QGrJAxbk89cXH8455mH6Ah-igzM6zks&amp;qlt=95" TargetMode="External"/><Relationship Id="rId91" Type="http://schemas.openxmlformats.org/officeDocument/2006/relationships/hyperlink" Target="https://www.bing.com/th?id=OSK.ba33a9fd2c7764b26cb9808402e41a43&amp;qlt=95" TargetMode="External"/><Relationship Id="rId96" Type="http://schemas.openxmlformats.org/officeDocument/2006/relationships/hyperlink" Target="https://www.bing.com/images/search?form=xlimg&amp;q=Sincelejo" TargetMode="External"/><Relationship Id="rId140" Type="http://schemas.openxmlformats.org/officeDocument/2006/relationships/hyperlink" Target="https://www.bing.com/images/search?form=xlimg&amp;q=Sucre%20(Santander)" TargetMode="External"/><Relationship Id="rId1" Type="http://schemas.openxmlformats.org/officeDocument/2006/relationships/hyperlink" Target="https://www.bing.com/th?id=OSK.0d7462ce472cfa1e2f80e3cf29bb3162&amp;qlt=95" TargetMode="External"/><Relationship Id="rId6" Type="http://schemas.openxmlformats.org/officeDocument/2006/relationships/hyperlink" Target="https://www.bing.com/images/search?form=xlimg&amp;q=Antioquia" TargetMode="External"/><Relationship Id="rId23" Type="http://schemas.openxmlformats.org/officeDocument/2006/relationships/hyperlink" Target="https://www.bing.com/th?id=OSK.b810c226716ce0974d3a716e5ffe4a5a&amp;qlt=95" TargetMode="External"/><Relationship Id="rId28" Type="http://schemas.openxmlformats.org/officeDocument/2006/relationships/hyperlink" Target="https://www.bing.com/images/search?form=xlimg&amp;q=Cauca%20(Colombia)" TargetMode="External"/><Relationship Id="rId49" Type="http://schemas.openxmlformats.org/officeDocument/2006/relationships/hyperlink" Target="https://www.bing.com/th?id=OSK.51a6ad6beb4987120e37933ffb988180&amp;qlt=95" TargetMode="External"/><Relationship Id="rId114" Type="http://schemas.openxmlformats.org/officeDocument/2006/relationships/hyperlink" Target="https://www.bing.com/images/search?form=xlimg&amp;q=Ibagu%c3%a9" TargetMode="External"/><Relationship Id="rId119" Type="http://schemas.openxmlformats.org/officeDocument/2006/relationships/hyperlink" Target="https://www.bing.com/th?id=OSK.533c7caf353f73702d7bc04ee62dade6&amp;qlt=95" TargetMode="External"/><Relationship Id="rId44" Type="http://schemas.openxmlformats.org/officeDocument/2006/relationships/hyperlink" Target="https://www.bing.com/images/search?form=xlimg&amp;q=La%20Guajira" TargetMode="External"/><Relationship Id="rId60" Type="http://schemas.openxmlformats.org/officeDocument/2006/relationships/hyperlink" Target="https://www.bing.com/images/search?form=xlimg&amp;q=Santander%20(Colombia)" TargetMode="External"/><Relationship Id="rId65" Type="http://schemas.openxmlformats.org/officeDocument/2006/relationships/hyperlink" Target="https://www.bing.com/th?id=OSK.9813d2171825340f86f790c264ecb217&amp;qlt=95" TargetMode="External"/><Relationship Id="rId81" Type="http://schemas.openxmlformats.org/officeDocument/2006/relationships/hyperlink" Target="https://www.bing.com/th?id=OSK.T8GE8zAkBqsVVl3bG8HKsSU5zTNqSYUi73zxxIkpv-E&amp;qlt=95" TargetMode="External"/><Relationship Id="rId86" Type="http://schemas.openxmlformats.org/officeDocument/2006/relationships/hyperlink" Target="https://www.bing.com/images/search?form=xlimg&amp;q=San%20Jos%c3%a9%20del%20Guaviare" TargetMode="External"/><Relationship Id="rId130" Type="http://schemas.openxmlformats.org/officeDocument/2006/relationships/hyperlink" Target="https://www.bing.com/images/search?form=xlimg&amp;q=Pasto%20(Colombia)" TargetMode="External"/><Relationship Id="rId135" Type="http://schemas.openxmlformats.org/officeDocument/2006/relationships/hyperlink" Target="https://www.bing.com/th?id=OSK.9ffaf9fc953b5ab0ae276ec46fedc902&amp;qlt=95" TargetMode="External"/><Relationship Id="rId13" Type="http://schemas.openxmlformats.org/officeDocument/2006/relationships/hyperlink" Target="https://www.bing.com/th?id=OSK.683dbdef572e61c78f8a308e542a83ef&amp;qlt=95" TargetMode="External"/><Relationship Id="rId18" Type="http://schemas.openxmlformats.org/officeDocument/2006/relationships/hyperlink" Target="https://www.bing.com/images/search?form=xlimg&amp;q=Bol%c3%advar%20(Colombia)" TargetMode="External"/><Relationship Id="rId39" Type="http://schemas.openxmlformats.org/officeDocument/2006/relationships/hyperlink" Target="https://www.bing.com/th?id=OSK.35ea51881f0067d632808d7ea02b5388&amp;qlt=95" TargetMode="External"/><Relationship Id="rId109" Type="http://schemas.openxmlformats.org/officeDocument/2006/relationships/hyperlink" Target="https://www.bing.com/th?id=OSK.9f92f7397744c86870d0f2d689570189&amp;qlt=95" TargetMode="External"/><Relationship Id="rId34" Type="http://schemas.openxmlformats.org/officeDocument/2006/relationships/hyperlink" Target="https://www.bing.com/images/search?form=xlimg&amp;q=C%c3%b3rdoba%20(Colombia)" TargetMode="External"/><Relationship Id="rId50" Type="http://schemas.openxmlformats.org/officeDocument/2006/relationships/hyperlink" Target="https://www.bing.com/images/search?form=xlimg&amp;q=Norte%20de%20Santander" TargetMode="External"/><Relationship Id="rId55" Type="http://schemas.openxmlformats.org/officeDocument/2006/relationships/hyperlink" Target="https://www.bing.com/th?id=OSK.02875feb336e1658e8f9661f442c5ddd&amp;qlt=95" TargetMode="External"/><Relationship Id="rId76" Type="http://schemas.openxmlformats.org/officeDocument/2006/relationships/hyperlink" Target="https://www.bing.com/images/search?form=xlimg&amp;q=Cartagena%20de%20Indias" TargetMode="External"/><Relationship Id="rId97" Type="http://schemas.openxmlformats.org/officeDocument/2006/relationships/hyperlink" Target="https://www.bing.com/th?id=OSK.12676fba1d19d31d32909c2eee8ad191&amp;qlt=95" TargetMode="External"/><Relationship Id="rId104" Type="http://schemas.openxmlformats.org/officeDocument/2006/relationships/hyperlink" Target="https://www.bing.com/images/search?form=xlimg&amp;q=Medell%c3%adn" TargetMode="External"/><Relationship Id="rId120" Type="http://schemas.openxmlformats.org/officeDocument/2006/relationships/hyperlink" Target="https://www.bing.com/images/search?form=xlimg&amp;q=Monter%c3%ada" TargetMode="External"/><Relationship Id="rId125" Type="http://schemas.openxmlformats.org/officeDocument/2006/relationships/hyperlink" Target="https://www.bing.com/th?id=OSK.941c03dce77adbb4060398f20e2d7cc3&amp;qlt=95" TargetMode="External"/><Relationship Id="rId7" Type="http://schemas.openxmlformats.org/officeDocument/2006/relationships/hyperlink" Target="https://www.bing.com/th?id=OSK.bJH0mhZ5ZdhJwd5TQTQwxGz5H6bTlN0e1HxBXrjKYAI&amp;qlt=95" TargetMode="External"/><Relationship Id="rId71" Type="http://schemas.openxmlformats.org/officeDocument/2006/relationships/hyperlink" Target="https://www.bing.com/th?id=OSK.289babdbba6f073e2bbd4aeeedc0a0fc&amp;qlt=95" TargetMode="External"/><Relationship Id="rId92" Type="http://schemas.openxmlformats.org/officeDocument/2006/relationships/hyperlink" Target="https://www.bing.com/images/search?form=xlimg&amp;q=Villavicencio" TargetMode="External"/><Relationship Id="rId2" Type="http://schemas.openxmlformats.org/officeDocument/2006/relationships/hyperlink" Target="https://www.bing.com/images/search?form=xlimg&amp;q=Barrancabermeja" TargetMode="External"/><Relationship Id="rId29" Type="http://schemas.openxmlformats.org/officeDocument/2006/relationships/hyperlink" Target="https://www.bing.com/th?id=OSK.5455f69978d8a9517c9c353826bfddee&amp;qlt=95" TargetMode="External"/><Relationship Id="rId24" Type="http://schemas.openxmlformats.org/officeDocument/2006/relationships/hyperlink" Target="https://www.bing.com/images/search?form=xlimg&amp;q=Caquet%c3%a1" TargetMode="External"/><Relationship Id="rId40" Type="http://schemas.openxmlformats.org/officeDocument/2006/relationships/hyperlink" Target="https://www.bing.com/images/search?form=xlimg&amp;q=Guaviare" TargetMode="External"/><Relationship Id="rId45" Type="http://schemas.openxmlformats.org/officeDocument/2006/relationships/hyperlink" Target="https://www.bing.com/th?id=OSK.68b8a5d41cf3cfbd13da306788aac26a&amp;qlt=95" TargetMode="External"/><Relationship Id="rId66" Type="http://schemas.openxmlformats.org/officeDocument/2006/relationships/hyperlink" Target="https://www.bing.com/images/search?form=xlimg&amp;q=Valle%20del%20Cauca" TargetMode="External"/><Relationship Id="rId87" Type="http://schemas.openxmlformats.org/officeDocument/2006/relationships/hyperlink" Target="https://www.bing.com/th?id=OSK.52d312fb07dcc2c3013e1ef503041aaf&amp;qlt=95" TargetMode="External"/><Relationship Id="rId110" Type="http://schemas.openxmlformats.org/officeDocument/2006/relationships/hyperlink" Target="https://www.bing.com/images/search?form=xlimg&amp;q=Neiva" TargetMode="External"/><Relationship Id="rId115" Type="http://schemas.openxmlformats.org/officeDocument/2006/relationships/hyperlink" Target="https://www.bing.com/th?id=OSK.69BJ3Fs4bzcZkdUyHHhLMWNe61WplisUI5YN7G5ubp0&amp;qlt=95" TargetMode="External"/><Relationship Id="rId131" Type="http://schemas.openxmlformats.org/officeDocument/2006/relationships/hyperlink" Target="https://www.bing.com/th?id=OSK.81e87905c1f5198fd53310beec0fb2c4&amp;qlt=95" TargetMode="External"/><Relationship Id="rId136" Type="http://schemas.openxmlformats.org/officeDocument/2006/relationships/hyperlink" Target="https://www.bing.com/images/search?form=xlimg&amp;q=Apartad%c3%b3" TargetMode="External"/><Relationship Id="rId61" Type="http://schemas.openxmlformats.org/officeDocument/2006/relationships/hyperlink" Target="https://www.bing.com/th?id=OSK.T1onNgy67AFBon-8TpTEtIAU3mGXED2uOaCkDv60Lh8&amp;qlt=95" TargetMode="External"/><Relationship Id="rId82" Type="http://schemas.openxmlformats.org/officeDocument/2006/relationships/hyperlink" Target="https://www.bing.com/images/search?form=xlimg&amp;q=Valledupar" TargetMode="External"/><Relationship Id="rId19" Type="http://schemas.openxmlformats.org/officeDocument/2006/relationships/hyperlink" Target="https://www.bing.com/th?id=OSK.0d593140ddf4556b9821ddfa6a183ec3&amp;qlt=95" TargetMode="External"/><Relationship Id="rId14" Type="http://schemas.openxmlformats.org/officeDocument/2006/relationships/hyperlink" Target="https://www.bing.com/images/search?form=xlimg&amp;q=Arauca%20(Colombia)" TargetMode="External"/><Relationship Id="rId30" Type="http://schemas.openxmlformats.org/officeDocument/2006/relationships/hyperlink" Target="https://www.bing.com/images/search?form=xlimg&amp;q=Cesar" TargetMode="External"/><Relationship Id="rId35" Type="http://schemas.openxmlformats.org/officeDocument/2006/relationships/hyperlink" Target="https://www.bing.com/th?id=OSK.8C5vDk88xLYQaEQWmrCn6mdl8uSHbrERb1HtaSKHzVM&amp;qlt=95" TargetMode="External"/><Relationship Id="rId56" Type="http://schemas.openxmlformats.org/officeDocument/2006/relationships/hyperlink" Target="https://www.bing.com/images/search?form=xlimg&amp;q=Risaralda" TargetMode="External"/><Relationship Id="rId77" Type="http://schemas.openxmlformats.org/officeDocument/2006/relationships/hyperlink" Target="https://www.bing.com/th?id=OSK.c711819ebdef6eb96e037d628644e059&amp;qlt=95" TargetMode="External"/><Relationship Id="rId100" Type="http://schemas.openxmlformats.org/officeDocument/2006/relationships/hyperlink" Target="https://www.bing.com/images/search?form=xlimg&amp;q=Puerto%20Carre%c3%b1o" TargetMode="External"/><Relationship Id="rId105" Type="http://schemas.openxmlformats.org/officeDocument/2006/relationships/hyperlink" Target="https://www.bing.com/th?id=OSK.xX9k6rwaACfDqfHiJ77ZAJUSD2M9hMWf1cLF8EaVAB8&amp;qlt=95" TargetMode="External"/><Relationship Id="rId126" Type="http://schemas.openxmlformats.org/officeDocument/2006/relationships/hyperlink" Target="https://www.bing.com/images/search?form=xlimg&amp;q=Pereira" TargetMode="External"/><Relationship Id="rId8" Type="http://schemas.openxmlformats.org/officeDocument/2006/relationships/hyperlink" Target="https://www.bing.com/images/search?form=xlimg&amp;q=Colombia" TargetMode="External"/><Relationship Id="rId51" Type="http://schemas.openxmlformats.org/officeDocument/2006/relationships/hyperlink" Target="https://www.bing.com/th?id=OSK.4998cabee32f56548123a4d07f0dab45&amp;qlt=95" TargetMode="External"/><Relationship Id="rId72" Type="http://schemas.openxmlformats.org/officeDocument/2006/relationships/hyperlink" Target="https://www.bing.com/images/search?form=xlimg&amp;q=Leticia%20(Colombia)" TargetMode="External"/><Relationship Id="rId93" Type="http://schemas.openxmlformats.org/officeDocument/2006/relationships/hyperlink" Target="https://www.bing.com/th?id=OSK.51a6ad6beb4987120e37933ffb988180&amp;qlt=95" TargetMode="External"/><Relationship Id="rId98" Type="http://schemas.openxmlformats.org/officeDocument/2006/relationships/hyperlink" Target="https://www.bing.com/images/search?form=xlimg&amp;q=Mit%c3%ba" TargetMode="External"/><Relationship Id="rId121" Type="http://schemas.openxmlformats.org/officeDocument/2006/relationships/hyperlink" Target="https://www.bing.com/th?id=OSK.aa5967386133e6adfa7bed33bec6ac56&amp;qlt=95" TargetMode="External"/><Relationship Id="rId3" Type="http://schemas.openxmlformats.org/officeDocument/2006/relationships/hyperlink" Target="https://www.bing.com/th?id=OSK.825448abcfc041b67aa3f07f0683f794&amp;qlt=95" TargetMode="External"/><Relationship Id="rId25" Type="http://schemas.openxmlformats.org/officeDocument/2006/relationships/hyperlink" Target="https://www.bing.com/th?id=OSK.8fb5b0227070b3ed942492b063f8a59d&amp;qlt=95" TargetMode="External"/><Relationship Id="rId46" Type="http://schemas.openxmlformats.org/officeDocument/2006/relationships/hyperlink" Target="https://www.bing.com/images/search?form=xlimg&amp;q=Meta%20(Colombia)" TargetMode="External"/><Relationship Id="rId67" Type="http://schemas.openxmlformats.org/officeDocument/2006/relationships/hyperlink" Target="https://www.bing.com/th?id=OSK.af3667df6e5d274926cbd33b2ae91751&amp;qlt=95" TargetMode="External"/><Relationship Id="rId116" Type="http://schemas.openxmlformats.org/officeDocument/2006/relationships/hyperlink" Target="https://www.bing.com/images/search?form=xlimg&amp;q=Tunja" TargetMode="External"/><Relationship Id="rId137" Type="http://schemas.openxmlformats.org/officeDocument/2006/relationships/hyperlink" Target="https://www.bing.com/th?id=OSK.f249018291ff1adc2a1ba984ed957138&amp;qlt=95" TargetMode="External"/><Relationship Id="rId20" Type="http://schemas.openxmlformats.org/officeDocument/2006/relationships/hyperlink" Target="https://www.bing.com/images/search?form=xlimg&amp;q=Boyac%c3%a1" TargetMode="External"/><Relationship Id="rId41" Type="http://schemas.openxmlformats.org/officeDocument/2006/relationships/hyperlink" Target="https://www.bing.com/th?id=OSK.a6bfee7bf1f88970a71e1928ae4c168d&amp;qlt=95" TargetMode="External"/><Relationship Id="rId62" Type="http://schemas.openxmlformats.org/officeDocument/2006/relationships/hyperlink" Target="https://www.bing.com/images/search?form=xlimg&amp;q=Sucre%20(Colombia)" TargetMode="External"/><Relationship Id="rId83" Type="http://schemas.openxmlformats.org/officeDocument/2006/relationships/hyperlink" Target="https://www.bing.com/th?id=OSK.9ae72b2715ee309ed2517786ff2423f3&amp;qlt=95" TargetMode="External"/><Relationship Id="rId88" Type="http://schemas.openxmlformats.org/officeDocument/2006/relationships/hyperlink" Target="https://www.bing.com/images/search?form=xlimg&amp;q=Riohacha" TargetMode="External"/><Relationship Id="rId111" Type="http://schemas.openxmlformats.org/officeDocument/2006/relationships/hyperlink" Target="https://www.bing.com/th?id=OSK.cdcb073e2be8aeac64dac34d47ab7987&amp;qlt=95" TargetMode="External"/><Relationship Id="rId132" Type="http://schemas.openxmlformats.org/officeDocument/2006/relationships/hyperlink" Target="https://www.bing.com/images/search?form=xlimg&amp;q=Mocoa" TargetMode="External"/><Relationship Id="rId15" Type="http://schemas.openxmlformats.org/officeDocument/2006/relationships/hyperlink" Target="https://www.bing.com/th?id=OSK.4e4b35b089f78f11239661218ddfdafe&amp;qlt=95" TargetMode="External"/><Relationship Id="rId36" Type="http://schemas.openxmlformats.org/officeDocument/2006/relationships/hyperlink" Target="https://www.bing.com/images/search?form=xlimg&amp;q=Cundinamarca" TargetMode="External"/><Relationship Id="rId57" Type="http://schemas.openxmlformats.org/officeDocument/2006/relationships/hyperlink" Target="https://www.bing.com/th?id=OSK.6d145ae3097b7d0d5e3fabbdf22894ec&amp;qlt=95" TargetMode="External"/><Relationship Id="rId106" Type="http://schemas.openxmlformats.org/officeDocument/2006/relationships/hyperlink" Target="https://www.bing.com/images/search?form=xlimg&amp;q=Barranquilla" TargetMode="External"/><Relationship Id="rId127" Type="http://schemas.openxmlformats.org/officeDocument/2006/relationships/hyperlink" Target="https://www.bing.com/th?id=OSK.7e6df6afffff23a9981dc934e79edaad&amp;qlt=95" TargetMode="External"/><Relationship Id="rId10" Type="http://schemas.openxmlformats.org/officeDocument/2006/relationships/hyperlink" Target="https://www.bing.com/images/search?form=xlimg&amp;q=Bogot%c3%a1" TargetMode="External"/><Relationship Id="rId31" Type="http://schemas.openxmlformats.org/officeDocument/2006/relationships/hyperlink" Target="https://www.bing.com/th?id=OSK.3351b9695809945affd73e775e876ac0&amp;qlt=95" TargetMode="External"/><Relationship Id="rId52" Type="http://schemas.openxmlformats.org/officeDocument/2006/relationships/hyperlink" Target="https://www.bing.com/images/search?form=xlimg&amp;q=Putumayo%20(Colombia)" TargetMode="External"/><Relationship Id="rId73" Type="http://schemas.openxmlformats.org/officeDocument/2006/relationships/hyperlink" Target="https://www.bing.com/th?id=OSK.d0472c898bad19409134509e986b60f8&amp;qlt=95" TargetMode="External"/><Relationship Id="rId78" Type="http://schemas.openxmlformats.org/officeDocument/2006/relationships/hyperlink" Target="https://www.bing.com/images/search?form=xlimg&amp;q=Florencia%20(Caquet%c3%a1)" TargetMode="External"/><Relationship Id="rId94" Type="http://schemas.openxmlformats.org/officeDocument/2006/relationships/hyperlink" Target="https://www.bing.com/images/search?form=xlimg&amp;q=C%c3%bacuta" TargetMode="External"/><Relationship Id="rId99" Type="http://schemas.openxmlformats.org/officeDocument/2006/relationships/hyperlink" Target="https://www.bing.com/th?id=OSK.509cc72c0b422b68166e352261c4cff2&amp;qlt=95" TargetMode="External"/><Relationship Id="rId101" Type="http://schemas.openxmlformats.org/officeDocument/2006/relationships/hyperlink" Target="https://www.bing.com/th?id=OSK.cf1c742fb420664d4463df81f977513e&amp;qlt=95" TargetMode="External"/><Relationship Id="rId122" Type="http://schemas.openxmlformats.org/officeDocument/2006/relationships/hyperlink" Target="https://www.bing.com/images/search?form=xlimg&amp;q=Armenia%20(Quind%c3%ado)" TargetMode="External"/><Relationship Id="rId4" Type="http://schemas.openxmlformats.org/officeDocument/2006/relationships/hyperlink" Target="https://www.bing.com/images/search?form=xlimg&amp;q=Magdalena%20(Colombia)" TargetMode="External"/><Relationship Id="rId9" Type="http://schemas.openxmlformats.org/officeDocument/2006/relationships/hyperlink" Target="https://www.bing.com/th?id=OSK.ua9YNdOzi2Dpk9NtH6c82Kb1UViVg8aymCbg3x5b14M&amp;qlt=95" TargetMode="External"/><Relationship Id="rId26" Type="http://schemas.openxmlformats.org/officeDocument/2006/relationships/hyperlink" Target="https://www.bing.com/images/search?form=xlimg&amp;q=Casanare" TargetMode="External"/><Relationship Id="rId47" Type="http://schemas.openxmlformats.org/officeDocument/2006/relationships/hyperlink" Target="https://www.bing.com/th?id=OSK.c93902242b06cc9471c4d3bbd33777d2&amp;qlt=95" TargetMode="External"/><Relationship Id="rId68" Type="http://schemas.openxmlformats.org/officeDocument/2006/relationships/hyperlink" Target="https://www.bing.com/images/search?form=xlimg&amp;q=Vaup%c3%a9s" TargetMode="External"/><Relationship Id="rId89" Type="http://schemas.openxmlformats.org/officeDocument/2006/relationships/hyperlink" Target="https://www.bing.com/th?id=OSK.3adf17980577e3d1afc560fd0c52079b&amp;qlt=95" TargetMode="External"/><Relationship Id="rId112" Type="http://schemas.openxmlformats.org/officeDocument/2006/relationships/hyperlink" Target="https://www.bing.com/images/search?form=xlimg&amp;q=Popay%c3%a1n" TargetMode="External"/><Relationship Id="rId133" Type="http://schemas.openxmlformats.org/officeDocument/2006/relationships/hyperlink" Target="https://www.bing.com/th?id=OSK.874ee8a56e6937c5a0005987aba78454&amp;qlt=95" TargetMode="External"/></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Srd>
</file>

<file path=xl/richData/rdarray.xml><?xml version="1.0" encoding="utf-8"?>
<arrayData xmlns="http://schemas.microsoft.com/office/spreadsheetml/2017/richdata2" count="77">
  <a r="1">
    <v t="r">15</v>
  </a>
  <a r="1">
    <v t="s">UTC-05:00</v>
  </a>
  <a r="1">
    <v t="s">Idioma español</v>
  </a>
  <a r="1">
    <v t="r">27</v>
  </a>
  <a r="1">
    <v t="s">Español colombiano</v>
  </a>
  <a r="2">
    <v t="r">49</v>
    <v t="r">50</v>
  </a>
  <a r="33">
    <v t="r">70</v>
    <v t="r">21</v>
    <v t="r">71</v>
    <v t="r">72</v>
    <v t="r">73</v>
    <v t="r">74</v>
    <v t="r">75</v>
    <v t="r">76</v>
    <v t="r">77</v>
    <v t="r">78</v>
    <v t="r">79</v>
    <v t="r">80</v>
    <v t="r">81</v>
    <v t="r">82</v>
    <v t="r">83</v>
    <v t="r">84</v>
    <v t="r">85</v>
    <v t="r">86</v>
    <v t="r">10</v>
    <v t="r">87</v>
    <v t="r">88</v>
    <v t="r">89</v>
    <v t="r">90</v>
    <v t="r">91</v>
    <v t="r">92</v>
    <v t="r">93</v>
    <v t="r">94</v>
    <v t="r">95</v>
    <v t="r">96</v>
    <v t="r">97</v>
    <v t="r">98</v>
    <v t="r">99</v>
    <v t="r">36</v>
  </a>
  <a r="1">
    <v t="r">111</v>
  </a>
  <a r="1">
    <v t="r">120</v>
  </a>
  <a r="1">
    <v t="r">129</v>
  </a>
  <a r="1">
    <v t="r">139</v>
  </a>
  <a r="1">
    <v t="r">148</v>
  </a>
  <a r="1">
    <v t="r">157</v>
  </a>
  <a r="1">
    <v t="r">166</v>
  </a>
  <a r="1">
    <v t="r">175</v>
  </a>
  <a r="2">
    <v t="s">Idioma español</v>
    <v t="s">Idioma inglés</v>
  </a>
  <a r="1">
    <v t="r">185</v>
  </a>
  <a r="1">
    <v t="r">194</v>
  </a>
  <a r="1">
    <v t="r">203</v>
  </a>
  <a r="1">
    <v t="r">212</v>
  </a>
  <a r="1">
    <v t="r">221</v>
  </a>
  <a r="1">
    <v t="r">229</v>
  </a>
  <a r="1">
    <v t="r">238</v>
  </a>
  <a r="1">
    <v t="r">247</v>
  </a>
  <a r="1">
    <v t="r">256</v>
  </a>
  <a r="1">
    <v t="r">266</v>
  </a>
  <a r="1">
    <v t="r">275</v>
  </a>
  <a r="1">
    <v t="r">284</v>
  </a>
  <a r="1">
    <v t="r">293</v>
  </a>
  <a r="1">
    <v t="r">303</v>
  </a>
  <a r="1">
    <v t="r">312</v>
  </a>
  <a r="1">
    <v t="r">321</v>
  </a>
  <a r="1">
    <v t="r">329</v>
  </a>
  <a r="1">
    <v t="r">338</v>
  </a>
  <a r="1">
    <v t="r">347</v>
  </a>
  <a r="1">
    <v t="r">356</v>
  </a>
  <a r="1">
    <v t="r">365</v>
  </a>
  <a r="1">
    <v t="r">374</v>
  </a>
  <a r="1">
    <v t="r">384</v>
  </a>
  <a r="1">
    <v t="r">394</v>
  </a>
  <a r="1">
    <v t="r">404</v>
  </a>
  <a r="1">
    <v t="s">Hora legal de Colombia</v>
  </a>
  <a r="1">
    <v t="r">416</v>
  </a>
  <a r="1">
    <v t="r">427</v>
  </a>
  <a r="1">
    <v t="r">445</v>
  </a>
  <a r="1">
    <v t="s">Horario del este de América del Norte</v>
  </a>
  <a r="1">
    <v t="r">464</v>
  </a>
  <a r="1">
    <v t="r">474</v>
  </a>
  <a r="1">
    <v t="r">484</v>
  </a>
  <a r="1">
    <v t="r">494</v>
  </a>
  <a r="1">
    <v t="r">504</v>
  </a>
  <a r="1">
    <v t="r">514</v>
  </a>
  <a r="1">
    <v t="r">524</v>
  </a>
  <a r="1">
    <v t="r">534</v>
  </a>
  <a r="2">
    <v t="s">Time in Colombia</v>
    <v t="s">SA Pacific Standard Time</v>
  </a>
  <a r="1">
    <v t="r">544</v>
  </a>
  <a r="1">
    <v t="r">555</v>
  </a>
  <a r="1">
    <v t="r">566</v>
  </a>
  <a r="1">
    <v t="r">585</v>
  </a>
  <a r="1">
    <v t="r">596</v>
  </a>
  <a r="1">
    <v t="r">607</v>
  </a>
  <a r="1">
    <v t="r">618</v>
  </a>
  <a r="1">
    <v t="r">629</v>
  </a>
  <a r="1">
    <v t="r">640</v>
  </a>
  <a r="1">
    <v t="r">651</v>
  </a>
  <a r="1">
    <v t="r">662</v>
  </a>
  <a r="1">
    <v t="r">673</v>
  </a>
  <a r="1">
    <v t="r">684</v>
  </a>
  <a r="1">
    <v t="r">695</v>
  </a>
  <a r="1">
    <v t="r">706</v>
  </a>
  <a r="1">
    <v t="r">716</v>
  </a>
  <a r="1">
    <v t="r">726</v>
  </a>
  <a r="1">
    <v t="r">737</v>
  </a>
  <a r="34">
    <v t="r">21</v>
    <v t="r">72</v>
    <v t="r">73</v>
    <v t="r">76</v>
    <v t="r">85</v>
    <v t="r">78</v>
    <v t="r">82</v>
    <v t="r">96</v>
    <v t="r">74</v>
    <v t="r">79</v>
    <v t="r">86</v>
    <v t="r">80</v>
    <v t="r">81</v>
    <v t="r">91</v>
    <v t="r">75</v>
    <v t="r">92</v>
    <v t="r">10</v>
    <v t="r">83</v>
    <v t="r">70</v>
    <v t="r">98</v>
    <v t="r">99</v>
    <v t="r">84</v>
    <v t="r">87</v>
    <v t="r">77</v>
    <v t="r">88</v>
    <v t="r">71</v>
    <v t="r">89</v>
    <v t="r">90</v>
    <v t="r">94</v>
    <v t="r">95</v>
    <v t="r">721</v>
    <v t="r">97</v>
    <v t="r">36</v>
    <v t="i">1</v>
  </a>
  <a r="35">
    <v t="r">21</v>
    <v t="r">72</v>
    <v t="r">73</v>
    <v t="r">76</v>
    <v t="r">85</v>
    <v t="r">78</v>
    <v t="r">82</v>
    <v t="r">96</v>
    <v t="r">74</v>
    <v t="r">86</v>
    <v t="r">79</v>
    <v t="r">80</v>
    <v t="r">81</v>
    <v t="r">91</v>
    <v t="r">75</v>
    <v t="r">92</v>
    <v t="e">#NULL!</v>
    <v t="r">10</v>
    <v t="r">83</v>
    <v t="r">70</v>
    <v t="r">98</v>
    <v t="r">99</v>
    <v t="r">84</v>
    <v t="r">87</v>
    <v t="r">77</v>
    <v t="r">88</v>
    <v t="r">71</v>
    <v t="r">89</v>
    <v t="r">90</v>
    <v t="r">94</v>
    <v t="r">95</v>
    <v t="r">721</v>
    <v t="r">97</v>
    <v t="r">36</v>
    <v t="i">1</v>
  </a>
  <a r="35">
    <v t="r">32</v>
    <v t="r">32</v>
    <v t="r">32</v>
    <v t="r">32</v>
    <v t="r">32</v>
    <v t="r">32</v>
    <v t="r">32</v>
    <v t="r">32</v>
    <v t="r">32</v>
    <v t="r">32</v>
    <v t="r">32</v>
    <v t="r">32</v>
    <v t="r">32</v>
    <v t="r">32</v>
    <v t="r">32</v>
    <v t="r">32</v>
    <v t="r">32</v>
    <v t="r">32</v>
    <v t="r">32</v>
    <v t="r">32</v>
    <v t="r">32</v>
    <v t="r">32</v>
    <v t="r">32</v>
    <v t="r">32</v>
    <v t="r">32</v>
    <v t="r">32</v>
    <v t="r">32</v>
    <v t="r">32</v>
    <v t="r">32</v>
    <v t="r">32</v>
    <v t="r">32</v>
    <v t="r">32</v>
    <v t="r">32</v>
    <v t="r">32</v>
    <v t="i">2</v>
  </a>
  <a r="34">
    <v t="r">549</v>
    <v t="r">560</v>
    <v t="r">145</v>
    <v t="r">172</v>
    <v t="r">579</v>
    <v t="r">590</v>
    <v t="r">36</v>
    <v t="r">601</v>
    <v t="r">612</v>
    <v t="r">262</v>
    <v t="r">200</v>
    <v t="r">623</v>
    <v t="r">634</v>
    <v t="r">645</v>
    <v t="r">656</v>
    <v t="r">667</v>
    <v t="r">0</v>
    <v t="r">678</v>
    <v t="r">235</v>
    <v t="r">117</v>
    <v t="r">371</v>
    <v t="r">380</v>
    <v t="r">244</v>
    <v t="r">272</v>
    <v t="r">181</v>
    <v t="r">689</v>
    <v t="r">126</v>
    <v t="r">290</v>
    <v t="r">700</v>
    <v t="r">711</v>
    <v t="r">344</v>
    <v t="r">721</v>
    <v t="r">731</v>
    <v t="i">1</v>
  </a>
</arrayData>
</file>

<file path=xl/richData/rdrichvalue.xml><?xml version="1.0" encoding="utf-8"?>
<rvData xmlns="http://schemas.microsoft.com/office/spreadsheetml/2017/richdata" count="760">
  <rv s="0">
    <v>536870912</v>
    <v>Barrancabermeja</v>
    <v>e5fb42a3-0621-0d81-dd30-684cd6265cca</v>
    <v>es-ES</v>
    <v>Map</v>
  </rv>
  <rv s="1">
    <fb>1274</fb>
    <v>9</v>
  </rv>
  <rv s="0">
    <v>536870912</v>
    <v>Santander</v>
    <v>98fbfaa3-063d-4261-a806-2b84a0339e05</v>
    <v>es-CO</v>
    <v>Map</v>
  </rv>
  <rv s="2">
    <v>0</v>
    <v>7</v>
    <v>0</v>
    <v>7</v>
    <v>0</v>
    <v>Image of Barrancabermeja</v>
  </rv>
  <rv s="1">
    <fb>7.0674999999999999</fb>
    <v>10</v>
  </rv>
  <rv s="3">
    <v>https://www.bing.com/search?q=Barrancabermeja&amp;form=skydnc</v>
    <v>Aprenda más con Bing</v>
  </rv>
  <rv s="1">
    <fb>-73.847222222222001</fb>
    <v>10</v>
  </rv>
  <rv s="0">
    <v>536870912</v>
    <v>Colombia</v>
    <v>c396e3d8-2a85-d230-f691-7850536d840e</v>
    <v>es-CO</v>
    <v>Map</v>
  </rv>
  <rv s="1">
    <fb>300000</fb>
    <v>9</v>
  </rv>
  <rv s="4">
    <v>#VALUE!</v>
    <v>es-ES</v>
    <v>e5fb42a3-0621-0d81-dd30-684cd6265cca</v>
    <v>536870912</v>
    <v>1</v>
    <v>1</v>
    <v>2</v>
    <v>3</v>
    <v>Barrancabermeja</v>
    <v>5</v>
    <v>6</v>
    <v>Map</v>
    <v>7</v>
    <v>8</v>
    <v>1</v>
    <v>Barrancabermeja, es un distrito colombiano ubicado a orillas del río Magdalena, en la parte occidental del departamento de Santander. Es la ciudad industrial más importante del departamento de Santander, sede de la refinería de petróleo más ...</v>
    <v>2</v>
    <v>3</v>
    <v>4</v>
    <v>5</v>
    <v>6</v>
    <v>Barrancabermeja</v>
    <v>7</v>
    <v>8</v>
    <v>Barrancabermeja</v>
    <v>mdp/vdpid/5577391155164741635</v>
  </rv>
  <rv s="0">
    <v>536870912</v>
    <v>Magdalena</v>
    <v>dcdd93f1-b99c-7653-25fe-53654ad52fa2</v>
    <v>es-ES</v>
    <v>Map</v>
  </rv>
  <rv s="1">
    <fb>23188</fb>
    <v>9</v>
  </rv>
  <rv s="0">
    <v>536870912</v>
    <v>Santa Marta</v>
    <v>d09d4730-feb7-30ca-9a61-7c9689075b16</v>
    <v>es-CO</v>
    <v>Map</v>
  </rv>
  <rv s="2">
    <v>1</v>
    <v>7</v>
    <v>11</v>
    <v>7</v>
    <v>0</v>
    <v>Image of Magdalena</v>
  </rv>
  <rv s="3">
    <v>https://www.bing.com/search?q=Magdalena+Colombia&amp;form=skydnc</v>
    <v>Aprenda más con Bing</v>
  </rv>
  <rv s="0">
    <v>805306368</v>
    <v>Carlos Eduardo Caicedo (Gobernador)</v>
    <v>12654318-923b-710b-f1ea-81a955f43f66</v>
    <v>es-CO</v>
    <v>Generic</v>
  </rv>
  <rv s="5">
    <v>0</v>
  </rv>
  <rv s="1">
    <fb>1341746</fb>
    <v>9</v>
  </rv>
  <rv s="1">
    <fb>244942</fb>
    <v>9</v>
  </rv>
  <rv s="5">
    <v>1</v>
  </rv>
  <rv s="6">
    <v>#VALUE!</v>
    <v>es-ES</v>
    <v>dcdd93f1-b99c-7653-25fe-53654ad52fa2</v>
    <v>536870912</v>
    <v>1</v>
    <v>0</v>
    <v>13</v>
    <v>14</v>
    <v>15</v>
    <v>Magdalena</v>
    <v>5</v>
    <v>6</v>
    <v>Map</v>
    <v>7</v>
    <v>16</v>
    <v>CO-MAG</v>
    <v>11</v>
    <v>12</v>
    <v>12</v>
    <v>Magdalena es uno de los treinta y dos departamentos que forman la República de Colombia. Su capital es Santa Marta. Está ubicado al noreste del país, en la región Caribe. Fue uno de los originales nueve estados que conformaron los Estados Unidos ...</v>
    <v>13</v>
    <v>14</v>
    <v>16</v>
    <v>Magdalena</v>
    <v>7</v>
    <v>17</v>
    <v>18</v>
    <v>Magdalena</v>
    <v>mdp/vdpid/9408415</v>
    <v>19</v>
  </rv>
  <rv s="0">
    <v>536870912</v>
    <v>Antioquia</v>
    <v>d3614470-a93c-5d64-a636-9da2dff33c3d</v>
    <v>es-ES</v>
    <v>Map</v>
  </rv>
  <rv s="1">
    <fb>63612</fb>
    <v>9</v>
  </rv>
  <rv s="0">
    <v>536870912</v>
    <v>Medellín</v>
    <v>7b1377e4-8d6a-bcd0-6cb4-7b7c0a8f94b5</v>
    <v>es-CO</v>
    <v>Map</v>
  </rv>
  <rv s="5">
    <v>2</v>
  </rv>
  <rv s="2">
    <v>2</v>
    <v>7</v>
    <v>17</v>
    <v>7</v>
    <v>0</v>
    <v>Image of Antioquia</v>
  </rv>
  <rv s="3">
    <v>https://www.bing.com/search?q=Antioquia+Department&amp;form=skydnc</v>
    <v>Aprenda más con Bing</v>
  </rv>
  <rv s="0">
    <v>805306368</v>
    <v>Andrés Julián Rendon (Gobernador)</v>
    <v>50e19c26-8e4a-2ec5-3c73-a5bc140c2bfe</v>
    <v>es-CO</v>
    <v>Generic</v>
  </rv>
  <rv s="5">
    <v>3</v>
  </rv>
  <rv s="1">
    <fb>6677930</fb>
    <v>9</v>
  </rv>
  <rv s="1">
    <fb>1505161</fb>
    <v>9</v>
  </rv>
  <rv s="7">
    <v>#VALUE!</v>
    <v>es-ES</v>
    <v>d3614470-a93c-5d64-a636-9da2dff33c3d</v>
    <v>536870912</v>
    <v>1</v>
    <v>19</v>
    <v>14</v>
    <v>20</v>
    <v>Antioquia</v>
    <v>5</v>
    <v>6</v>
    <v>Map</v>
    <v>7</v>
    <v>21</v>
    <v>CO-ANT</v>
    <v>22</v>
    <v>23</v>
    <v>23</v>
    <v>Antioquia es uno de los treinta y dos departamentos que forman la República de Colombia. Su capital es Medellín, la segunda ciudad más poblada del país. Está ubicado al noroccidente colombiano, en las regiones Andina y Caribe. Con unos 6 994 792 ...</v>
    <v>24</v>
    <v>25</v>
    <v>26</v>
    <v>28</v>
    <v>Antioquia</v>
    <v>7</v>
    <v>29</v>
    <v>30</v>
    <v>Antioquia</v>
    <v>mdp/vdpid/10106933</v>
  </rv>
  <rv s="0">
    <v>536870912</v>
    <v>Colombia</v>
    <v>c396e3d8-2a85-d230-f691-7850536d840e</v>
    <v>es-ES</v>
    <v>Map</v>
  </rv>
  <rv s="1">
    <fb>1141748</fb>
    <v>9</v>
  </rv>
  <rv s="1">
    <fb>0.52703938288643504</fb>
    <v>42</v>
  </rv>
  <rv s="1">
    <fb>3.52549273618952E-2</fb>
    <v>42</v>
  </rv>
  <rv s="0">
    <v>536870912</v>
    <v>Bogotá</v>
    <v>66b24d5c-468c-2dd6-e6ce-34504b6f6cb4</v>
    <v>es-ES</v>
    <v>Map</v>
  </rv>
  <rv s="1">
    <fb>132040280000</fb>
    <v>43</v>
  </rv>
  <rv s="1">
    <fb>57</fb>
    <v>44</v>
  </rv>
  <rv s="1">
    <fb>76.685692626893996</fb>
    <v>45</v>
  </rv>
  <rv s="1">
    <fb>1312.1575030143699</fb>
    <v>9</v>
  </rv>
  <rv s="1">
    <fb>97813.558000000005</fb>
    <v>9</v>
  </rv>
  <rv s="1">
    <fb>77.108999999999995</fb>
    <v>45</v>
  </rv>
  <rv s="1">
    <fb>0.1829434999</fb>
    <v>42</v>
  </rv>
  <rv s="5">
    <v>4</v>
  </rv>
  <rv s="2">
    <v>3</v>
    <v>7</v>
    <v>24</v>
    <v>7</v>
    <v>0</v>
    <v>Image of Colombia</v>
  </rv>
  <rv s="1">
    <fb>0.144026436439844</fb>
    <v>42</v>
  </rv>
  <rv s="1">
    <fb>140.95037394202501</fb>
    <v>46</v>
  </rv>
  <rv s="3">
    <v>https://www.bing.com/search?q=Colombia&amp;form=skydnc</v>
    <v>Aprenda más con Bing</v>
  </rv>
  <rv s="0">
    <v>805306368</v>
    <v>Gustavo Petro (Presidente)</v>
    <v>6d82a058-5246-ec8e-cc68-4ec9b7022623</v>
    <v>es-ES</v>
    <v>Generic</v>
  </rv>
  <rv s="0">
    <v>805306368</v>
    <v>Francia Márquez (Vicepresidente)</v>
    <v>31dbe672-1593-31cc-dd43-199002188cba</v>
    <v>es-ES</v>
    <v>Generic</v>
  </rv>
  <rv s="5">
    <v>5</v>
  </rv>
  <rv s="1">
    <fb>1.1452666</fb>
    <v>42</v>
  </rv>
  <rv s="1">
    <fb>0.55327490000000001</fb>
    <v>42</v>
  </rv>
  <rv s="1">
    <fb>2.1848000000000001</fb>
    <v>47</v>
  </rv>
  <rv s="1">
    <fb>12.2</fb>
    <v>45</v>
  </rv>
  <rv s="1">
    <fb>323802808108.24597</fb>
    <v>43</v>
  </rv>
  <rv s="1">
    <fb>51874024</fb>
    <v>9</v>
  </rv>
  <rv s="1">
    <fb>40827302</fb>
    <v>9</v>
  </rv>
  <rv s="1">
    <fb>0.39700000000000002</fb>
    <v>42</v>
  </rv>
  <rv s="1">
    <fb>1.3999999999999999E-2</fb>
    <v>42</v>
  </rv>
  <rv s="1">
    <fb>0.55399999999999994</fb>
    <v>42</v>
  </rv>
  <rv s="1">
    <fb>0.04</fb>
    <v>42</v>
  </rv>
  <rv s="1">
    <fb>0.19899999999999998</fb>
    <v>42</v>
  </rv>
  <rv s="1">
    <fb>0.68771003723144508</fb>
    <v>42</v>
  </rv>
  <rv s="1">
    <fb>8.1000000000000003E-2</fb>
    <v>42</v>
  </rv>
  <rv s="1">
    <fb>0.126</fb>
    <v>42</v>
  </rv>
  <rv s="1">
    <fb>0.68</fb>
    <v>48</v>
  </rv>
  <rv s="1">
    <fb>83</fb>
    <v>45</v>
  </rv>
  <rv s="1">
    <fb>1.23</fb>
    <v>48</v>
  </rv>
  <rv s="0">
    <v>536870912</v>
    <v>Amazonas</v>
    <v>b1142dfe-c0da-0b16-7b5b-40e1812fc5b5</v>
    <v>es-ES</v>
    <v>Map</v>
  </rv>
  <rv s="0">
    <v>536870912</v>
    <v>Arauca</v>
    <v>39038b52-0399-9385-24de-5d0c69b46eba</v>
    <v>es-ES</v>
    <v>Map</v>
  </rv>
  <rv s="0">
    <v>536870912</v>
    <v>Atlántico</v>
    <v>060406d2-f65b-ee44-bba7-291bad263612</v>
    <v>es-ES</v>
    <v>Map</v>
  </rv>
  <rv s="0">
    <v>536870912</v>
    <v>Bolívar</v>
    <v>38fa99f2-3e47-af72-2f25-81f620fe1128</v>
    <v>es-ES</v>
    <v>Map</v>
  </rv>
  <rv s="0">
    <v>536870912</v>
    <v>Boyacá</v>
    <v>951b3076-f33d-486b-9b35-d6d83aad8b98</v>
    <v>es-ES</v>
    <v>Map</v>
  </rv>
  <rv s="0">
    <v>536870912</v>
    <v>Caldas</v>
    <v>85871477-49bf-4c76-2b8d-3f2500f444d8</v>
    <v>es-ES</v>
    <v>Map</v>
  </rv>
  <rv s="0">
    <v>536870912</v>
    <v>Caquetá</v>
    <v>52c6ce36-10f4-7316-b10a-41d0eb67ac75</v>
    <v>es-ES</v>
    <v>Map</v>
  </rv>
  <rv s="0">
    <v>536870912</v>
    <v>Casanare</v>
    <v>e7b3ed4f-03e8-7516-f976-b525e8a0b565</v>
    <v>es-ES</v>
    <v>Map</v>
  </rv>
  <rv s="0">
    <v>536870912</v>
    <v>Cauca</v>
    <v>7b3864e4-af68-447f-d9bc-075dd9085ef8</v>
    <v>es-ES</v>
    <v>Map</v>
  </rv>
  <rv s="0">
    <v>536870912</v>
    <v>Cesar</v>
    <v>acf0353b-c9e7-bf27-fe4d-0e199bc80085</v>
    <v>es-ES</v>
    <v>Map</v>
  </rv>
  <rv s="0">
    <v>536870912</v>
    <v>Chocó</v>
    <v>a03f5bb0-fdf4-7ba6-1aa2-98634d5ec680</v>
    <v>es-ES</v>
    <v>Map</v>
  </rv>
  <rv s="0">
    <v>536870912</v>
    <v>Córdoba</v>
    <v>351fe87f-ca62-b128-b52c-3edd6fa6b80f</v>
    <v>es-ES</v>
    <v>Map</v>
  </rv>
  <rv s="0">
    <v>536870912</v>
    <v>Cundinamarca</v>
    <v>26fc374f-923b-d32c-4651-e3e8c06fc3ed</v>
    <v>es-ES</v>
    <v>Map</v>
  </rv>
  <rv s="0">
    <v>536870912</v>
    <v>Guainía</v>
    <v>8651c982-77dc-b5af-4197-627d13648685</v>
    <v>es-ES</v>
    <v>Map</v>
  </rv>
  <rv s="0">
    <v>536870912</v>
    <v>Guaviare</v>
    <v>fe72a3d7-3b52-1552-6e5d-28dca99e051b</v>
    <v>es-ES</v>
    <v>Map</v>
  </rv>
  <rv s="0">
    <v>536870912</v>
    <v>Huila</v>
    <v>2752ef70-1772-e264-2348-e4146224c108</v>
    <v>es-ES</v>
    <v>Map</v>
  </rv>
  <rv s="0">
    <v>536870912</v>
    <v>La Guajira</v>
    <v>5dadb66e-c4f1-8556-c08f-671a606edf84</v>
    <v>es-ES</v>
    <v>Map</v>
  </rv>
  <rv s="0">
    <v>536870912</v>
    <v>Meta</v>
    <v>30c3c263-a281-f2d2-6787-511d37d41ddf</v>
    <v>es-ES</v>
    <v>Map</v>
  </rv>
  <rv s="0">
    <v>536870912</v>
    <v>Nariño</v>
    <v>1b9faaa5-ba49-9e9a-6edd-39ceed297f8f</v>
    <v>es-ES</v>
    <v>Map</v>
  </rv>
  <rv s="0">
    <v>536870912</v>
    <v>Norte de Santander</v>
    <v>d44c8def-e6be-c3f1-ab4e-e27af99a2e0b</v>
    <v>es-ES</v>
    <v>Map</v>
  </rv>
  <rv s="0">
    <v>536870912</v>
    <v>Putumayo</v>
    <v>45f7bd51-6a99-6e2e-3095-604393add4b0</v>
    <v>es-ES</v>
    <v>Map</v>
  </rv>
  <rv s="0">
    <v>536870912</v>
    <v>Quindío</v>
    <v>0bb62acd-b714-a5dd-dc49-6f69ddaba02c</v>
    <v>es-ES</v>
    <v>Map</v>
  </rv>
  <rv s="0">
    <v>536870912</v>
    <v>Risaralda</v>
    <v>12859881-10e7-a44f-aa52-ed6ecbc80e7c</v>
    <v>es-ES</v>
    <v>Map</v>
  </rv>
  <rv s="0">
    <v>536870912</v>
    <v>Archipiélago de San Andrés, Providencia y Santa Catalina</v>
    <v>188ba911-2335-579f-505a-e6bde1ce992c</v>
    <v>es-ES</v>
    <v>Map</v>
  </rv>
  <rv s="0">
    <v>536870912</v>
    <v>Santander</v>
    <v>98fbfaa3-063d-4261-a806-2b84a0339e05</v>
    <v>es-ES</v>
    <v>Map</v>
  </rv>
  <rv s="0">
    <v>536870912</v>
    <v>Sucre</v>
    <v>771a5a65-ef7a-6112-a7e0-0a670038add2</v>
    <v>es-ES</v>
    <v>Map</v>
  </rv>
  <rv s="0">
    <v>536870912</v>
    <v>Tolima</v>
    <v>9f5d3f6f-e4de-1042-2cb7-b84911d028d4</v>
    <v>es-ES</v>
    <v>Map</v>
  </rv>
  <rv s="0">
    <v>536870912</v>
    <v>Valle del Cauca</v>
    <v>ce6e3742-88ee-970c-b7e9-de685afbebe8</v>
    <v>es-ES</v>
    <v>Map</v>
  </rv>
  <rv s="0">
    <v>536870912</v>
    <v>Vaupés</v>
    <v>54afacd5-8118-0ece-5ab8-dbab67c52f56</v>
    <v>es-ES</v>
    <v>Map</v>
  </rv>
  <rv s="0">
    <v>536870912</v>
    <v>Vichada</v>
    <v>17e2497e-dacc-256d-298c-9eb5d2977e40</v>
    <v>es-ES</v>
    <v>Map</v>
  </rv>
  <rv s="5">
    <v>6</v>
  </rv>
  <rv s="1">
    <fb>481000</fb>
    <v>9</v>
  </rv>
  <rv s="1">
    <fb>9.7069997787475604E-2</fb>
    <v>49</v>
  </rv>
  <rv s="1">
    <fb>1.8069999999999999</fb>
    <v>47</v>
  </rv>
  <rv s="1">
    <fb>0.71200000000000008</fb>
    <v>42</v>
  </rv>
  <rv s="1">
    <fb>14.882</fb>
    <v>47</v>
  </rv>
  <rv s="1">
    <fb>0.40257414657503404</fb>
    <v>42</v>
  </rv>
  <rv s="8">
    <v>#VALUE!</v>
    <v>es-ES</v>
    <v>c396e3d8-2a85-d230-f691-7850536d840e</v>
    <v>536870912</v>
    <v>1</v>
    <v>38</v>
    <v>39</v>
    <v>40</v>
    <v>Colombia</v>
    <v>5</v>
    <v>6</v>
    <v>Map</v>
    <v>7</v>
    <v>41</v>
    <v>CO</v>
    <v>33</v>
    <v>34</v>
    <v>35</v>
    <v>36</v>
    <v>37</v>
    <v>36</v>
    <v>38</v>
    <v>COP</v>
    <v>39</v>
    <v>40</v>
    <v>Colombia, oficialmente República de Colombia, es un país soberano situado en la región noroccidental de América del Sur. Se constituye en un Estado unitario, social y democrático de derecho, cuya forma de gobierno es de República ...</v>
    <v>41</v>
    <v>42</v>
    <v>43</v>
    <v>Himno nacional de Colombia</v>
    <v>44</v>
    <v>45</v>
    <v>46</v>
    <v>47</v>
    <v>48</v>
    <v>51</v>
    <v>52</v>
    <v>53</v>
    <v>54</v>
    <v>55</v>
    <v>Colombia</v>
    <v>República de Colombia</v>
    <v>56</v>
    <v>57</v>
    <v>58</v>
    <v>59</v>
    <v>60</v>
    <v>61</v>
    <v>62</v>
    <v>63</v>
    <v>64</v>
    <v>65</v>
    <v>66</v>
    <v>67</v>
    <v>68</v>
    <v>69</v>
    <v>100</v>
    <v>101</v>
    <v>102</v>
    <v>103</v>
    <v>104</v>
    <v>105</v>
    <v>106</v>
    <v>Colombia</v>
    <v>mdp/vdpid/51</v>
    <v>19</v>
  </rv>
  <rv s="1">
    <fb>1578</fb>
    <v>9</v>
  </rv>
  <rv s="2">
    <v>4</v>
    <v>7</v>
    <v>50</v>
    <v>7</v>
    <v>0</v>
    <v>Image of Bogotá</v>
  </rv>
  <rv s="3">
    <v>https://www.bing.com/search?q=Bogot%c3%a1&amp;form=skydnc</v>
    <v>Aprenda más con Bing</v>
  </rv>
  <rv s="0">
    <v>805306368</v>
    <v>Carlos Fernando Galán (Alcalde)</v>
    <v>3d912021-b29b-42b8-aeb9-0d8974463060</v>
    <v>es-ES</v>
    <v>Generic</v>
  </rv>
  <rv s="5">
    <v>7</v>
  </rv>
  <rv s="1">
    <fb>8034649</fb>
    <v>9</v>
  </rv>
  <rv s="1">
    <fb>1762685</fb>
    <v>9</v>
  </rv>
  <rv s="9">
    <v>#VALUE!</v>
    <v>es-ES</v>
    <v>66b24d5c-468c-2dd6-e6ce-34504b6f6cb4</v>
    <v>536870912</v>
    <v>1</v>
    <v>52</v>
    <v>53</v>
    <v>54</v>
    <v>Bogotá</v>
    <v>5</v>
    <v>6</v>
    <v>Map</v>
    <v>7</v>
    <v>55</v>
    <v>CO-DC</v>
    <v>108</v>
    <v>Bogotá, oficialmente Bogotá, Distrito Capital, es la capital de la República de Colombia y del departamento de Cundinamarca. Está administrada como distrito capital, y goza de autonomía para la gestión de sus intereses dentro de los límites de ...</v>
    <v>24</v>
    <v>109</v>
    <v>110</v>
    <v>112</v>
    <v>Bogotá</v>
    <v>32</v>
    <v>113</v>
    <v>114</v>
    <v>Bogotá</v>
    <v>mdp/vdpid/5580743703691001857</v>
    <v>19</v>
  </rv>
  <rv s="1">
    <fb>109665</fb>
    <v>9</v>
  </rv>
  <rv s="0">
    <v>536870912</v>
    <v>Leticia</v>
    <v>ac0cad2f-4a63-01ae-741c-5559ee31c588</v>
    <v>es-ES</v>
    <v>Map</v>
  </rv>
  <rv s="2">
    <v>5</v>
    <v>7</v>
    <v>56</v>
    <v>7</v>
    <v>0</v>
    <v>Image of Amazonas</v>
  </rv>
  <rv s="3">
    <v>https://www.bing.com/search?q=Amazonas+Colombia&amp;form=skydnc</v>
    <v>Aprenda más con Bing</v>
  </rv>
  <rv s="0">
    <v>805306368</v>
    <v>Óscar Sánchez Guerrero (Gobernador)</v>
    <v>6b0e50d0-0caf-4971-6487-f257d68404ff</v>
    <v>es-ES</v>
    <v>Generic</v>
  </rv>
  <rv s="5">
    <v>8</v>
  </rv>
  <rv s="1">
    <fb>76589</fb>
    <v>9</v>
  </rv>
  <rv s="1">
    <fb>10003</fb>
    <v>9</v>
  </rv>
  <rv s="10">
    <v>#VALUE!</v>
    <v>es-ES</v>
    <v>b1142dfe-c0da-0b16-7b5b-40e1812fc5b5</v>
    <v>536870912</v>
    <v>1</v>
    <v>0</v>
    <v>58</v>
    <v>14</v>
    <v>59</v>
    <v>Amazonas</v>
    <v>5</v>
    <v>6</v>
    <v>Map</v>
    <v>7</v>
    <v>16</v>
    <v>CO-AMA</v>
    <v>116</v>
    <v>117</v>
    <v>117</v>
    <v>Amazonas es uno de los treinta y dos departamentos que forman la República de Colombia. Su capital es Leticia. Está ubicado en el extremo sur del país, en gran parte al sur de la línea ecuatorial, en la región Amazonia. Con 110 000 km² es el ...</v>
    <v>24</v>
    <v>118</v>
    <v>119</v>
    <v>121</v>
    <v>Amazonas</v>
    <v>32</v>
    <v>122</v>
    <v>123</v>
    <v>Amazonas</v>
    <v>mdp/vdpid/10106915</v>
    <v>19</v>
  </rv>
  <rv s="1">
    <fb>23818</fb>
    <v>9</v>
  </rv>
  <rv s="0">
    <v>536870912</v>
    <v>Arauca</v>
    <v>64f5d309-32e5-4ff7-24bc-d973ce26e70a</v>
    <v>es-ES</v>
    <v>Map</v>
  </rv>
  <rv s="2">
    <v>6</v>
    <v>7</v>
    <v>60</v>
    <v>7</v>
    <v>0</v>
    <v>Image of Arauca</v>
  </rv>
  <rv s="3">
    <v>https://www.bing.com/search?q=Arauca+Colombia&amp;form=skydnc</v>
    <v>Aprenda más con Bing</v>
  </rv>
  <rv s="0">
    <v>805306368</v>
    <v>Renson Jesus Martinez Prada (Gobernador)</v>
    <v>4ae5334a-fc9b-84f1-4177-a00f5619b250</v>
    <v>es-ES</v>
    <v>Generic</v>
  </rv>
  <rv s="5">
    <v>9</v>
  </rv>
  <rv s="0">
    <v>536870912</v>
    <v>Colombia</v>
    <v>cc8833ef-5956-cbbc-742f-b8af762f1bfd</v>
    <v>es-ES</v>
    <v>Map</v>
  </rv>
  <rv s="1">
    <fb>262174</fb>
    <v>9</v>
  </rv>
  <rv s="1">
    <fb>35636</fb>
    <v>9</v>
  </rv>
  <rv s="10">
    <v>#VALUE!</v>
    <v>es-ES</v>
    <v>39038b52-0399-9385-24de-5d0c69b46eba</v>
    <v>536870912</v>
    <v>1</v>
    <v>0</v>
    <v>62</v>
    <v>14</v>
    <v>59</v>
    <v>Arauca</v>
    <v>5</v>
    <v>6</v>
    <v>Map</v>
    <v>7</v>
    <v>16</v>
    <v>CO-ARA</v>
    <v>125</v>
    <v>126</v>
    <v>126</v>
    <v>Arauca es uno de los treinta y dos departamentos que forman la República de Colombia. Su capital es la homónima Arauca. Está ubicado al este del país, en la región Orinoquía. Con una superficie de aproximadamente 23 818 km², es el decimoctavo ...</v>
    <v>24</v>
    <v>127</v>
    <v>128</v>
    <v>130</v>
    <v>Arauca</v>
    <v>131</v>
    <v>132</v>
    <v>133</v>
    <v>Arauca</v>
    <v>mdp/vdpid/10106929</v>
    <v>19</v>
  </rv>
  <rv s="1">
    <fb>3388</fb>
    <v>9</v>
  </rv>
  <rv s="0">
    <v>536870912</v>
    <v>Barranquilla</v>
    <v>42cd2e95-8c26-b0ae-3c59-2f0254dc0b33</v>
    <v>es-CO</v>
    <v>Map</v>
  </rv>
  <rv s="2">
    <v>7</v>
    <v>7</v>
    <v>63</v>
    <v>7</v>
    <v>0</v>
    <v>Image of Atlántico</v>
  </rv>
  <rv s="3">
    <v>https://www.bing.com/search?q=Atl%c3%a1ntico+Colombia&amp;form=skydnc</v>
    <v>Aprenda más con Bing</v>
  </rv>
  <rv s="0">
    <v>805306368</v>
    <v>Eduardo Verano de la Rosa (Gobernador)</v>
    <v>a345d581-4dae-2db5-ec39-0024d2f7f733</v>
    <v>es-CO</v>
    <v>Generic</v>
  </rv>
  <rv s="5">
    <v>10</v>
  </rv>
  <rv s="1">
    <fb>2535517</fb>
    <v>9</v>
  </rv>
  <rv s="1">
    <fb>436926</fb>
    <v>9</v>
  </rv>
  <rv s="6">
    <v>#VALUE!</v>
    <v>es-ES</v>
    <v>060406d2-f65b-ee44-bba7-291bad263612</v>
    <v>536870912</v>
    <v>1</v>
    <v>0</v>
    <v>65</v>
    <v>14</v>
    <v>15</v>
    <v>Atlántico</v>
    <v>5</v>
    <v>6</v>
    <v>Map</v>
    <v>7</v>
    <v>16</v>
    <v>CO-ATL</v>
    <v>135</v>
    <v>136</v>
    <v>136</v>
    <v>El Atlántico es uno de los treinta y dos departamentos que forman la República de Colombia. Su capital es Barranquilla. Se encuentra ubicado en la región Caribe. Con unos 2 835 509 habitantes, es el cuarto departamento más poblado ; con 3019 km² ...</v>
    <v>137</v>
    <v>138</v>
    <v>140</v>
    <v>Atlántico</v>
    <v>7</v>
    <v>141</v>
    <v>142</v>
    <v>Atlántico</v>
    <v>mdp/vdpid/9422286</v>
    <v>19</v>
  </rv>
  <rv s="1">
    <fb>25978</fb>
    <v>9</v>
  </rv>
  <rv s="0">
    <v>536870912</v>
    <v>Cartagena de Indias</v>
    <v>722cd66d-65f4-7a40-33a0-17719bf6238a</v>
    <v>es-ES</v>
    <v>Map</v>
  </rv>
  <rv s="2">
    <v>8</v>
    <v>7</v>
    <v>66</v>
    <v>7</v>
    <v>0</v>
    <v>Image of Bolívar</v>
  </rv>
  <rv s="3">
    <v>https://www.bing.com/search?q=Bol%c3%advar+Colombia&amp;form=skydnc</v>
    <v>Aprenda más con Bing</v>
  </rv>
  <rv s="0">
    <v>805306368</v>
    <v>Vicente blel (Gobernador)</v>
    <v>3c3279f7-6f56-d14b-fe8b-44ecfbdc04fe</v>
    <v>es-ES</v>
    <v>Generic</v>
  </rv>
  <rv s="5">
    <v>11</v>
  </rv>
  <rv s="1">
    <fb>2070110</fb>
    <v>9</v>
  </rv>
  <rv s="1">
    <fb>391055</fb>
    <v>9</v>
  </rv>
  <rv s="11">
    <v>#VALUE!</v>
    <v>es-ES</v>
    <v>38fa99f2-3e47-af72-2f25-81f620fe1128</v>
    <v>536870912</v>
    <v>1</v>
    <v>68</v>
    <v>14</v>
    <v>69</v>
    <v>Bolívar</v>
    <v>5</v>
    <v>6</v>
    <v>Map</v>
    <v>7</v>
    <v>16</v>
    <v>CO-BOL</v>
    <v>144</v>
    <v>145</v>
    <v>145</v>
    <v>Bolívar es uno de los treinta y dos departamentos que forman la República de Colombia. Está ubicado en la región Caribe, limitando al norte con el mar Caribe. Con unos 2 180 976 habitantes en 2018, es el séptimo departamento más poblado. Su ...</v>
    <v>146</v>
    <v>147</v>
    <v>149</v>
    <v>Bolívar</v>
    <v>32</v>
    <v>150</v>
    <v>151</v>
    <v>Bolívar</v>
    <v>mdp/vdpid/9421486</v>
    <v>19</v>
  </rv>
  <rv s="1">
    <fb>23189</fb>
    <v>9</v>
  </rv>
  <rv s="0">
    <v>536870912</v>
    <v>Tunja</v>
    <v>27d685ee-2724-70fe-3ed2-724fbc283d31</v>
    <v>es-CO</v>
    <v>Map</v>
  </rv>
  <rv s="2">
    <v>9</v>
    <v>7</v>
    <v>70</v>
    <v>7</v>
    <v>0</v>
    <v>Image of Boyacá</v>
  </rv>
  <rv s="3">
    <v>https://www.bing.com/search?q=Boyac%c3%a1&amp;form=skydnc</v>
    <v>Aprenda más con Bing</v>
  </rv>
  <rv s="0">
    <v>805306368</v>
    <v>Carlos Andrés Amaya (Gobernador)</v>
    <v>d5b8b5d2-15c0-ce0d-f0a7-0f39182395e6</v>
    <v>es-CO</v>
    <v>Generic</v>
  </rv>
  <rv s="5">
    <v>12</v>
  </rv>
  <rv s="1">
    <fb>1217376</fb>
    <v>9</v>
  </rv>
  <rv s="1">
    <fb>336296</fb>
    <v>9</v>
  </rv>
  <rv s="6">
    <v>#VALUE!</v>
    <v>es-ES</v>
    <v>951b3076-f33d-486b-9b35-d6d83aad8b98</v>
    <v>536870912</v>
    <v>1</v>
    <v>0</v>
    <v>72</v>
    <v>14</v>
    <v>15</v>
    <v>Boyacá</v>
    <v>5</v>
    <v>6</v>
    <v>Map</v>
    <v>7</v>
    <v>16</v>
    <v>CO-BOY</v>
    <v>153</v>
    <v>154</v>
    <v>154</v>
    <v>Boyacá es uno de los treinta y dos departamentos de la República de Colombia, con capital en Tunja. Está ubicado en el centro-este del país, en la región andina, limitando al norte con Santander y Norte de Santander, al noreste con Venezuela y ...</v>
    <v>155</v>
    <v>156</v>
    <v>158</v>
    <v>Boyacá</v>
    <v>7</v>
    <v>159</v>
    <v>160</v>
    <v>Boyacá</v>
    <v>mdp/vdpid/10106930</v>
    <v>19</v>
  </rv>
  <rv s="1">
    <fb>7888</fb>
    <v>9</v>
  </rv>
  <rv s="0">
    <v>536870912</v>
    <v>Manizales</v>
    <v>bd9d0749-454d-d6e3-1695-5fdb48ea0d4f</v>
    <v>es-CO</v>
    <v>Map</v>
  </rv>
  <rv s="2">
    <v>10</v>
    <v>7</v>
    <v>73</v>
    <v>7</v>
    <v>0</v>
    <v>Image of Caldas</v>
  </rv>
  <rv s="3">
    <v>https://www.bing.com/search?q=Caldas&amp;form=skydnc</v>
    <v>Aprenda más con Bing</v>
  </rv>
  <rv s="0">
    <v>805306368</v>
    <v>Henry Gutiérrez Ángel (Gobernador)</v>
    <v>a5c5a81a-316c-3717-afba-26dd20439ffa</v>
    <v>es-CO</v>
    <v>Generic</v>
  </rv>
  <rv s="5">
    <v>13</v>
  </rv>
  <rv s="1">
    <fb>998255</fb>
    <v>9</v>
  </rv>
  <rv s="1">
    <fb>256532</fb>
    <v>9</v>
  </rv>
  <rv s="6">
    <v>#VALUE!</v>
    <v>es-ES</v>
    <v>85871477-49bf-4c76-2b8d-3f2500f444d8</v>
    <v>536870912</v>
    <v>1</v>
    <v>0</v>
    <v>75</v>
    <v>14</v>
    <v>15</v>
    <v>Caldas</v>
    <v>5</v>
    <v>6</v>
    <v>Map</v>
    <v>7</v>
    <v>16</v>
    <v>CO-CAL</v>
    <v>162</v>
    <v>163</v>
    <v>163</v>
    <v>Caldas es uno de los treinta y dos departamentos que forman la República de Colombia. Su capital es Manizales. Está ubicado en el centro del país, en la región andina. Con 7888 km² es el quinto departamento menos extenso —por delante de ...</v>
    <v>164</v>
    <v>165</v>
    <v>167</v>
    <v>Caldas</v>
    <v>7</v>
    <v>168</v>
    <v>169</v>
    <v>Caldas</v>
    <v>mdp/vdpid/5575</v>
    <v>19</v>
  </rv>
  <rv s="1">
    <fb>88965</fb>
    <v>9</v>
  </rv>
  <rv s="0">
    <v>536870912</v>
    <v>Florencia</v>
    <v>cd593b92-5ec9-6358-d982-76274f18d53c</v>
    <v>es-ES</v>
    <v>Map</v>
  </rv>
  <rv s="2">
    <v>11</v>
    <v>7</v>
    <v>76</v>
    <v>7</v>
    <v>0</v>
    <v>Image of Caquetá</v>
  </rv>
  <rv s="3">
    <v>https://www.bing.com/search?q=Caquet%c3%a1&amp;form=skydnc</v>
    <v>Aprenda más con Bing</v>
  </rv>
  <rv s="0">
    <v>805306368</v>
    <v>Alvaro Pacheco Alvarez (Gobernador)</v>
    <v>5f36e4f3-77a4-a33a-c270-1c5d4cd374d9</v>
    <v>es-ES</v>
    <v>Generic</v>
  </rv>
  <rv s="5">
    <v>14</v>
  </rv>
  <rv s="1">
    <fb>401849</fb>
    <v>9</v>
  </rv>
  <rv s="1">
    <fb>80076</fb>
    <v>9</v>
  </rv>
  <rv s="11">
    <v>#VALUE!</v>
    <v>es-ES</v>
    <v>52c6ce36-10f4-7316-b10a-41d0eb67ac75</v>
    <v>536870912</v>
    <v>1</v>
    <v>78</v>
    <v>14</v>
    <v>69</v>
    <v>Caquetá</v>
    <v>5</v>
    <v>6</v>
    <v>Map</v>
    <v>7</v>
    <v>16</v>
    <v>CO-CAQ</v>
    <v>171</v>
    <v>172</v>
    <v>172</v>
    <v>Caquetá es uno de los treinta y dos departamentos que forman la República de Colombia. Su capital es Florencia. Está ubicado al sur del país, en la región Amazonia. Con 88 965 km² es el tercer departamento más extenso —por detrás de Amazonas y ...</v>
    <v>173</v>
    <v>174</v>
    <v>176</v>
    <v>Caquetá</v>
    <v>32</v>
    <v>177</v>
    <v>178</v>
    <v>Caquetá</v>
    <v>mdp/vdpid/10106918</v>
    <v>19</v>
  </rv>
  <rv s="1">
    <fb>44995</fb>
    <v>9</v>
  </rv>
  <rv s="0">
    <v>536870912</v>
    <v>Yopal</v>
    <v>b5d1013d-669c-c464-2466-3c8409cb17e0</v>
    <v>es-ES</v>
    <v>Map</v>
  </rv>
  <rv s="5">
    <v>15</v>
  </rv>
  <rv s="2">
    <v>12</v>
    <v>7</v>
    <v>79</v>
    <v>7</v>
    <v>0</v>
    <v>Image of Casanare</v>
  </rv>
  <rv s="3">
    <v>https://www.bing.com/search?q=Casanare&amp;form=skydnc</v>
    <v>Aprenda más con Bing</v>
  </rv>
  <rv s="0">
    <v>805306368</v>
    <v>Salomon Andres Sanabria (Gobernador)</v>
    <v>f10f1555-74b4-e56b-4354-1a9e1954c6a6</v>
    <v>es-ES</v>
    <v>Generic</v>
  </rv>
  <rv s="5">
    <v>16</v>
  </rv>
  <rv s="1">
    <fb>435195</fb>
    <v>9</v>
  </rv>
  <rv s="1">
    <fb>73701</fb>
    <v>9</v>
  </rv>
  <rv s="12">
    <v>#VALUE!</v>
    <v>es-ES</v>
    <v>e7b3ed4f-03e8-7516-f976-b525e8a0b565</v>
    <v>536870912</v>
    <v>1</v>
    <v>0</v>
    <v>81</v>
    <v>14</v>
    <v>82</v>
    <v>Casanare</v>
    <v>5</v>
    <v>6</v>
    <v>Map</v>
    <v>7</v>
    <v>21</v>
    <v>CO-CAS</v>
    <v>180</v>
    <v>181</v>
    <v>181</v>
    <v>Casanare es uno de los treinta y dos departamentos que forman la República de Colombia. Su capital es Yopal. Está ubicado en la región Orinoquía. Con 44 490 km² es el décimo departamento más extenso —por detrás de Amazonas, Vichada, Caquetá, ...</v>
    <v>182</v>
    <v>183</v>
    <v>184</v>
    <v>186</v>
    <v>Casanare</v>
    <v>32</v>
    <v>187</v>
    <v>188</v>
    <v>Casanare</v>
    <v>mdp/vdpid/10106928</v>
  </rv>
  <rv s="1">
    <fb>29308</fb>
    <v>9</v>
  </rv>
  <rv s="0">
    <v>536870912</v>
    <v>Popayán</v>
    <v>00cf04a3-1af5-9cf7-1cb0-ff1a2de87d79</v>
    <v>es-CO</v>
    <v>Map</v>
  </rv>
  <rv s="2">
    <v>13</v>
    <v>7</v>
    <v>83</v>
    <v>7</v>
    <v>0</v>
    <v>Image of Cauca</v>
  </rv>
  <rv s="3">
    <v>https://www.bing.com/search?q=Cauca+Colombia&amp;form=skydnc</v>
    <v>Aprenda más con Bing</v>
  </rv>
  <rv s="0">
    <v>805306368</v>
    <v>Elías Larrahondo Carabalí (Gobernador)</v>
    <v>ba6bbd9b-d45b-4f8b-7b03-88050550bee6</v>
    <v>es-CO</v>
    <v>Generic</v>
  </rv>
  <rv s="5">
    <v>17</v>
  </rv>
  <rv s="1">
    <fb>1491937</fb>
    <v>9</v>
  </rv>
  <rv s="1">
    <fb>294069</fb>
    <v>9</v>
  </rv>
  <rv s="13">
    <v>#VALUE!</v>
    <v>es-ES</v>
    <v>7b3864e4-af68-447f-d9bc-075dd9085ef8</v>
    <v>536870912</v>
    <v>1</v>
    <v>0</v>
    <v>85</v>
    <v>14</v>
    <v>86</v>
    <v>Cauca</v>
    <v>5</v>
    <v>6</v>
    <v>Map</v>
    <v>7</v>
    <v>21</v>
    <v>CO-CAU</v>
    <v>190</v>
    <v>191</v>
    <v>191</v>
    <v>Cauca es uno de los treinta y dos departamentos que conforman la República de Colombia. Su capital y ciudad más poblada es Popayán. Está ubicado al suroccidente del país entre las regiones andina y pacífica.</v>
    <v>192</v>
    <v>193</v>
    <v>195</v>
    <v>Cauca</v>
    <v>7</v>
    <v>196</v>
    <v>197</v>
    <v>Cauca</v>
    <v>mdp/vdpid/9419845</v>
  </rv>
  <rv s="1">
    <fb>22905</fb>
    <v>9</v>
  </rv>
  <rv s="0">
    <v>536870912</v>
    <v>Valledupar</v>
    <v>6fe413f4-0dd2-f600-611d-ac12bfd296ec</v>
    <v>es-ES</v>
    <v>Map</v>
  </rv>
  <rv s="2">
    <v>14</v>
    <v>7</v>
    <v>87</v>
    <v>7</v>
    <v>0</v>
    <v>Image of Cesar</v>
  </rv>
  <rv s="3">
    <v>https://www.bing.com/search?q=Cesar+Department&amp;form=skydnc</v>
    <v>Aprenda más con Bing</v>
  </rv>
  <rv s="0">
    <v>805306368</v>
    <v>Francis Ferdinand Ovalle Angarita (Gobernador)</v>
    <v>cf31b593-5571-2a67-418c-c3142ca414c8</v>
    <v>es-ES</v>
    <v>Generic</v>
  </rv>
  <rv s="5">
    <v>18</v>
  </rv>
  <rv s="1">
    <fb>1200574</fb>
    <v>9</v>
  </rv>
  <rv s="1">
    <fb>204391</fb>
    <v>9</v>
  </rv>
  <rv s="11">
    <v>#VALUE!</v>
    <v>es-ES</v>
    <v>acf0353b-c9e7-bf27-fe4d-0e199bc80085</v>
    <v>536870912</v>
    <v>1</v>
    <v>89</v>
    <v>14</v>
    <v>69</v>
    <v>Cesar</v>
    <v>5</v>
    <v>6</v>
    <v>Map</v>
    <v>7</v>
    <v>16</v>
    <v>CO-CES</v>
    <v>199</v>
    <v>200</v>
    <v>200</v>
    <v>Cesar es uno de los treinta y dos departamentos que forman la República de Colombia. Su capital es Valledupar. Está ubicado al noreste del país, en las regiones Andina y Caribe. El 21 de junio de 1967 el presidente Carlos Lleras Restrepo ...</v>
    <v>201</v>
    <v>202</v>
    <v>204</v>
    <v>Cesar</v>
    <v>32</v>
    <v>205</v>
    <v>206</v>
    <v>Cesar</v>
    <v>mdp/vdpid/10106947</v>
    <v>19</v>
  </rv>
  <rv s="1">
    <fb>46530</fb>
    <v>9</v>
  </rv>
  <rv s="0">
    <v>536870912</v>
    <v>Quibdó</v>
    <v>7800a32f-f875-4138-2f4b-2bacf3f15e52</v>
    <v>es-CO</v>
    <v>Map</v>
  </rv>
  <rv s="2">
    <v>15</v>
    <v>7</v>
    <v>90</v>
    <v>7</v>
    <v>0</v>
    <v>Image of Chocó</v>
  </rv>
  <rv s="3">
    <v>https://www.bing.com/search?q=Choc%c3%b3&amp;form=skydnc</v>
    <v>Aprenda más con Bing</v>
  </rv>
  <rv s="0">
    <v>805306368</v>
    <v>Ariel Palacios Calderón (Gobernador)</v>
    <v>86007fc5-2977-f9c5-dfd3-dd4689a26d1e</v>
    <v>es-CO</v>
    <v>Generic</v>
  </rv>
  <rv s="5">
    <v>19</v>
  </rv>
  <rv s="1">
    <fb>534826</fb>
    <v>9</v>
  </rv>
  <rv s="1">
    <fb>97424</fb>
    <v>9</v>
  </rv>
  <rv s="6">
    <v>#VALUE!</v>
    <v>es-ES</v>
    <v>a03f5bb0-fdf4-7ba6-1aa2-98634d5ec680</v>
    <v>536870912</v>
    <v>1</v>
    <v>0</v>
    <v>92</v>
    <v>14</v>
    <v>15</v>
    <v>Chocó</v>
    <v>5</v>
    <v>6</v>
    <v>Map</v>
    <v>7</v>
    <v>16</v>
    <v>CO-CHO</v>
    <v>208</v>
    <v>209</v>
    <v>209</v>
    <v>Chocó es uno de los treinta y dos departamentos que forman la República de Colombia. Su capital es Quibdó. Está ubicado al noroeste del país, en las regiones Andina y Pacífico. Comprende las selvas del Darién, una pequeña porción del Istmo de ...</v>
    <v>210</v>
    <v>211</v>
    <v>213</v>
    <v>Chocó</v>
    <v>7</v>
    <v>214</v>
    <v>215</v>
    <v>Chocó</v>
    <v>mdp/vdpid/10106932</v>
    <v>19</v>
  </rv>
  <rv s="1">
    <fb>25020</fb>
    <v>9</v>
  </rv>
  <rv s="0">
    <v>536870912</v>
    <v>Montería</v>
    <v>93a2a83d-0f56-b138-74ba-8c68692fbc74</v>
    <v>es-CO</v>
    <v>Map</v>
  </rv>
  <rv s="2">
    <v>16</v>
    <v>7</v>
    <v>93</v>
    <v>7</v>
    <v>0</v>
    <v>Image of Córdoba</v>
  </rv>
  <rv s="3">
    <v>https://www.bing.com/search?q=C%c3%b3rdoba+Colombia&amp;form=skydnc</v>
    <v>Aprenda más con Bing</v>
  </rv>
  <rv s="0">
    <v>805306368</v>
    <v>Erasmo Zuleta (Gobernador)</v>
    <v>b75c790a-c6e2-a9e9-cfef-89f0cd16874a</v>
    <v>es-CO</v>
    <v>Generic</v>
  </rv>
  <rv s="5">
    <v>20</v>
  </rv>
  <rv s="1">
    <fb>1784783</fb>
    <v>9</v>
  </rv>
  <rv s="1">
    <fb>315928</fb>
    <v>9</v>
  </rv>
  <rv s="6">
    <v>#VALUE!</v>
    <v>es-ES</v>
    <v>351fe87f-ca62-b128-b52c-3edd6fa6b80f</v>
    <v>536870912</v>
    <v>1</v>
    <v>0</v>
    <v>95</v>
    <v>14</v>
    <v>15</v>
    <v>Córdoba</v>
    <v>5</v>
    <v>6</v>
    <v>Map</v>
    <v>7</v>
    <v>16</v>
    <v>CO-COR</v>
    <v>217</v>
    <v>218</v>
    <v>218</v>
    <v>Córdoba es uno de los 32 departamentos que forman la República de Colombia. Su capital es Montería. Está ubicado al norte del país, en la región Caribe, limitando al norte con el mar Caribe. Con 1 868 166 habitantes en 2023, es el octavo ...</v>
    <v>219</v>
    <v>220</v>
    <v>222</v>
    <v>Córdoba</v>
    <v>7</v>
    <v>223</v>
    <v>224</v>
    <v>Córdoba</v>
    <v>mdp/vdpid/9418692</v>
    <v>19</v>
  </rv>
  <rv s="1">
    <fb>22623</fb>
    <v>9</v>
  </rv>
  <rv s="2">
    <v>17</v>
    <v>7</v>
    <v>96</v>
    <v>7</v>
    <v>0</v>
    <v>Image of Cundinamarca</v>
  </rv>
  <rv s="3">
    <v>https://www.bing.com/search?q=Cundinamarca&amp;form=skydnc</v>
    <v>Aprenda más con Bing</v>
  </rv>
  <rv s="0">
    <v>805306368</v>
    <v>Jorge Emilio Rey Ángel (Gobernador)</v>
    <v>86ab77c0-1d93-d82e-3d65-97e4c21a3b33</v>
    <v>es-ES</v>
    <v>Generic</v>
  </rv>
  <rv s="5">
    <v>21</v>
  </rv>
  <rv s="1">
    <fb>3242999</fb>
    <v>9</v>
  </rv>
  <rv s="1">
    <fb>596082</fb>
    <v>9</v>
  </rv>
  <rv s="11">
    <v>#VALUE!</v>
    <v>es-ES</v>
    <v>26fc374f-923b-d32c-4651-e3e8c06fc3ed</v>
    <v>536870912</v>
    <v>1</v>
    <v>98</v>
    <v>14</v>
    <v>69</v>
    <v>Cundinamarca</v>
    <v>5</v>
    <v>6</v>
    <v>Map</v>
    <v>7</v>
    <v>21</v>
    <v>CO-CUN</v>
    <v>226</v>
    <v>36</v>
    <v>36</v>
    <v>Cundinamarca es uno de los 32 departamentos que integran la República de Colombia, ubicado estratégicamente en el corazón del país, dentro de la región andina. Con una población estimada de 3.577.177 habitantes para 2023, se posiciona como el ...</v>
    <v>227</v>
    <v>228</v>
    <v>230</v>
    <v>Cundinamarca</v>
    <v>32</v>
    <v>231</v>
    <v>232</v>
    <v>Cundinamarca</v>
    <v>mdp/vdpid/10106925</v>
    <v>19</v>
  </rv>
  <rv s="1">
    <fb>72238</fb>
    <v>9</v>
  </rv>
  <rv s="0">
    <v>536870912</v>
    <v>Inírida</v>
    <v>ae3aba96-df05-18f2-a85d-4eeb8754f289</v>
    <v>es-ES</v>
    <v>Map</v>
  </rv>
  <rv s="2">
    <v>18</v>
    <v>7</v>
    <v>99</v>
    <v>7</v>
    <v>0</v>
    <v>Image of Guainía</v>
  </rv>
  <rv s="3">
    <v>https://www.bing.com/search?q=Guain%c3%ada&amp;form=skydnc</v>
    <v>Aprenda más con Bing</v>
  </rv>
  <rv s="0">
    <v>805306368</v>
    <v>Javier Eliecer Zapata Parrado (Gobernador)</v>
    <v>65faeac9-a9f3-6fd5-928d-f96b7345b4db</v>
    <v>es-ES</v>
    <v>Generic</v>
  </rv>
  <rv s="5">
    <v>22</v>
  </rv>
  <rv s="1">
    <fb>48114</fb>
    <v>9</v>
  </rv>
  <rv s="1">
    <fb>5123</fb>
    <v>9</v>
  </rv>
  <rv s="6">
    <v>#VALUE!</v>
    <v>es-ES</v>
    <v>8651c982-77dc-b5af-4197-627d13648685</v>
    <v>536870912</v>
    <v>1</v>
    <v>0</v>
    <v>101</v>
    <v>14</v>
    <v>15</v>
    <v>Guainía</v>
    <v>5</v>
    <v>6</v>
    <v>Map</v>
    <v>7</v>
    <v>16</v>
    <v>CO-GUA</v>
    <v>234</v>
    <v>235</v>
    <v>235</v>
    <v>Guainía es uno de los treinta y dos departamentos que forman la República de Colombia. Su capital es Inírida. Está ubicado al este del país, en la región Amazonia. Con 72 238 km² es el quinto departamento más extenso —por detrás de Amazonas, ...</v>
    <v>236</v>
    <v>237</v>
    <v>239</v>
    <v>Guainía</v>
    <v>32</v>
    <v>240</v>
    <v>241</v>
    <v>Guainía</v>
    <v>mdp/vdpid/10106921</v>
    <v>19</v>
  </rv>
  <rv s="1">
    <fb>53460</fb>
    <v>9</v>
  </rv>
  <rv s="0">
    <v>536870912</v>
    <v>San José del Guaviare</v>
    <v>b50bf78b-7c50-9058-839d-9d37ecb96ffb</v>
    <v>es-ES</v>
    <v>Map</v>
  </rv>
  <rv s="2">
    <v>19</v>
    <v>7</v>
    <v>102</v>
    <v>7</v>
    <v>0</v>
    <v>Image of Guaviare</v>
  </rv>
  <rv s="3">
    <v>https://www.bing.com/search?q=Guaviare&amp;form=skydnc</v>
    <v>Aprenda más con Bing</v>
  </rv>
  <rv s="0">
    <v>805306368</v>
    <v>Nebio De Jesus Echeverry Cadavid (Gobernador)</v>
    <v>37f4e324-a072-388e-d123-f429bf1b44ce</v>
    <v>es-ES</v>
    <v>Generic</v>
  </rv>
  <rv s="5">
    <v>23</v>
  </rv>
  <rv s="1">
    <fb>73081</fb>
    <v>9</v>
  </rv>
  <rv s="1">
    <fb>13640</fb>
    <v>9</v>
  </rv>
  <rv s="13">
    <v>#VALUE!</v>
    <v>es-ES</v>
    <v>fe72a3d7-3b52-1552-6e5d-28dca99e051b</v>
    <v>536870912</v>
    <v>1</v>
    <v>0</v>
    <v>104</v>
    <v>14</v>
    <v>86</v>
    <v>Guaviare</v>
    <v>5</v>
    <v>6</v>
    <v>Map</v>
    <v>7</v>
    <v>16</v>
    <v>CO-GUV</v>
    <v>243</v>
    <v>244</v>
    <v>244</v>
    <v>Guaviare es uno de los treinta y dos departamentos que forman la República de Colombia. Su capital es San José del Guaviare. Con 92,281 hab. según estimaciones del DANE, es el quinto departamento menos poblado —por delante de Amazonas, San ...</v>
    <v>245</v>
    <v>246</v>
    <v>248</v>
    <v>Guaviare</v>
    <v>32</v>
    <v>249</v>
    <v>250</v>
    <v>Guaviare</v>
    <v>mdp/vdpid/10106919</v>
  </rv>
  <rv s="1">
    <fb>19890</fb>
    <v>9</v>
  </rv>
  <rv s="0">
    <v>536870912</v>
    <v>Neiva</v>
    <v>1ba988f0-6907-b536-88ad-b89bb1269fc5</v>
    <v>es-CO</v>
    <v>Map</v>
  </rv>
  <rv s="2">
    <v>20</v>
    <v>7</v>
    <v>105</v>
    <v>7</v>
    <v>0</v>
    <v>Image of Huila</v>
  </rv>
  <rv s="3">
    <v>https://www.bing.com/search?q=Huila&amp;form=skydnc</v>
    <v>Aprenda más con Bing</v>
  </rv>
  <rv s="0">
    <v>805306368</v>
    <v>Luis Enrique Dussán López (Gobernador)</v>
    <v>6ab61e86-1428-98e1-062e-5bf1068edd89</v>
    <v>es-CO</v>
    <v>Generic</v>
  </rv>
  <rv s="5">
    <v>24</v>
  </rv>
  <rv s="1">
    <fb>1200386</fb>
    <v>9</v>
  </rv>
  <rv s="1">
    <fb>253348</fb>
    <v>9</v>
  </rv>
  <rv s="6">
    <v>#VALUE!</v>
    <v>es-ES</v>
    <v>2752ef70-1772-e264-2348-e4146224c108</v>
    <v>536870912</v>
    <v>1</v>
    <v>0</v>
    <v>107</v>
    <v>14</v>
    <v>15</v>
    <v>Huila</v>
    <v>5</v>
    <v>6</v>
    <v>Map</v>
    <v>7</v>
    <v>16</v>
    <v>CO-HUI</v>
    <v>252</v>
    <v>253</v>
    <v>253</v>
    <v>Huila es uno de los treinta y dos departamentos que conforman la República de Colombia. Su capital y ciudad más poblada es Neiva. Está ubicado al suroeste del país, en la región andina. Su organización territorial comprende cuatro subregiones: ...</v>
    <v>254</v>
    <v>255</v>
    <v>257</v>
    <v>Huila</v>
    <v>7</v>
    <v>258</v>
    <v>259</v>
    <v>Huila</v>
    <v>mdp/vdpid/10106920</v>
    <v>19</v>
  </rv>
  <rv s="1">
    <fb>20848</fb>
    <v>9</v>
  </rv>
  <rv s="0">
    <v>536870912</v>
    <v>Riohacha</v>
    <v>f49d0eea-63a6-74bd-7610-26e440494dda</v>
    <v>es-ES</v>
    <v>Map</v>
  </rv>
  <rv s="0">
    <v>536870912</v>
    <v>Uribia</v>
    <v>079ebe16-eeaa-f321-420d-7a8c4b2a599d</v>
    <v>es-ES</v>
    <v>Map</v>
  </rv>
  <rv s="2">
    <v>21</v>
    <v>7</v>
    <v>108</v>
    <v>7</v>
    <v>0</v>
    <v>Image of La Guajira</v>
  </rv>
  <rv s="3">
    <v>https://www.bing.com/search?q=La+Guajira&amp;form=skydnc</v>
    <v>Aprenda más con Bing</v>
  </rv>
  <rv s="0">
    <v>805306368</v>
    <v>Oneida Rayeth Pinto Perez (Gobernador)</v>
    <v>b3069840-97b1-27ad-51a2-1e1d7e743f92</v>
    <v>es-ES</v>
    <v>Generic</v>
  </rv>
  <rv s="5">
    <v>25</v>
  </rv>
  <rv s="1">
    <fb>965718</fb>
    <v>9</v>
  </rv>
  <rv s="1">
    <fb>123078</fb>
    <v>9</v>
  </rv>
  <rv s="13">
    <v>#VALUE!</v>
    <v>es-ES</v>
    <v>5dadb66e-c4f1-8556-c08f-671a606edf84</v>
    <v>536870912</v>
    <v>1</v>
    <v>0</v>
    <v>110</v>
    <v>14</v>
    <v>86</v>
    <v>La Guajira</v>
    <v>5</v>
    <v>6</v>
    <v>Map</v>
    <v>7</v>
    <v>21</v>
    <v>CO-LAG</v>
    <v>261</v>
    <v>262</v>
    <v>263</v>
    <v>La Guajira es uno de los treinta y dos departamentos que forman la República de Colombia. La traducción más precisa de su nombre sería «Caribe hermoso» y en wayunaiki antiguo Karive Pala «Mar Caribe» también puede significar 'Mar del Caribe'. Su ...</v>
    <v>264</v>
    <v>265</v>
    <v>267</v>
    <v>La Guajira</v>
    <v>32</v>
    <v>268</v>
    <v>269</v>
    <v>La Guajira</v>
    <v>mdp/vdpid/10106951</v>
  </rv>
  <rv s="1">
    <fb>85635</fb>
    <v>9</v>
  </rv>
  <rv s="0">
    <v>536870912</v>
    <v>Villavicencio</v>
    <v>061f744c-689b-fc4e-336d-58ff74f02bb7</v>
    <v>es-ES</v>
    <v>Map</v>
  </rv>
  <rv s="2">
    <v>22</v>
    <v>7</v>
    <v>111</v>
    <v>7</v>
    <v>0</v>
    <v>Image of Meta</v>
  </rv>
  <rv s="3">
    <v>https://www.bing.com/search?q=Meta+Colombia&amp;form=skydnc</v>
    <v>Aprenda más con Bing</v>
  </rv>
  <rv s="0">
    <v>805306368</v>
    <v>Marcela Amaya (Gobernador)</v>
    <v>b222e51a-aa91-5947-0e4e-5765ea734daa</v>
    <v>es-ES</v>
    <v>Generic</v>
  </rv>
  <rv s="5">
    <v>26</v>
  </rv>
  <rv s="1">
    <fb>1039722</fb>
    <v>9</v>
  </rv>
  <rv s="1">
    <fb>179624</fb>
    <v>9</v>
  </rv>
  <rv s="11">
    <v>#VALUE!</v>
    <v>es-ES</v>
    <v>30c3c263-a281-f2d2-6787-511d37d41ddf</v>
    <v>536870912</v>
    <v>1</v>
    <v>113</v>
    <v>14</v>
    <v>69</v>
    <v>Meta</v>
    <v>5</v>
    <v>6</v>
    <v>Map</v>
    <v>7</v>
    <v>16</v>
    <v>CO-MET</v>
    <v>271</v>
    <v>272</v>
    <v>272</v>
    <v>Meta es uno de los treinta y dos departamentos que forman la República de Colombia. Su capital es Villavicencio. Está ubicado en el centro del país, en la región Orinoquía. Con 82 805 km² es el cuarto departamento más extenso —por detrás de ...</v>
    <v>273</v>
    <v>274</v>
    <v>276</v>
    <v>Meta</v>
    <v>32</v>
    <v>277</v>
    <v>278</v>
    <v>Meta</v>
    <v>mdp/vdpid/10106924</v>
    <v>19</v>
  </rv>
  <rv s="1">
    <fb>33268</fb>
    <v>9</v>
  </rv>
  <rv s="0">
    <v>536870912</v>
    <v>Pasto</v>
    <v>dc2554b9-27d5-309d-89c4-5936459ccb5e</v>
    <v>es-CO</v>
    <v>Map</v>
  </rv>
  <rv s="2">
    <v>23</v>
    <v>7</v>
    <v>114</v>
    <v>7</v>
    <v>0</v>
    <v>Image of Nariño</v>
  </rv>
  <rv s="3">
    <v>https://www.bing.com/search?q=Nari%c3%b1o+Colombia&amp;form=skydnc</v>
    <v>Aprenda más con Bing</v>
  </rv>
  <rv s="0">
    <v>805306368</v>
    <v>John Rojas (Gobernador)</v>
    <v>e7091697-4e17-3878-1017-2655dde69555</v>
    <v>es-CO</v>
    <v>Generic</v>
  </rv>
  <rv s="5">
    <v>27</v>
  </rv>
  <rv s="1">
    <fb>1630592</fb>
    <v>9</v>
  </rv>
  <rv s="1">
    <fb>347101</fb>
    <v>9</v>
  </rv>
  <rv s="13">
    <v>#VALUE!</v>
    <v>es-ES</v>
    <v>1b9faaa5-ba49-9e9a-6edd-39ceed297f8f</v>
    <v>536870912</v>
    <v>1</v>
    <v>0</v>
    <v>116</v>
    <v>14</v>
    <v>86</v>
    <v>Nariño</v>
    <v>5</v>
    <v>6</v>
    <v>Map</v>
    <v>7</v>
    <v>16</v>
    <v>CO-NAR</v>
    <v>280</v>
    <v>281</v>
    <v>281</v>
    <v>Nariño es uno de los treinta y dos departamentos que forman la República de Colombia. Su capital es Pasto. Está ubicado en el extremo suroeste del país, en las regiones andina y pacífica. Fue fundado en 1904 con la unión de las entonces ...</v>
    <v>282</v>
    <v>283</v>
    <v>285</v>
    <v>Nariño</v>
    <v>7</v>
    <v>286</v>
    <v>287</v>
    <v>Nariño</v>
    <v>mdp/vdpid/9406730</v>
  </rv>
  <rv s="1">
    <fb>21658</fb>
    <v>9</v>
  </rv>
  <rv s="0">
    <v>536870912</v>
    <v>Cúcuta</v>
    <v>5a90774d-aeea-6f03-17a8-2126ffdffef3</v>
    <v>es-ES</v>
    <v>Map</v>
  </rv>
  <rv s="2">
    <v>24</v>
    <v>7</v>
    <v>117</v>
    <v>7</v>
    <v>0</v>
    <v>Image of Norte de Santander</v>
  </rv>
  <rv s="3">
    <v>https://www.bing.com/search?q=Norte+de+Santander&amp;form=skydnc</v>
    <v>Aprenda más con Bing</v>
  </rv>
  <rv s="0">
    <v>805306368</v>
    <v>William Villamizar Laguado (Gobernador)</v>
    <v>3be5592a-a4f5-ca28-1911-35ef259d9d30</v>
    <v>es-ES</v>
    <v>Generic</v>
  </rv>
  <rv s="5">
    <v>28</v>
  </rv>
  <rv s="1">
    <fb>1658835</fb>
    <v>9</v>
  </rv>
  <rv s="1">
    <fb>295605</fb>
    <v>9</v>
  </rv>
  <rv s="11">
    <v>#VALUE!</v>
    <v>es-ES</v>
    <v>d44c8def-e6be-c3f1-ab4e-e27af99a2e0b</v>
    <v>536870912</v>
    <v>1</v>
    <v>119</v>
    <v>14</v>
    <v>69</v>
    <v>Norte de Santander</v>
    <v>5</v>
    <v>6</v>
    <v>Map</v>
    <v>7</v>
    <v>120</v>
    <v>CO-NSA</v>
    <v>289</v>
    <v>290</v>
    <v>290</v>
    <v>Norte de Santander es uno de los treinta y dos departamentos de la República de Colombia, con capital en Cúcuta. Es una entidad territorial que goza de autonomía para la administración de los asuntos seccionales y la planificación y promoción ...</v>
    <v>291</v>
    <v>292</v>
    <v>294</v>
    <v>Norte de Santander</v>
    <v>131</v>
    <v>295</v>
    <v>296</v>
    <v>Norte de Santander</v>
    <v>mdp/vdpid/9406503</v>
    <v>19</v>
  </rv>
  <rv s="1">
    <fb>24885</fb>
    <v>9</v>
  </rv>
  <rv s="0">
    <v>536870912</v>
    <v>Mocoa</v>
    <v>fb0d0b7c-d2b3-307d-2e00-ace8205ad474</v>
    <v>es-CO</v>
    <v>Map</v>
  </rv>
  <rv s="0">
    <v>536870912</v>
    <v>Orito</v>
    <v>0b32c096-7333-77fb-af4e-abf896aec920</v>
    <v>es-CO</v>
    <v>Map</v>
  </rv>
  <rv s="2">
    <v>25</v>
    <v>7</v>
    <v>121</v>
    <v>7</v>
    <v>0</v>
    <v>Image of Putumayo</v>
  </rv>
  <rv s="3">
    <v>https://www.bing.com/search?q=Putumayo+Colombia&amp;form=skydnc</v>
    <v>Aprenda más con Bing</v>
  </rv>
  <rv s="0">
    <v>805306368</v>
    <v>Sorrel Parisa Aroca Rodriguez (Gobernador)</v>
    <v>7932c611-b7eb-9ec8-1626-f3955878e24f</v>
    <v>es-CO</v>
    <v>Generic</v>
  </rv>
  <rv s="5">
    <v>29</v>
  </rv>
  <rv s="1">
    <fb>359127</fb>
    <v>9</v>
  </rv>
  <rv s="1">
    <fb>69570</fb>
    <v>9</v>
  </rv>
  <rv s="13">
    <v>#VALUE!</v>
    <v>es-ES</v>
    <v>45f7bd51-6a99-6e2e-3095-604393add4b0</v>
    <v>536870912</v>
    <v>1</v>
    <v>0</v>
    <v>123</v>
    <v>14</v>
    <v>86</v>
    <v>Putumayo</v>
    <v>5</v>
    <v>6</v>
    <v>Map</v>
    <v>7</v>
    <v>21</v>
    <v>CO-PUT</v>
    <v>298</v>
    <v>299</v>
    <v>300</v>
    <v>Putumayo es uno de los treinta y dos departamentos que forman la República de Colombia. Su capital es Mocoa y su ciudad más poblada es Puerto Asís. Está ubicado al suroeste del país, en la región Amazónica. La mayoría de sus municipios hace ...</v>
    <v>301</v>
    <v>302</v>
    <v>304</v>
    <v>Putumayo</v>
    <v>7</v>
    <v>305</v>
    <v>306</v>
    <v>Putumayo</v>
    <v>mdp/vdpid/10106916</v>
  </rv>
  <rv s="1">
    <fb>1845</fb>
    <v>9</v>
  </rv>
  <rv s="0">
    <v>536870912</v>
    <v>Armenia</v>
    <v>9f713bea-584e-bcb2-fad2-76734e840ef6</v>
    <v>es-CO</v>
    <v>Map</v>
  </rv>
  <rv s="2">
    <v>26</v>
    <v>7</v>
    <v>124</v>
    <v>7</v>
    <v>0</v>
    <v>Image of Quindío</v>
  </rv>
  <rv s="3">
    <v>https://www.bing.com/search?q=Quind%c3%ado&amp;form=skydnc</v>
    <v>Aprenda más con Bing</v>
  </rv>
  <rv s="0">
    <v>805306368</v>
    <v>Roberto Jairo Jaramillo Cardenas (Gobernador)</v>
    <v>e1e56920-2915-1461-a2d8-7bb4aaa600b3</v>
    <v>es-CO</v>
    <v>Generic</v>
  </rv>
  <rv s="5">
    <v>30</v>
  </rv>
  <rv s="1">
    <fb>555401</fb>
    <v>9</v>
  </rv>
  <rv s="1">
    <fb>145612</fb>
    <v>9</v>
  </rv>
  <rv s="13">
    <v>#VALUE!</v>
    <v>es-ES</v>
    <v>0bb62acd-b714-a5dd-dc49-6f69ddaba02c</v>
    <v>536870912</v>
    <v>1</v>
    <v>0</v>
    <v>126</v>
    <v>14</v>
    <v>86</v>
    <v>Quindío</v>
    <v>5</v>
    <v>6</v>
    <v>Map</v>
    <v>7</v>
    <v>21</v>
    <v>CO-QUI</v>
    <v>308</v>
    <v>309</v>
    <v>309</v>
    <v>Quindío, también llamado El Quindío, es uno de los treinta y dos departamentos que forman la República de Colombia. Su capital es Armenia. Está ubicado en el centro-oeste del país, en la región andina. Con 1845 km² es el segundo departamento ...</v>
    <v>310</v>
    <v>311</v>
    <v>313</v>
    <v>Quindío</v>
    <v>7</v>
    <v>314</v>
    <v>315</v>
    <v>Quindío</v>
    <v>mdp/vdpid/10106922</v>
  </rv>
  <rv s="1">
    <fb>3600</fb>
    <v>9</v>
  </rv>
  <rv s="0">
    <v>536870912</v>
    <v>Pereira</v>
    <v>d348f442-8e77-a0fc-3525-8c1a05184766</v>
    <v>es-CO</v>
    <v>Map</v>
  </rv>
  <rv s="2">
    <v>27</v>
    <v>7</v>
    <v>127</v>
    <v>7</v>
    <v>0</v>
    <v>Image of Risaralda</v>
  </rv>
  <rv s="3">
    <v>https://www.bing.com/search?q=Risaralda&amp;form=skydnc</v>
    <v>Aprenda más con Bing</v>
  </rv>
  <rv s="0">
    <v>805306368</v>
    <v>Juan Diego Patiño Ochoa (Gobernador)</v>
    <v>cb5f4001-97ad-dce3-7fca-512daa7f1e5e</v>
    <v>es-CO</v>
    <v>Generic</v>
  </rv>
  <rv s="5">
    <v>31</v>
  </rv>
  <rv s="1">
    <fb>988091</fb>
    <v>9</v>
  </rv>
  <rv s="1">
    <fb>230748</fb>
    <v>9</v>
  </rv>
  <rv s="6">
    <v>#VALUE!</v>
    <v>es-ES</v>
    <v>12859881-10e7-a44f-aa52-ed6ecbc80e7c</v>
    <v>536870912</v>
    <v>1</v>
    <v>0</v>
    <v>129</v>
    <v>14</v>
    <v>15</v>
    <v>Risaralda</v>
    <v>5</v>
    <v>6</v>
    <v>Map</v>
    <v>7</v>
    <v>130</v>
    <v>CO-RIS</v>
    <v>317</v>
    <v>318</v>
    <v>318</v>
    <v>Risaralda es uno de los treinta y dos departamentos que forman la República de Colombia. Su capital y ciudad más poblada es Pereira. Está ubicado en el centro-oeste del país, en la región andina. Con 4140 km² es el cuarto departamento menos ...</v>
    <v>319</v>
    <v>320</v>
    <v>322</v>
    <v>Risaralda</v>
    <v>7</v>
    <v>323</v>
    <v>324</v>
    <v>Risaralda</v>
    <v>mdp/vdpid/27859</v>
    <v>19</v>
  </rv>
  <rv s="1">
    <fb>52.5</fb>
    <v>9</v>
  </rv>
  <rv s="0">
    <v>536870912</v>
    <v>North End</v>
    <v>7899e9f8-0bb5-9cef-4bda-6353ff09796a</v>
    <v>es-ES</v>
    <v>Map</v>
  </rv>
  <rv s="2">
    <v>28</v>
    <v>7</v>
    <v>131</v>
    <v>7</v>
    <v>0</v>
    <v>Image of Archipiélago de San Andrés, Providencia y Santa Catalina</v>
  </rv>
  <rv s="0">
    <v>805306368</v>
    <v>Everth Hawkins Sjogreen (Gobernador)</v>
    <v>ef6a7b17-04b4-9e9f-5d33-e1919503cbca</v>
    <v>es-ES</v>
    <v>Generic</v>
  </rv>
  <rv s="5">
    <v>32</v>
  </rv>
  <rv s="1">
    <fb>63692</fb>
    <v>9</v>
  </rv>
  <rv s="1">
    <fb>16292</fb>
    <v>9</v>
  </rv>
  <rv s="14">
    <v>#VALUE!</v>
    <v>es-ES</v>
    <v>188ba911-2335-579f-505a-e6bde1ce992c</v>
    <v>536870912</v>
    <v>1</v>
    <v>133</v>
    <v>134</v>
    <v>135</v>
    <v>Archipiélago de San Andrés, Providencia y Santa Catalina</v>
    <v>136</v>
    <v>6</v>
    <v>Map</v>
    <v>7</v>
    <v>21</v>
    <v>CO-SAP</v>
    <v>326</v>
    <v>327</v>
    <v>El archipiélago de San Andrés, Providencia y Santa Catalina es uno de los treinta y dos departamentos de Colombia. Su capital es San Andrés. Está ubicado al oeste del mar Caribe en Centroamérica, a 775 km al noroeste del litoral Caribe ...</v>
    <v>328</v>
    <v>330</v>
    <v>Archipiélago de San Andrés, Providencia y Santa Catalina</v>
    <v>32</v>
    <v>331</v>
    <v>332</v>
    <v>Archipiélago de San Andrés, Providencia y Santa Catalina</v>
    <v>mdp/vdpid/10106952</v>
  </rv>
  <rv s="1">
    <fb>30537</fb>
    <v>9</v>
  </rv>
  <rv s="0">
    <v>536870912</v>
    <v>Bucaramanga</v>
    <v>b2b7d5d4-6e24-8927-87fe-0c327b2b2c86</v>
    <v>es-CO</v>
    <v>Map</v>
  </rv>
  <rv s="2">
    <v>29</v>
    <v>7</v>
    <v>137</v>
    <v>7</v>
    <v>0</v>
    <v>Image of Santander</v>
  </rv>
  <rv s="3">
    <v>https://www.bing.com/search?q=Santander+Colombia&amp;form=skydnc</v>
    <v>Aprenda más con Bing</v>
  </rv>
  <rv s="0">
    <v>805306368</v>
    <v>Didier Alberto Tavera Amado (Gobernador)</v>
    <v>467f4b8b-827f-5c24-141c-43805fe0f8e1</v>
    <v>es-CO</v>
    <v>Generic</v>
  </rv>
  <rv s="5">
    <v>33</v>
  </rv>
  <rv s="1">
    <fb>2184837</fb>
    <v>9</v>
  </rv>
  <rv s="1">
    <fb>495179</fb>
    <v>9</v>
  </rv>
  <rv s="11">
    <v>#VALUE!</v>
    <v>es-ES</v>
    <v>98fbfaa3-063d-4261-a806-2b84a0339e05</v>
    <v>536870912</v>
    <v>1</v>
    <v>139</v>
    <v>14</v>
    <v>69</v>
    <v>Santander</v>
    <v>5</v>
    <v>6</v>
    <v>Map</v>
    <v>7</v>
    <v>16</v>
    <v>CO-SAN</v>
    <v>334</v>
    <v>335</v>
    <v>335</v>
    <v>Santander es uno de los treinta y dos departamentos de la República de Colombia, con capital en Bucaramanga. Está ubicado al noreste del país, en la región andina. Con unos 2 280 908 habitantes en 2018 es el sexto departamento por población. ...</v>
    <v>336</v>
    <v>337</v>
    <v>339</v>
    <v>Santander</v>
    <v>7</v>
    <v>340</v>
    <v>341</v>
    <v>Santander</v>
    <v>mdp/vdpid/10106936</v>
    <v>19</v>
  </rv>
  <rv s="1">
    <fb>10917</fb>
    <v>9</v>
  </rv>
  <rv s="0">
    <v>536870912</v>
    <v>Sincelejo</v>
    <v>21d0cd93-77e9-2ee0-a57e-1dbd351f1563</v>
    <v>es-ES</v>
    <v>Map</v>
  </rv>
  <rv s="2">
    <v>30</v>
    <v>7</v>
    <v>140</v>
    <v>7</v>
    <v>0</v>
    <v>Image of Sucre</v>
  </rv>
  <rv s="3">
    <v>https://www.bing.com/search?q=Sucre+Colombia&amp;form=skydnc</v>
    <v>Aprenda más con Bing</v>
  </rv>
  <rv s="0">
    <v>805306368</v>
    <v>Lucy Ines García Montes (Gobernador)</v>
    <v>797169cf-7977-37b2-e5e8-7c1c1f1bb6aa</v>
    <v>es-ES</v>
    <v>Generic</v>
  </rv>
  <rv s="5">
    <v>34</v>
  </rv>
  <rv s="1">
    <fb>904863</fb>
    <v>9</v>
  </rv>
  <rv s="1">
    <fb>167769</fb>
    <v>9</v>
  </rv>
  <rv s="6">
    <v>#VALUE!</v>
    <v>es-ES</v>
    <v>771a5a65-ef7a-6112-a7e0-0a670038add2</v>
    <v>536870912</v>
    <v>1</v>
    <v>0</v>
    <v>142</v>
    <v>14</v>
    <v>15</v>
    <v>Sucre</v>
    <v>5</v>
    <v>6</v>
    <v>Map</v>
    <v>7</v>
    <v>16</v>
    <v>CO-SUC</v>
    <v>343</v>
    <v>344</v>
    <v>344</v>
    <v>Sucre es uno de los treinta y dos departamentos que forman la República de Colombia. Su capital es Sincelejo. Está ubicado al norte del país, en la región Caribe. Con 10 670 km² es el sexto departamento menos extenso —por delante de Caldas, ...</v>
    <v>345</v>
    <v>346</v>
    <v>348</v>
    <v>Sucre</v>
    <v>32</v>
    <v>349</v>
    <v>350</v>
    <v>Sucre</v>
    <v>mdp/vdpid/10106941</v>
    <v>19</v>
  </rv>
  <rv s="1">
    <fb>23562</fb>
    <v>9</v>
  </rv>
  <rv s="0">
    <v>536870912</v>
    <v>Ibagué</v>
    <v>43cc9ce9-0faf-3537-c0bc-350b79430d14</v>
    <v>es-CO</v>
    <v>Map</v>
  </rv>
  <rv s="2">
    <v>31</v>
    <v>7</v>
    <v>143</v>
    <v>7</v>
    <v>0</v>
    <v>Image of Tolima</v>
  </rv>
  <rv s="3">
    <v>https://www.bing.com/search?q=Tolima&amp;form=skydnc</v>
    <v>Aprenda más con Bing</v>
  </rv>
  <rv s="0">
    <v>805306368</v>
    <v>Adriana Magali Matiz (Gobernador)</v>
    <v>77e2cd15-998e-4891-712d-11d002318a3d</v>
    <v>es-CO</v>
    <v>Generic</v>
  </rv>
  <rv s="5">
    <v>35</v>
  </rv>
  <rv s="1">
    <fb>1339998</fb>
    <v>9</v>
  </rv>
  <rv s="1">
    <fb>363637</fb>
    <v>9</v>
  </rv>
  <rv s="13">
    <v>#VALUE!</v>
    <v>es-ES</v>
    <v>9f5d3f6f-e4de-1042-2cb7-b84911d028d4</v>
    <v>536870912</v>
    <v>1</v>
    <v>0</v>
    <v>145</v>
    <v>14</v>
    <v>86</v>
    <v>Tolima</v>
    <v>5</v>
    <v>6</v>
    <v>Map</v>
    <v>7</v>
    <v>21</v>
    <v>CO-TOL</v>
    <v>352</v>
    <v>353</v>
    <v>353</v>
    <v>Tolima es uno de los treinta y dos departamentos que forman la República de Colombia. Su capital es Ibagué. Está ubicado en el centro-oeste del país, en la región andina. El río Magdalena atraviesa el territorio de sur a norte.</v>
    <v>354</v>
    <v>355</v>
    <v>357</v>
    <v>Tolima</v>
    <v>7</v>
    <v>358</v>
    <v>359</v>
    <v>Tolima</v>
    <v>mdp/vdpid/33584</v>
  </rv>
  <rv s="1">
    <fb>22140</fb>
    <v>9</v>
  </rv>
  <rv s="0">
    <v>536870912</v>
    <v>Cali</v>
    <v>42b755d2-073a-e717-a09f-2c2eca96b851</v>
    <v>es-CO</v>
    <v>Map</v>
  </rv>
  <rv s="2">
    <v>32</v>
    <v>7</v>
    <v>146</v>
    <v>7</v>
    <v>0</v>
    <v>Image of Valle del Cauca</v>
  </rv>
  <rv s="3">
    <v>https://www.bing.com/search?q=Valle+del+Cauca&amp;form=skydnc</v>
    <v>Aprenda más con Bing</v>
  </rv>
  <rv s="0">
    <v>805306368</v>
    <v>Clara Luz Roldán (Gobernador)</v>
    <v>26671826-82ea-fde1-f07d-b2c8ce0b4e33</v>
    <v>es-CO</v>
    <v>Generic</v>
  </rv>
  <rv s="5">
    <v>36</v>
  </rv>
  <rv s="1">
    <fb>4532152</fb>
    <v>9</v>
  </rv>
  <rv s="1">
    <fb>1030633</fb>
    <v>9</v>
  </rv>
  <rv s="13">
    <v>#VALUE!</v>
    <v>es-ES</v>
    <v>ce6e3742-88ee-970c-b7e9-de685afbebe8</v>
    <v>536870912</v>
    <v>1</v>
    <v>0</v>
    <v>148</v>
    <v>14</v>
    <v>86</v>
    <v>Valle del Cauca</v>
    <v>5</v>
    <v>6</v>
    <v>Map</v>
    <v>7</v>
    <v>21</v>
    <v>CO-VAC</v>
    <v>361</v>
    <v>362</v>
    <v>362</v>
    <v>Valle del Cauca es uno de los treinta y dos departamentos que forman la República de Colombia. Su capital es Santiago de Cali. Está ubicado en las regiones Andina y del Pacífico. Con 4 622 132 habitantes en 2023, es el segundo departamento más ...</v>
    <v>363</v>
    <v>364</v>
    <v>366</v>
    <v>Valle del Cauca</v>
    <v>7</v>
    <v>367</v>
    <v>368</v>
    <v>Valle del Cauca</v>
    <v>mdp/vdpid/34749</v>
  </rv>
  <rv s="1">
    <fb>54135</fb>
    <v>9</v>
  </rv>
  <rv s="0">
    <v>536870912</v>
    <v>Mitú</v>
    <v>cfc063e4-1bae-568c-8fe5-f83fcd672e49</v>
    <v>es-ES</v>
    <v>Map</v>
  </rv>
  <rv s="2">
    <v>33</v>
    <v>7</v>
    <v>149</v>
    <v>7</v>
    <v>0</v>
    <v>Image of Vaupés</v>
  </rv>
  <rv s="3">
    <v>https://www.bing.com/search?q=Vaup%c3%a9s&amp;form=skydnc</v>
    <v>Aprenda más con Bing</v>
  </rv>
  <rv s="0">
    <v>805306368</v>
    <v>Jesús Maria Vásquez Caicedo (Gobernador)</v>
    <v>4f30d282-4470-70f2-7d5f-664eefdc0400</v>
    <v>es-ES</v>
    <v>Generic</v>
  </rv>
  <rv s="5">
    <v>37</v>
  </rv>
  <rv s="1">
    <fb>40797</fb>
    <v>9</v>
  </rv>
  <rv s="1">
    <fb>3382</fb>
    <v>9</v>
  </rv>
  <rv s="6">
    <v>#VALUE!</v>
    <v>es-ES</v>
    <v>54afacd5-8118-0ece-5ab8-dbab67c52f56</v>
    <v>536870912</v>
    <v>1</v>
    <v>0</v>
    <v>151</v>
    <v>14</v>
    <v>15</v>
    <v>Vaupés</v>
    <v>5</v>
    <v>6</v>
    <v>Map</v>
    <v>7</v>
    <v>16</v>
    <v>CO-VAU</v>
    <v>370</v>
    <v>371</v>
    <v>371</v>
    <v>Vaupés es uno de los treinta y dos departamentos que forman la República de Colombia. Su capital es Mitú. Con unos 51 133 habitantes en 2023 es el departamento menos poblado y con 0,94 hab/km², el cuarto menos densamente poblado, por detrás de ...</v>
    <v>372</v>
    <v>373</v>
    <v>375</v>
    <v>Vaupés</v>
    <v>32</v>
    <v>376</v>
    <v>377</v>
    <v>Vaupés</v>
    <v>mdp/vdpid/10106917</v>
    <v>19</v>
  </rv>
  <rv s="1">
    <fb>100242</fb>
    <v>9</v>
  </rv>
  <rv s="0">
    <v>536870912</v>
    <v>Puerto Carreño</v>
    <v>f948bc67-ae80-05bb-4b05-4c6bc710bdcf</v>
    <v>es-ES</v>
    <v>Map</v>
  </rv>
  <rv s="0">
    <v>536870912</v>
    <v>Cumaribo</v>
    <v>99003acc-a4a0-d4ea-eb96-cb0f99aac76e</v>
    <v>es-ES</v>
    <v>Map</v>
  </rv>
  <rv s="2">
    <v>34</v>
    <v>7</v>
    <v>152</v>
    <v>7</v>
    <v>0</v>
    <v>Image of Vichada</v>
  </rv>
  <rv s="3">
    <v>https://www.bing.com/search?q=Vichada&amp;form=skydnc</v>
    <v>Aprenda más con Bing</v>
  </rv>
  <rv s="0">
    <v>805306368</v>
    <v>Luis Carlos Alvarez Morales (Gobernador)</v>
    <v>15f552e4-620f-8053-806e-09001864d02d</v>
    <v>es-ES</v>
    <v>Generic</v>
  </rv>
  <rv s="5">
    <v>38</v>
  </rv>
  <rv s="1">
    <fb>112958</fb>
    <v>9</v>
  </rv>
  <rv s="1">
    <fb>8959</fb>
    <v>9</v>
  </rv>
  <rv s="12">
    <v>#VALUE!</v>
    <v>es-ES</v>
    <v>17e2497e-dacc-256d-298c-9eb5d2977e40</v>
    <v>536870912</v>
    <v>1</v>
    <v>0</v>
    <v>154</v>
    <v>14</v>
    <v>82</v>
    <v>Vichada</v>
    <v>5</v>
    <v>6</v>
    <v>Map</v>
    <v>7</v>
    <v>21</v>
    <v>CO-VID</v>
    <v>379</v>
    <v>380</v>
    <v>381</v>
    <v>Vichada es uno de los treinta y dos departamentos que forman la República de Colombia. Su capital es Puerto Carreño. Está ubicado al este del país, en las regiones Orinoquía y Amazonia. Con 100 242 km², es el segundo departamento más extenso ...</v>
    <v>24</v>
    <v>382</v>
    <v>383</v>
    <v>385</v>
    <v>Vichada</v>
    <v>32</v>
    <v>386</v>
    <v>387</v>
    <v>Vichada</v>
    <v>mdp/vdpid/10106927</v>
  </rv>
  <rv s="1">
    <fb>3695</fb>
    <v>9</v>
  </rv>
  <rv s="0">
    <v>536870912</v>
    <v>Amazonas</v>
    <v>b1142dfe-c0da-0b16-7b5b-40e1812fc5b5</v>
    <v>es-CO</v>
    <v>Map</v>
  </rv>
  <rv s="2">
    <v>35</v>
    <v>7</v>
    <v>155</v>
    <v>7</v>
    <v>0</v>
    <v>Image of Leticia</v>
  </rv>
  <rv s="1">
    <fb>-4.2149999999999999</fb>
    <v>10</v>
  </rv>
  <rv s="3">
    <v>https://www.bing.com/search?q=Leticia+Colombia&amp;form=skydnc</v>
    <v>Aprenda más con Bing</v>
  </rv>
  <rv s="0">
    <v>805306368</v>
    <v>Jorge Luis Mendoza (Alcalde)</v>
    <v>8fa342ad-4200-1eb8-3208-6c14a2dc7155</v>
    <v>es-CO</v>
    <v>Generic</v>
  </rv>
  <rv s="5">
    <v>39</v>
  </rv>
  <rv s="1">
    <fb>-69.941111111110999</fb>
    <v>10</v>
  </rv>
  <rv s="1">
    <fb>32450</fb>
    <v>9</v>
  </rv>
  <rv s="15">
    <v>#VALUE!</v>
    <v>es-ES</v>
    <v>ac0cad2f-4a63-01ae-741c-5559ee31c588</v>
    <v>536870912</v>
    <v>1</v>
    <v>0</v>
    <v>156</v>
    <v>2</v>
    <v>157</v>
    <v>Leticia</v>
    <v>5</v>
    <v>6</v>
    <v>Map</v>
    <v>7</v>
    <v>158</v>
    <v>389</v>
    <v>Leticia es un municipio fronterizo colombiano, es la capital del departamento del Amazonas. Se encuentra localizado en el extremo sur del país sobre las márgenes del río Amazonas, al sur del área no municipalizada de Tarapacá y al oriente del ...</v>
    <v>390</v>
    <v>391</v>
    <v>392</v>
    <v>393</v>
    <v>395</v>
    <v>396</v>
    <v>Leticia</v>
    <v>7</v>
    <v>397</v>
    <v>Leticia</v>
    <v>mdp/vdpid/6354118481876615169</v>
  </rv>
  <rv s="1">
    <fb>5841</fb>
    <v>9</v>
  </rv>
  <rv s="0">
    <v>536870912</v>
    <v>Arauca</v>
    <v>39038b52-0399-9385-24de-5d0c69b46eba</v>
    <v>es-CO</v>
    <v>Map</v>
  </rv>
  <rv s="2">
    <v>36</v>
    <v>7</v>
    <v>159</v>
    <v>7</v>
    <v>0</v>
    <v>Image of Arauca</v>
  </rv>
  <rv s="1">
    <fb>7.0902777777777999</fb>
    <v>10</v>
  </rv>
  <rv s="3">
    <v>https://www.bing.com/search?q=Arauca+Arauca&amp;form=skydnc</v>
    <v>Aprenda más con Bing</v>
  </rv>
  <rv s="0">
    <v>805306368</v>
    <v>Benjamin Socadagüi Cermeño (Alcalde)</v>
    <v>5608fe18-9fa1-301f-ea13-3177badb307b</v>
    <v>es-CO</v>
    <v>Generic</v>
  </rv>
  <rv s="5">
    <v>40</v>
  </rv>
  <rv s="1">
    <fb>-70.761666666666997</fb>
    <v>10</v>
  </rv>
  <rv s="0">
    <v>536870912</v>
    <v>Virreinato de Nueva Granada</v>
    <v>b3623453-a7db-ece9-52f3-9fe03e77a245</v>
    <v>es-CO</v>
    <v>Map</v>
  </rv>
  <rv s="1">
    <fb>96814</fb>
    <v>9</v>
  </rv>
  <rv s="5">
    <v>41</v>
  </rv>
  <rv s="16">
    <v>#VALUE!</v>
    <v>es-ES</v>
    <v>64f5d309-32e5-4ff7-24bc-d973ce26e70a</v>
    <v>536870912</v>
    <v>1</v>
    <v>0</v>
    <v>160</v>
    <v>2</v>
    <v>161</v>
    <v>Arauca</v>
    <v>5</v>
    <v>6</v>
    <v>Map</v>
    <v>7</v>
    <v>162</v>
    <v>399</v>
    <v>Arauca, cuyo nombre virreinal es Villa de Santa Bárbara de Arauca, es un municipio colombiano, capital del departamento de Arauca. Está localizado sobre el margen sur del río Arauca. Limita con Venezuela al norte, con la cual está conectada ...</v>
    <v>400</v>
    <v>401</v>
    <v>402</v>
    <v>403</v>
    <v>405</v>
    <v>406</v>
    <v>Arauca</v>
    <v>407</v>
    <v>408</v>
    <v>Arauca</v>
    <v>mdp/vdpid/5579105878260318211</v>
    <v>409</v>
  </rv>
  <rv s="1">
    <fb>572</fb>
    <v>9</v>
  </rv>
  <rv s="0">
    <v>536870912</v>
    <v>Bolívar</v>
    <v>38fa99f2-3e47-af72-2f25-81f620fe1128</v>
    <v>es-CO</v>
    <v>Map</v>
  </rv>
  <rv s="2">
    <v>37</v>
    <v>7</v>
    <v>163</v>
    <v>7</v>
    <v>0</v>
    <v>Image of Cartagena de Indias</v>
  </rv>
  <rv s="1">
    <fb>10.423611111111001</fb>
    <v>10</v>
  </rv>
  <rv s="3">
    <v>https://www.bing.com/search?q=Cartagena+de+Indias&amp;form=skydnc</v>
    <v>Aprenda más con Bing</v>
  </rv>
  <rv s="0">
    <v>805306368</v>
    <v>William Jorge Dau Chamat (Alcalde)</v>
    <v>76934d7f-a84a-723a-4618-0b08b708d240</v>
    <v>es-CO</v>
    <v>Generic</v>
  </rv>
  <rv s="5">
    <v>42</v>
  </rv>
  <rv s="1">
    <fb>-75.525277777778001</fb>
    <v>10</v>
  </rv>
  <rv s="0">
    <v>536870912</v>
    <v>Venezuela</v>
    <v>6dd1d7bd-393f-a467-12fa-e71f98cc00b9</v>
    <v>es-CO</v>
    <v>Map</v>
  </rv>
  <rv s="1">
    <fb>1036412</fb>
    <v>9</v>
  </rv>
  <rv s="16">
    <v>#VALUE!</v>
    <v>es-ES</v>
    <v>722cd66d-65f4-7a40-33a0-17719bf6238a</v>
    <v>536870912</v>
    <v>1</v>
    <v>0</v>
    <v>164</v>
    <v>2</v>
    <v>161</v>
    <v>Cartagena de Indias</v>
    <v>5</v>
    <v>6</v>
    <v>Map</v>
    <v>7</v>
    <v>165</v>
    <v>411</v>
    <v>Cartagena de Indias, oficialmente Distrito Turístico y Cultural de Cartagena de Indias, es un distrito colombiano, desde 1991. Ubicada a orillas del mar Caribe. Fue fundada el 1 de junio de 1533 por Pedro de Heredia. Su centro histórico, llamado ...</v>
    <v>412</v>
    <v>413</v>
    <v>414</v>
    <v>415</v>
    <v>417</v>
    <v>418</v>
    <v>Cartagena de Indias</v>
    <v>419</v>
    <v>420</v>
    <v>Cartagena de Indias</v>
    <v>mdp/vdpid/5576109476290756609</v>
    <v>19</v>
  </rv>
  <rv s="1">
    <fb>2292</fb>
    <v>9</v>
  </rv>
  <rv s="0">
    <v>536870912</v>
    <v>Caquetá</v>
    <v>52c6ce36-10f4-7316-b10a-41d0eb67ac75</v>
    <v>es-CO</v>
    <v>Map</v>
  </rv>
  <rv s="2">
    <v>38</v>
    <v>7</v>
    <v>166</v>
    <v>7</v>
    <v>0</v>
    <v>Image of Florencia</v>
  </rv>
  <rv s="1">
    <fb>1.6141666666667001</fb>
    <v>10</v>
  </rv>
  <rv s="3">
    <v>https://www.bing.com/search?q=Florencia+Caquet%c3%a1&amp;form=skydnc</v>
    <v>Aprenda más con Bing</v>
  </rv>
  <rv s="0">
    <v>805306368</v>
    <v>María Susana Portela (Alcalde)</v>
    <v>10828bb1-0462-c4b9-1487-019e91180f64</v>
    <v>es-CO</v>
    <v>Generic</v>
  </rv>
  <rv s="5">
    <v>43</v>
  </rv>
  <rv s="1">
    <fb>-75.611666666667006</fb>
    <v>10</v>
  </rv>
  <rv s="1">
    <fb>191867</fb>
    <v>9</v>
  </rv>
  <rv s="15">
    <v>#VALUE!</v>
    <v>es-ES</v>
    <v>cd593b92-5ec9-6358-d982-76274f18d53c</v>
    <v>536870912</v>
    <v>1</v>
    <v>0</v>
    <v>167</v>
    <v>2</v>
    <v>157</v>
    <v>Florencia</v>
    <v>5</v>
    <v>6</v>
    <v>Map</v>
    <v>7</v>
    <v>168</v>
    <v>422</v>
    <v>Florencia es un municipio colombiano, capital del departamento de Caquetá. Es el municipio más poblado de la región amazónica por su número de habitantes. Es conocido como «La Puerta de Oro de la Amazonía Colombiana».</v>
    <v>423</v>
    <v>424</v>
    <v>425</v>
    <v>426</v>
    <v>428</v>
    <v>429</v>
    <v>Florencia</v>
    <v>7</v>
    <v>430</v>
    <v>Florencia</v>
    <v>mdp/vdpid/5581740823231332353</v>
  </rv>
  <rv s="1">
    <fb>2532</fb>
    <v>9</v>
  </rv>
  <rv s="0">
    <v>536870912</v>
    <v>Casanare</v>
    <v>e7b3ed4f-03e8-7516-f976-b525e8a0b565</v>
    <v>es-CO</v>
    <v>Map</v>
  </rv>
  <rv s="2">
    <v>39</v>
    <v>7</v>
    <v>169</v>
    <v>7</v>
    <v>0</v>
    <v>Image of Yopal</v>
  </rv>
  <rv s="1">
    <fb>5.3305555555556001</fb>
    <v>10</v>
  </rv>
  <rv s="3">
    <v>https://www.bing.com/search?q=Yopal&amp;form=skydnc</v>
    <v>Aprenda más con Bing</v>
  </rv>
  <rv s="1">
    <fb>-72.390555555556006</fb>
    <v>10</v>
  </rv>
  <rv s="1">
    <fb>179355</fb>
    <v>9</v>
  </rv>
  <rv s="17">
    <v>#VALUE!</v>
    <v>es-ES</v>
    <v>b5d1013d-669c-c464-2466-3c8409cb17e0</v>
    <v>536870912</v>
    <v>1</v>
    <v>0</v>
    <v>170</v>
    <v>2</v>
    <v>171</v>
    <v>Yopal</v>
    <v>5</v>
    <v>6</v>
    <v>Map</v>
    <v>7</v>
    <v>168</v>
    <v>432</v>
    <v>Yopal es un municipio colombiano, capital del departamento de Casanare. Su extensión territorial es de 2595 kilómetros cuadrados, y se sitúa a 317 kilómetros del distrito capital de Bogotá. Fundada por colonos boyacenses en 1915, es una de las ...</v>
    <v>433</v>
    <v>434</v>
    <v>435</v>
    <v>436</v>
    <v>437</v>
    <v>Yopal</v>
    <v>7</v>
    <v>438</v>
    <v>Yopal</v>
    <v>mdp/vdpid/5582252548468768770</v>
  </rv>
  <rv s="1">
    <fb>4400</fb>
    <v>9</v>
  </rv>
  <rv s="0">
    <v>536870912</v>
    <v>Cesar</v>
    <v>acf0353b-c9e7-bf27-fe4d-0e199bc80085</v>
    <v>es-CO</v>
    <v>Map</v>
  </rv>
  <rv s="2">
    <v>40</v>
    <v>7</v>
    <v>172</v>
    <v>7</v>
    <v>0</v>
    <v>Image of Valledupar</v>
  </rv>
  <rv s="1">
    <fb>10.460277777778</fb>
    <v>10</v>
  </rv>
  <rv s="3">
    <v>https://www.bing.com/search?q=Valledupar&amp;form=skydnc</v>
    <v>Aprenda más con Bing</v>
  </rv>
  <rv s="0">
    <v>805306368</v>
    <v>Ernesto Miguel Orozco Durán (Alcalde)</v>
    <v>6da915cf-fcff-9415-080f-f4854511a16e</v>
    <v>es-CO</v>
    <v>Generic</v>
  </rv>
  <rv s="5">
    <v>44</v>
  </rv>
  <rv s="1">
    <fb>-73.259722222221995</fb>
    <v>10</v>
  </rv>
  <rv s="1">
    <fb>490075</fb>
    <v>9</v>
  </rv>
  <rv s="5">
    <v>45</v>
  </rv>
  <rv s="16">
    <v>#VALUE!</v>
    <v>es-ES</v>
    <v>6fe413f4-0dd2-f600-611d-ac12bfd296ec</v>
    <v>536870912</v>
    <v>1</v>
    <v>0</v>
    <v>173</v>
    <v>2</v>
    <v>161</v>
    <v>Valledupar</v>
    <v>5</v>
    <v>6</v>
    <v>Map</v>
    <v>7</v>
    <v>165</v>
    <v>440</v>
    <v>Valledupar, también llamada Ciudad de los Santos Reyes del Valle de Upar, es un municipio colombiano, capital del departamento del Cesar. Está ubicada al nororiente del Caribe Colombiano, a orillas del río Guatapurí, en el valle del río Cesar ...</v>
    <v>441</v>
    <v>442</v>
    <v>443</v>
    <v>444</v>
    <v>446</v>
    <v>447</v>
    <v>Valledupar</v>
    <v>7</v>
    <v>448</v>
    <v>Valledupar</v>
    <v>mdp/vdpid/5576276980904493057</v>
    <v>449</v>
  </rv>
  <rv s="1">
    <fb>16165</fb>
    <v>9</v>
  </rv>
  <rv s="0">
    <v>536870912</v>
    <v>Guainía</v>
    <v>8651c982-77dc-b5af-4197-627d13648685</v>
    <v>es-CO</v>
    <v>Map</v>
  </rv>
  <rv s="2">
    <v>41</v>
    <v>7</v>
    <v>175</v>
    <v>7</v>
    <v>0</v>
    <v>Image of Inírida</v>
  </rv>
  <rv s="1">
    <fb>3.8708333333332998</fb>
    <v>10</v>
  </rv>
  <rv s="3">
    <v>https://www.bing.com/search?q=In%c3%adrida&amp;form=skydnc</v>
    <v>Aprenda más con Bing</v>
  </rv>
  <rv s="1">
    <fb>-67.921111111111003</fb>
    <v>10</v>
  </rv>
  <rv s="1">
    <fb>19816</fb>
    <v>9</v>
  </rv>
  <rv s="17">
    <v>#VALUE!</v>
    <v>es-ES</v>
    <v>ae3aba96-df05-18f2-a85d-4eeb8754f289</v>
    <v>536870912</v>
    <v>1</v>
    <v>0</v>
    <v>176</v>
    <v>2</v>
    <v>171</v>
    <v>Inírida</v>
    <v>5</v>
    <v>6</v>
    <v>Map</v>
    <v>7</v>
    <v>177</v>
    <v>451</v>
    <v>Inírida es un municipio de Colombia, capital del departamento del Guainía y su ciudad más poblada. La temperatura promedio es de 25 °C.</v>
    <v>452</v>
    <v>453</v>
    <v>454</v>
    <v>455</v>
    <v>456</v>
    <v>Inírida</v>
    <v>7</v>
    <v>457</v>
    <v>Inírida</v>
    <v>mdp/vdpid/5583240700285157377</v>
  </rv>
  <rv s="1">
    <fb>13912</fb>
    <v>9</v>
  </rv>
  <rv s="0">
    <v>536870912</v>
    <v>Guaviare</v>
    <v>fe72a3d7-3b52-1552-6e5d-28dca99e051b</v>
    <v>es-CO</v>
    <v>Map</v>
  </rv>
  <rv s="2">
    <v>42</v>
    <v>7</v>
    <v>178</v>
    <v>7</v>
    <v>0</v>
    <v>Image of San José del Guaviare</v>
  </rv>
  <rv s="1">
    <fb>2.5652777777778</fb>
    <v>10</v>
  </rv>
  <rv s="3">
    <v>https://www.bing.com/search?q=San+Jos%c3%a9+del+Guaviare&amp;form=skydnc</v>
    <v>Aprenda más con Bing</v>
  </rv>
  <rv s="0">
    <v>805306368</v>
    <v>Ramón Rojas Guevara (Alcalde)</v>
    <v>8fb0be9d-be6a-a7ec-0069-d93a4ae82369</v>
    <v>es-CO</v>
    <v>Generic</v>
  </rv>
  <rv s="5">
    <v>46</v>
  </rv>
  <rv s="1">
    <fb>-72.638611111111004</fb>
    <v>10</v>
  </rv>
  <rv s="1">
    <fb>52815</fb>
    <v>9</v>
  </rv>
  <rv s="15">
    <v>#VALUE!</v>
    <v>es-ES</v>
    <v>b50bf78b-7c50-9058-839d-9d37ecb96ffb</v>
    <v>536870912</v>
    <v>1</v>
    <v>0</v>
    <v>180</v>
    <v>2</v>
    <v>157</v>
    <v>San José del Guaviare</v>
    <v>5</v>
    <v>6</v>
    <v>Map</v>
    <v>7</v>
    <v>165</v>
    <v>459</v>
    <v>San José del Guaviare es un municipio colombiano, capital del departamento de Guaviare. Comenzó a formarse en 1960, vinculado a las actividades colonizadoras de la región selvática y como núcleo de apoyo a las mismas. En 1976 recibió el estatus ...</v>
    <v>460</v>
    <v>461</v>
    <v>462</v>
    <v>463</v>
    <v>465</v>
    <v>466</v>
    <v>San José del Guaviare</v>
    <v>7</v>
    <v>467</v>
    <v>San José del Guaviare</v>
    <v>mdp/vdpid/5583351886066483201</v>
  </rv>
  <rv s="1">
    <fb>5020</fb>
    <v>9</v>
  </rv>
  <rv s="0">
    <v>536870912</v>
    <v>La Guajira</v>
    <v>5dadb66e-c4f1-8556-c08f-671a606edf84</v>
    <v>es-CO</v>
    <v>Map</v>
  </rv>
  <rv s="2">
    <v>43</v>
    <v>7</v>
    <v>181</v>
    <v>7</v>
    <v>0</v>
    <v>Image of Riohacha</v>
  </rv>
  <rv s="1">
    <fb>11.544166666667</fb>
    <v>10</v>
  </rv>
  <rv s="3">
    <v>https://www.bing.com/search?q=Riohacha&amp;form=skydnc</v>
    <v>Aprenda más con Bing</v>
  </rv>
  <rv s="0">
    <v>805306368</v>
    <v>Rafael Ceballos Sierra (Alcalde)</v>
    <v>401d5f42-c0ec-ed6b-6174-4a40fa77534f</v>
    <v>es-CO</v>
    <v>Generic</v>
  </rv>
  <rv s="5">
    <v>47</v>
  </rv>
  <rv s="1">
    <fb>-72.906944444443994</fb>
    <v>10</v>
  </rv>
  <rv s="1">
    <fb>167865</fb>
    <v>9</v>
  </rv>
  <rv s="15">
    <v>#VALUE!</v>
    <v>es-ES</v>
    <v>f49d0eea-63a6-74bd-7610-26e440494dda</v>
    <v>536870912</v>
    <v>1</v>
    <v>0</v>
    <v>182</v>
    <v>2</v>
    <v>157</v>
    <v>Riohacha</v>
    <v>5</v>
    <v>6</v>
    <v>Map</v>
    <v>7</v>
    <v>158</v>
    <v>469</v>
    <v>Riohacha, es un distrito colombiano, capital del departamento de La Guajira. Se ubica en la costa del mar Caribe, en el delta del río Ranchería. Es el segundo municipio con mayor extensión territorial en su departamento y principal por ...</v>
    <v>470</v>
    <v>471</v>
    <v>472</v>
    <v>473</v>
    <v>475</v>
    <v>476</v>
    <v>Riohacha</v>
    <v>7</v>
    <v>477</v>
    <v>Riohacha</v>
    <v>mdp/vdpid/5565695205048320002</v>
  </rv>
  <rv s="1">
    <fb>7905</fb>
    <v>9</v>
  </rv>
  <rv s="0">
    <v>536870912</v>
    <v>La Guajira Department</v>
    <v>5dadb66e-c4f1-8556-c08f-671a606edf84</v>
    <v>es-ES</v>
    <v>Map</v>
  </rv>
  <rv s="2">
    <v>44</v>
    <v>7</v>
    <v>183</v>
    <v>7</v>
    <v>0</v>
    <v>Image of Uribia, La Guajira</v>
  </rv>
  <rv s="1">
    <fb>11.713888888889</fb>
    <v>10</v>
  </rv>
  <rv s="3">
    <v>https://www.bing.com/search?q=uribia%2c+la+guajira+colombia&amp;form=skydnc</v>
    <v>Learn more on Bing</v>
  </rv>
  <rv s="0">
    <v>805306368</v>
    <v>Jaime Luis Buitrago García (Mayor)</v>
    <v>0cc89193-970e-4d5b-7305-4fce5623e2ad</v>
    <v>es-ES</v>
    <v>Generic</v>
  </rv>
  <rv s="5">
    <v>48</v>
  </rv>
  <rv s="1">
    <fb>-72.265833333333006</fb>
    <v>10</v>
  </rv>
  <rv s="1">
    <fb>117674</fb>
    <v>9</v>
  </rv>
  <rv s="18">
    <v>#VALUE!</v>
    <v>es-ES</v>
    <v>079ebe16-eeaa-f321-420d-7a8c4b2a599d</v>
    <v>536870912</v>
    <v>1</v>
    <v>184</v>
    <v>2</v>
    <v>185</v>
    <v>Uribia, La Guajira</v>
    <v>5</v>
    <v>6</v>
    <v>Map</v>
    <v>7</v>
    <v>158</v>
    <v>479</v>
    <v>Uribia is a town and municipality of the La Guajira department of Colombia. It is the youngest municipality of this Department since the year 2000. Northern Zone of the Cerrejón coal mines are located in this municipality. The municipality also ...</v>
    <v>480</v>
    <v>481</v>
    <v>482</v>
    <v>483</v>
    <v>485</v>
    <v>486</v>
    <v>Uribia, La Guajira</v>
    <v>32</v>
    <v>487</v>
    <v>Uribia, La Guajira</v>
    <v>mdp/vdpid/5565715693116063745</v>
  </rv>
  <rv s="1">
    <fb>1328</fb>
    <v>9</v>
  </rv>
  <rv s="0">
    <v>536870912</v>
    <v>Meta</v>
    <v>30c3c263-a281-f2d2-6787-511d37d41ddf</v>
    <v>es-CO</v>
    <v>Map</v>
  </rv>
  <rv s="2">
    <v>45</v>
    <v>7</v>
    <v>186</v>
    <v>7</v>
    <v>0</v>
    <v>Image of Villavicencio</v>
  </rv>
  <rv s="1">
    <fb>4.1425000000000001</fb>
    <v>10</v>
  </rv>
  <rv s="3">
    <v>https://www.bing.com/search?q=Villavicencio&amp;form=skydnc</v>
    <v>Aprenda más con Bing</v>
  </rv>
  <rv s="0">
    <v>805306368</v>
    <v>Juan Felipe Harman (Alcalde)</v>
    <v>8b2717cb-1964-97ce-8c76-a499ef75ff10</v>
    <v>es-CO</v>
    <v>Generic</v>
  </rv>
  <rv s="5">
    <v>49</v>
  </rv>
  <rv s="1">
    <fb>-73.629444444444005</fb>
    <v>10</v>
  </rv>
  <rv s="1">
    <fb>531275</fb>
    <v>9</v>
  </rv>
  <rv s="16">
    <v>#VALUE!</v>
    <v>es-ES</v>
    <v>061f744c-689b-fc4e-336d-58ff74f02bb7</v>
    <v>536870912</v>
    <v>1</v>
    <v>0</v>
    <v>187</v>
    <v>2</v>
    <v>161</v>
    <v>Villavicencio</v>
    <v>5</v>
    <v>6</v>
    <v>Map</v>
    <v>7</v>
    <v>165</v>
    <v>489</v>
    <v>Villavicencio es un municipio colombiano, capital del departamento del Meta y el centro comercial más importante de los Llanos Orientales. Está ubicada en el piedemonte de la Cordillera Oriental, al noroccidente del departamento del Meta, en la ...</v>
    <v>490</v>
    <v>491</v>
    <v>492</v>
    <v>493</v>
    <v>495</v>
    <v>496</v>
    <v>Villavicencio</v>
    <v>7</v>
    <v>497</v>
    <v>Villavicencio</v>
    <v>mdp/vdpid/5580982890604265474</v>
    <v>19</v>
  </rv>
  <rv s="1">
    <fb>1176</fb>
    <v>9</v>
  </rv>
  <rv s="0">
    <v>536870912</v>
    <v>Norte de Santander</v>
    <v>d44c8def-e6be-c3f1-ab4e-e27af99a2e0b</v>
    <v>es-CO</v>
    <v>Map</v>
  </rv>
  <rv s="2">
    <v>46</v>
    <v>7</v>
    <v>188</v>
    <v>7</v>
    <v>0</v>
    <v>Image of Cúcuta</v>
  </rv>
  <rv s="1">
    <fb>7.9074999999999998</fb>
    <v>10</v>
  </rv>
  <rv s="3">
    <v>https://www.bing.com/search?q=C%c3%bacuta&amp;form=skydnc</v>
    <v>Aprenda más con Bing</v>
  </rv>
  <rv s="0">
    <v>805306368</v>
    <v>Jorge Acevedo Peñaloza (Alcalde)</v>
    <v>fd7df685-b356-0654-5738-5310c15eed1c</v>
    <v>es-CO</v>
    <v>Generic</v>
  </rv>
  <rv s="5">
    <v>50</v>
  </rv>
  <rv s="1">
    <fb>-72.504722222222</fb>
    <v>10</v>
  </rv>
  <rv s="1">
    <fb>806378</fb>
    <v>9</v>
  </rv>
  <rv s="15">
    <v>#VALUE!</v>
    <v>es-ES</v>
    <v>5a90774d-aeea-6f03-17a8-2126ffdffef3</v>
    <v>536870912</v>
    <v>1</v>
    <v>0</v>
    <v>189</v>
    <v>2</v>
    <v>157</v>
    <v>Cúcuta</v>
    <v>5</v>
    <v>6</v>
    <v>Map</v>
    <v>7</v>
    <v>8</v>
    <v>499</v>
    <v>Cúcuta, oficialmente San José de Cúcuta, es un municipio colombiano, capital del departamento de Norte de Santander y núcleo del Área Metropolitana de Cúcuta. La ciudad está situada en el valle homónimo, al pie de la Cordillera Oriental de los ...</v>
    <v>500</v>
    <v>501</v>
    <v>502</v>
    <v>503</v>
    <v>505</v>
    <v>506</v>
    <v>Cúcuta</v>
    <v>7</v>
    <v>507</v>
    <v>Cúcuta</v>
    <v>mdp/vdpid/5578887360407404545</v>
  </rv>
  <rv s="1">
    <fb>275</fb>
    <v>9</v>
  </rv>
  <rv s="0">
    <v>536870912</v>
    <v>Sucre</v>
    <v>771a5a65-ef7a-6112-a7e0-0a670038add2</v>
    <v>es-CO</v>
    <v>Map</v>
  </rv>
  <rv s="2">
    <v>47</v>
    <v>7</v>
    <v>190</v>
    <v>7</v>
    <v>0</v>
    <v>Image of Sincelejo</v>
  </rv>
  <rv s="1">
    <fb>9.2994444444444007</fb>
    <v>10</v>
  </rv>
  <rv s="3">
    <v>https://www.bing.com/search?q=Sincelejo&amp;form=skydnc</v>
    <v>Aprenda más con Bing</v>
  </rv>
  <rv s="0">
    <v>805306368</v>
    <v>Yahir Fernando Acuña Cardales (Alcalde)</v>
    <v>77046432-a222-eba5-9dea-bd4d4e626179</v>
    <v>es-CO</v>
    <v>Generic</v>
  </rv>
  <rv s="5">
    <v>51</v>
  </rv>
  <rv s="1">
    <fb>-75.395833333333002</fb>
    <v>10</v>
  </rv>
  <rv s="1">
    <fb>310456</fb>
    <v>9</v>
  </rv>
  <rv s="16">
    <v>#VALUE!</v>
    <v>es-ES</v>
    <v>21d0cd93-77e9-2ee0-a57e-1dbd351f1563</v>
    <v>536870912</v>
    <v>1</v>
    <v>0</v>
    <v>191</v>
    <v>2</v>
    <v>161</v>
    <v>Sincelejo</v>
    <v>5</v>
    <v>6</v>
    <v>Map</v>
    <v>7</v>
    <v>8</v>
    <v>509</v>
    <v>Sincelejo es un municipio colombiano, capital del departamento de Sucre. Se encuentra al noroeste del país, en el Caribe Colombiano, entre los limites de la Llanura de Morrosquillo y la Sabana. El municipio es la capital de Sucre desde 1966, ...</v>
    <v>510</v>
    <v>511</v>
    <v>512</v>
    <v>513</v>
    <v>515</v>
    <v>516</v>
    <v>Sincelejo</v>
    <v>7</v>
    <v>517</v>
    <v>Sincelejo</v>
    <v>mdp/vdpid/5576330823033946114</v>
    <v>19</v>
  </rv>
  <rv s="1">
    <fb>16.422000000000001</fb>
    <v>9</v>
  </rv>
  <rv s="0">
    <v>536870912</v>
    <v>Vaupés</v>
    <v>54afacd5-8118-0ece-5ab8-dbab67c52f56</v>
    <v>es-CO</v>
    <v>Map</v>
  </rv>
  <rv s="2">
    <v>48</v>
    <v>7</v>
    <v>192</v>
    <v>7</v>
    <v>0</v>
    <v>Image of Mitú</v>
  </rv>
  <rv s="1">
    <fb>1.2502777777778</fb>
    <v>10</v>
  </rv>
  <rv s="3">
    <v>https://www.bing.com/search?q=Mit%c3%ba+Colombia&amp;form=skydnc</v>
    <v>Aprenda más con Bing</v>
  </rv>
  <rv s="0">
    <v>805306368</v>
    <v>Carlos Iván Ramiro Meléndez Moreno (Alcalde)</v>
    <v>9ada28ee-3e56-4420-2fec-46b0c469b068</v>
    <v>es-CO</v>
    <v>Generic</v>
  </rv>
  <rv s="5">
    <v>52</v>
  </rv>
  <rv s="1">
    <fb>-70.234999999999999</fb>
    <v>10</v>
  </rv>
  <rv s="1">
    <fb>29850</fb>
    <v>9</v>
  </rv>
  <rv s="15">
    <v>#VALUE!</v>
    <v>es-ES</v>
    <v>cfc063e4-1bae-568c-8fe5-f83fcd672e49</v>
    <v>536870912</v>
    <v>1</v>
    <v>0</v>
    <v>194</v>
    <v>2</v>
    <v>157</v>
    <v>Mitú</v>
    <v>5</v>
    <v>6</v>
    <v>Map</v>
    <v>7</v>
    <v>165</v>
    <v>519</v>
    <v>Mitú es la capital del departamento del Vaupés, ubicado en la parte suroriental de Colombia y sobre la frontera con Brasil. El municipio se localiza predominantemente sobre la margen derecha del río Vaupés. Con cerca de 16.422 km², según el ...</v>
    <v>520</v>
    <v>521</v>
    <v>522</v>
    <v>523</v>
    <v>525</v>
    <v>526</v>
    <v>Mitú</v>
    <v>7</v>
    <v>527</v>
    <v>Mitú</v>
    <v>mdp/vdpid/5584183708673376257</v>
  </rv>
  <rv s="1">
    <fb>12409</fb>
    <v>9</v>
  </rv>
  <rv s="0">
    <v>536870912</v>
    <v>Vichada Department</v>
    <v>17e2497e-dacc-256d-298c-9eb5d2977e40</v>
    <v>es-ES</v>
    <v>Map</v>
  </rv>
  <rv s="2">
    <v>49</v>
    <v>7</v>
    <v>195</v>
    <v>7</v>
    <v>0</v>
    <v>Image of Puerto Carreño</v>
  </rv>
  <rv s="1">
    <fb>6.1903120979063599</fb>
    <v>10</v>
  </rv>
  <rv s="3">
    <v>https://www.bing.com/search?q=puerto+carre%c3%b1o+colombia&amp;form=skydnc</v>
    <v>Learn more on Bing</v>
  </rv>
  <rv s="0">
    <v>805306368</v>
    <v>Jair Esteban Beltrán (Mayor)</v>
    <v>ff218bce-1a60-cac6-5751-54336416a53e</v>
    <v>es-ES</v>
    <v>Generic</v>
  </rv>
  <rv s="5">
    <v>53</v>
  </rv>
  <rv s="1">
    <fb>-67.483741715040395</fb>
    <v>10</v>
  </rv>
  <rv s="1">
    <fb>22500</fb>
    <v>9</v>
  </rv>
  <rv s="5">
    <v>54</v>
  </rv>
  <rv s="19">
    <v>#VALUE!</v>
    <v>es-ES</v>
    <v>f948bc67-ae80-05bb-4b05-4c6bc710bdcf</v>
    <v>536870912</v>
    <v>1</v>
    <v>196</v>
    <v>2</v>
    <v>197</v>
    <v>Puerto Carreño</v>
    <v>5</v>
    <v>6</v>
    <v>Map</v>
    <v>7</v>
    <v>8</v>
    <v>529</v>
    <v>Puerto Carreño, translation English: Puerto Carreno, lit. 'Port Carreno' is the departmental capital city, and a municipality combined of the department of Vichada in the Llanos of Colombia located on the Orinoco River. Puerto Carreño is ...</v>
    <v>530</v>
    <v>531</v>
    <v>532</v>
    <v>533</v>
    <v>535</v>
    <v>536</v>
    <v>Puerto Carreño</v>
    <v>32</v>
    <v>537</v>
    <v>Puerto Carreño</v>
    <v>mdp/vdpid/5603957079011229698</v>
    <v>538</v>
  </rv>
  <rv s="1">
    <fb>65193</fb>
    <v>9</v>
  </rv>
  <rv s="2">
    <v>50</v>
    <v>7</v>
    <v>198</v>
    <v>7</v>
    <v>0</v>
    <v>Image of Cumaribo</v>
  </rv>
  <rv s="1">
    <fb>4.4461111111111</fb>
    <v>10</v>
  </rv>
  <rv s="3">
    <v>https://www.bing.com/search?q=cumaribo+colombia&amp;form=skydnc</v>
    <v>Learn more on Bing</v>
  </rv>
  <rv s="0">
    <v>805306368</v>
    <v>Aldemar Gomez Gonzalez (Mayor)</v>
    <v>108e5592-6e35-988c-6118-46be7861d15d</v>
    <v>es-ES</v>
    <v>Generic</v>
  </rv>
  <rv s="5">
    <v>55</v>
  </rv>
  <rv s="1">
    <fb>-69.795555555556007</fb>
    <v>10</v>
  </rv>
  <rv s="1">
    <fb>43138</fb>
    <v>9</v>
  </rv>
  <rv s="18">
    <v>#VALUE!</v>
    <v>es-ES</v>
    <v>99003acc-a4a0-d4ea-eb96-cb0f99aac76e</v>
    <v>536870912</v>
    <v>1</v>
    <v>199</v>
    <v>2</v>
    <v>185</v>
    <v>Cumaribo</v>
    <v>5</v>
    <v>6</v>
    <v>Map</v>
    <v>7</v>
    <v>165</v>
    <v>540</v>
    <v>Cumaribo is a town and municipality located in the Department of Vichada, Republic of Colombia. Cumaribo was founded by Jose Nicolino Mattar in 1959. In 2005 the municipality had an estimated total population of 28,718 inhabitants, 4,312 of ...</v>
    <v>530</v>
    <v>541</v>
    <v>542</v>
    <v>543</v>
    <v>545</v>
    <v>546</v>
    <v>Cumaribo</v>
    <v>32</v>
    <v>547</v>
    <v>Cumaribo</v>
    <v>mdp/vdpid/5582873365120548865</v>
  </rv>
  <rv s="0">
    <v>536870912</v>
    <v>Medellín</v>
    <v>7b1377e4-8d6a-bcd0-6cb4-7b7c0a8f94b5</v>
    <v>es-ES</v>
    <v>Map</v>
  </rv>
  <rv s="1">
    <fb>380.74</fb>
    <v>9</v>
  </rv>
  <rv s="0">
    <v>536870912</v>
    <v>Antioquia</v>
    <v>d3614470-a93c-5d64-a636-9da2dff33c3d</v>
    <v>es-CO</v>
    <v>Map</v>
  </rv>
  <rv s="2">
    <v>51</v>
    <v>7</v>
    <v>200</v>
    <v>7</v>
    <v>0</v>
    <v>Image of Medellín</v>
  </rv>
  <rv s="1">
    <fb>6.2447472222222</fb>
    <v>10</v>
  </rv>
  <rv s="3">
    <v>https://www.bing.com/search?q=Medell%c3%adn&amp;form=skydnc</v>
    <v>Aprenda más con Bing</v>
  </rv>
  <rv s="0">
    <v>805306368</v>
    <v>Fico Gutierrez (Alcalde)</v>
    <v>882f5921-5342-f5f7-cffb-aefbd18d4874</v>
    <v>es-CO</v>
    <v>Generic</v>
  </rv>
  <rv s="5">
    <v>56</v>
  </rv>
  <rv s="1">
    <fb>-75.574827777777998</fb>
    <v>10</v>
  </rv>
  <rv s="1">
    <fb>2529403</fb>
    <v>9</v>
  </rv>
  <rv s="15">
    <v>#VALUE!</v>
    <v>es-ES</v>
    <v>7b1377e4-8d6a-bcd0-6cb4-7b7c0a8f94b5</v>
    <v>536870912</v>
    <v>1</v>
    <v>0</v>
    <v>201</v>
    <v>2</v>
    <v>157</v>
    <v>Medellín</v>
    <v>5</v>
    <v>6</v>
    <v>Map</v>
    <v>7</v>
    <v>165</v>
    <v>550</v>
    <v>Medellín, es un distrito de Colombia y capital del departamento de Antioquia. Es la ciudad más poblada del departamento y la segunda más poblada del país después de Bogotá. Está ubicada en la parte más ancha de la región natural conocida como ...</v>
    <v>551</v>
    <v>552</v>
    <v>553</v>
    <v>554</v>
    <v>556</v>
    <v>557</v>
    <v>Medellín</v>
    <v>7</v>
    <v>558</v>
    <v>Medellín</v>
    <v>mdp/vdpid/5577506192692871181</v>
  </rv>
  <rv s="0">
    <v>536870912</v>
    <v>Barranquilla</v>
    <v>42cd2e95-8c26-b0ae-3c59-2f0254dc0b33</v>
    <v>es-ES</v>
    <v>Map</v>
  </rv>
  <rv s="1">
    <fb>154</fb>
    <v>9</v>
  </rv>
  <rv s="0">
    <v>536870912</v>
    <v>Atlántico</v>
    <v>060406d2-f65b-ee44-bba7-291bad263612</v>
    <v>es-CO</v>
    <v>Map</v>
  </rv>
  <rv s="2">
    <v>52</v>
    <v>7</v>
    <v>202</v>
    <v>7</v>
    <v>0</v>
    <v>Image of Barranquilla</v>
  </rv>
  <rv s="1">
    <fb>10.983333333333301</fb>
    <v>10</v>
  </rv>
  <rv s="3">
    <v>https://www.bing.com/search?q=Barranquilla&amp;form=skydnc</v>
    <v>Aprenda más con Bing</v>
  </rv>
  <rv s="0">
    <v>805306368</v>
    <v>Alejandro Char (Alcalde)</v>
    <v>8b946b10-8ae0-9f8d-793d-b3f7cb024245</v>
    <v>es-CO</v>
    <v>Generic</v>
  </rv>
  <rv s="5">
    <v>57</v>
  </rv>
  <rv s="1">
    <fb>-74.801944444444402</fb>
    <v>10</v>
  </rv>
  <rv s="1">
    <fb>1327209</fb>
    <v>9</v>
  </rv>
  <rv s="16">
    <v>#VALUE!</v>
    <v>es-ES</v>
    <v>42cd2e95-8c26-b0ae-3c59-2f0254dc0b33</v>
    <v>536870912</v>
    <v>1</v>
    <v>0</v>
    <v>203</v>
    <v>2</v>
    <v>161</v>
    <v>Barranquilla</v>
    <v>5</v>
    <v>6</v>
    <v>Map</v>
    <v>7</v>
    <v>8</v>
    <v>561</v>
    <v>Barranquilla, oficialmente Distrito Especial, Industrial y Portuario de Barranquilla, es la capital del departamento del Atlántico, Colombia. Está ubicada sobre la margen occidental del río Magdalena a 7,5 km de su desembocadura en el mar ...</v>
    <v>562</v>
    <v>563</v>
    <v>564</v>
    <v>565</v>
    <v>567</v>
    <v>568</v>
    <v>Barranquilla</v>
    <v>7</v>
    <v>569</v>
    <v>Barranquilla</v>
    <v>mdp/vdpid/5576068923897413633</v>
    <v>19</v>
  </rv>
  <rv s="0">
    <v>536870912</v>
    <v>San Andrés</v>
    <v>1484c418-15b8-fe97-d554-9c916061433e</v>
    <v>es-ES</v>
    <v>Map</v>
  </rv>
  <rv s="1">
    <fb>26</fb>
    <v>9</v>
  </rv>
  <rv s="2">
    <v>53</v>
    <v>7</v>
    <v>204</v>
    <v>7</v>
    <v>0</v>
    <v>Image of San Andrés</v>
  </rv>
  <rv s="1">
    <fb>12.584722222222</fb>
    <v>10</v>
  </rv>
  <rv s="3">
    <v>https://www.bing.com/search?q=San+Andr%c3%a9s+Colombia&amp;form=skydnc</v>
    <v>Aprenda más con Bing</v>
  </rv>
  <rv s="1">
    <fb>-81.700555555555994</fb>
    <v>10</v>
  </rv>
  <rv s="1">
    <fb>55426</fb>
    <v>9</v>
  </rv>
  <rv s="20">
    <v>#VALUE!</v>
    <v>es-ES</v>
    <v>1484c418-15b8-fe97-d554-9c916061433e</v>
    <v>536870912</v>
    <v>1</v>
    <v>205</v>
    <v>2</v>
    <v>206</v>
    <v>San Andrés</v>
    <v>5</v>
    <v>6</v>
    <v>Map</v>
    <v>7</v>
    <v>158</v>
    <v>572</v>
    <v>San Andrés, conocido localmente como North End o Sector del Centro es un centro poblado que funge como capital administrativa y comercial del departamento colombiano de San Andrés, Providencia y Santa Catalina.</v>
    <v>93</v>
    <v>573</v>
    <v>574</v>
    <v>575</v>
    <v>576</v>
    <v>San Andrés</v>
    <v>32</v>
    <v>577</v>
    <v>San Andrés</v>
    <v>mdp/vdpid/5556785627581644801</v>
    <v>19</v>
  </rv>
  <rv s="0">
    <v>536870912</v>
    <v>Neiva</v>
    <v>1ba988f0-6907-b536-88ad-b89bb1269fc5</v>
    <v>es-ES</v>
    <v>Map</v>
  </rv>
  <rv s="1">
    <fb>1553</fb>
    <v>9</v>
  </rv>
  <rv s="0">
    <v>536870912</v>
    <v>Huila</v>
    <v>2752ef70-1772-e264-2348-e4146224c108</v>
    <v>es-CO</v>
    <v>Map</v>
  </rv>
  <rv s="2">
    <v>54</v>
    <v>7</v>
    <v>207</v>
    <v>7</v>
    <v>0</v>
    <v>Image of Neiva</v>
  </rv>
  <rv s="1">
    <fb>2.9275000000000002</fb>
    <v>10</v>
  </rv>
  <rv s="3">
    <v>https://www.bing.com/search?q=Neiva&amp;form=skydnc</v>
    <v>Aprenda más con Bing</v>
  </rv>
  <rv s="0">
    <v>805306368</v>
    <v>Gorky Muñoz Calderón (Alcalde)</v>
    <v>7f1a9636-9774-9510-9776-9582633d5588</v>
    <v>es-CO</v>
    <v>Generic</v>
  </rv>
  <rv s="5">
    <v>58</v>
  </rv>
  <rv s="1">
    <fb>-75.287499999999994</fb>
    <v>10</v>
  </rv>
  <rv s="1">
    <fb>380019</fb>
    <v>9</v>
  </rv>
  <rv s="15">
    <v>#VALUE!</v>
    <v>es-ES</v>
    <v>1ba988f0-6907-b536-88ad-b89bb1269fc5</v>
    <v>536870912</v>
    <v>1</v>
    <v>0</v>
    <v>208</v>
    <v>2</v>
    <v>157</v>
    <v>Neiva</v>
    <v>5</v>
    <v>6</v>
    <v>Map</v>
    <v>7</v>
    <v>8</v>
    <v>580</v>
    <v>Neiva es un municipio colombiano, capital del departamento de Huila. Yace entre la cordillera Central y Oriental, en una planicie sobre la margen oriental del río Magdalena, en el valle del mismo nombre, cruzada por los ríos Las Ceibas y del ...</v>
    <v>581</v>
    <v>582</v>
    <v>583</v>
    <v>584</v>
    <v>586</v>
    <v>587</v>
    <v>Neiva</v>
    <v>7</v>
    <v>588</v>
    <v>Neiva</v>
    <v>mdp/vdpid/5580908597618933763</v>
  </rv>
  <rv s="0">
    <v>536870912</v>
    <v>Popayán</v>
    <v>00cf04a3-1af5-9cf7-1cb0-ff1a2de87d79</v>
    <v>es-ES</v>
    <v>Map</v>
  </rv>
  <rv s="1">
    <fb>512</fb>
    <v>9</v>
  </rv>
  <rv s="0">
    <v>536870912</v>
    <v>Cauca</v>
    <v>7b3864e4-af68-447f-d9bc-075dd9085ef8</v>
    <v>es-CO</v>
    <v>Map</v>
  </rv>
  <rv s="2">
    <v>55</v>
    <v>7</v>
    <v>209</v>
    <v>7</v>
    <v>0</v>
    <v>Image of Popayán</v>
  </rv>
  <rv s="1">
    <fb>2.4541666666666702</fb>
    <v>10</v>
  </rv>
  <rv s="3">
    <v>https://www.bing.com/search?q=Popay%c3%a1n&amp;form=skydnc</v>
    <v>Aprenda más con Bing</v>
  </rv>
  <rv s="0">
    <v>805306368</v>
    <v>Juan Carlos Muñoz (Alcalde)</v>
    <v>dd3557d1-2a83-84c0-6d32-0c2b62990af7</v>
    <v>es-CO</v>
    <v>Generic</v>
  </rv>
  <rv s="5">
    <v>59</v>
  </rv>
  <rv s="1">
    <fb>-76.609166666666695</fb>
    <v>10</v>
  </rv>
  <rv s="1">
    <fb>318059</fb>
    <v>9</v>
  </rv>
  <rv s="16">
    <v>#VALUE!</v>
    <v>es-ES</v>
    <v>00cf04a3-1af5-9cf7-1cb0-ff1a2de87d79</v>
    <v>536870912</v>
    <v>1</v>
    <v>0</v>
    <v>210</v>
    <v>2</v>
    <v>161</v>
    <v>Popayán</v>
    <v>5</v>
    <v>6</v>
    <v>Map</v>
    <v>7</v>
    <v>165</v>
    <v>591</v>
    <v>Popayán, oficialmente Asunción de Popayán, es un municipio colombiano, capital del departamento del Cauca. Se encuentra localizado en el Valle de Pubenza, entre la Cordillera Occidental y Central al suroccidente del país. Su extensión ...</v>
    <v>592</v>
    <v>593</v>
    <v>594</v>
    <v>595</v>
    <v>597</v>
    <v>598</v>
    <v>Popayán</v>
    <v>7</v>
    <v>599</v>
    <v>Popayán</v>
    <v>mdp/vdpid/5581279410599755779</v>
    <v>19</v>
  </rv>
  <rv s="0">
    <v>536870912</v>
    <v>Ibagué</v>
    <v>43cc9ce9-0faf-3537-c0bc-350b79430d14</v>
    <v>es-ES</v>
    <v>Map</v>
  </rv>
  <rv s="1">
    <fb>1498</fb>
    <v>9</v>
  </rv>
  <rv s="0">
    <v>536870912</v>
    <v>Tolima</v>
    <v>9f5d3f6f-e4de-1042-2cb7-b84911d028d4</v>
    <v>es-CO</v>
    <v>Map</v>
  </rv>
  <rv s="2">
    <v>56</v>
    <v>7</v>
    <v>211</v>
    <v>7</v>
    <v>0</v>
    <v>Image of Ibagué</v>
  </rv>
  <rv s="1">
    <fb>4.4377777777778</fb>
    <v>10</v>
  </rv>
  <rv s="3">
    <v>https://www.bing.com/search?q=Ibagu%c3%a9&amp;form=skydnc</v>
    <v>Aprenda más con Bing</v>
  </rv>
  <rv s="0">
    <v>805306368</v>
    <v>Johana Aranda (Alcalde)</v>
    <v>50c9619c-a3d7-cd9a-1e6f-0d9d3beddf5b</v>
    <v>es-CO</v>
    <v>Generic</v>
  </rv>
  <rv s="5">
    <v>60</v>
  </rv>
  <rv s="1">
    <fb>-75.200555555555994</fb>
    <v>10</v>
  </rv>
  <rv s="1">
    <fb>541101</fb>
    <v>9</v>
  </rv>
  <rv s="16">
    <v>#VALUE!</v>
    <v>es-ES</v>
    <v>43cc9ce9-0faf-3537-c0bc-350b79430d14</v>
    <v>536870912</v>
    <v>1</v>
    <v>0</v>
    <v>212</v>
    <v>2</v>
    <v>161</v>
    <v>Ibagué</v>
    <v>5</v>
    <v>6</v>
    <v>Map</v>
    <v>7</v>
    <v>162</v>
    <v>602</v>
    <v>Ibagué es un municipio colombiano ubicado en el centro-occidente de Colombia, sobre la Cordillera Central de los Andes entre el Cañón del Combeima y el Valle del Magdalena, en cercanías del Nevado del Tolima. Es la capital del departamento de ...</v>
    <v>603</v>
    <v>604</v>
    <v>605</v>
    <v>606</v>
    <v>608</v>
    <v>609</v>
    <v>Ibagué</v>
    <v>7</v>
    <v>610</v>
    <v>Ibagué</v>
    <v>mdp/vdpid/5580647428828168196</v>
    <v>449</v>
  </rv>
  <rv s="0">
    <v>536870912</v>
    <v>Tunja</v>
    <v>27d685ee-2724-70fe-3ed2-724fbc283d31</v>
    <v>es-ES</v>
    <v>Map</v>
  </rv>
  <rv s="1">
    <fb>118</fb>
    <v>9</v>
  </rv>
  <rv s="0">
    <v>536870912</v>
    <v>Boyacá</v>
    <v>951b3076-f33d-486b-9b35-d6d83aad8b98</v>
    <v>es-CO</v>
    <v>Map</v>
  </rv>
  <rv s="2">
    <v>57</v>
    <v>7</v>
    <v>213</v>
    <v>7</v>
    <v>0</v>
    <v>Image of Tunja</v>
  </rv>
  <rv s="1">
    <fb>5.5402777777778001</fb>
    <v>10</v>
  </rv>
  <rv s="3">
    <v>https://www.bing.com/search?q=Tunja&amp;form=skydnc</v>
    <v>Aprenda más con Bing</v>
  </rv>
  <rv s="0">
    <v>805306368</v>
    <v>Mikhail Krasnov (Alcalde)</v>
    <v>5d0d9927-5694-4432-d19b-c376a40e27b7</v>
    <v>es-CO</v>
    <v>Generic</v>
  </rv>
  <rv s="5">
    <v>61</v>
  </rv>
  <rv s="1">
    <fb>-73.361388888888996</fb>
    <v>10</v>
  </rv>
  <rv s="1">
    <fb>172548</fb>
    <v>9</v>
  </rv>
  <rv s="15">
    <v>#VALUE!</v>
    <v>es-ES</v>
    <v>27d685ee-2724-70fe-3ed2-724fbc283d31</v>
    <v>536870912</v>
    <v>1</v>
    <v>0</v>
    <v>214</v>
    <v>2</v>
    <v>157</v>
    <v>Tunja</v>
    <v>5</v>
    <v>6</v>
    <v>Map</v>
    <v>7</v>
    <v>165</v>
    <v>613</v>
    <v>Tunja es un municipio colombiano, capital del departamento de Boyacá, situado sobre la cordillera oriental de los Andes a 115 km al noreste de Bogotá. Es la ciudad capital más alta del país. Tunja fue construida sobre Hunza, la capital de la ...</v>
    <v>614</v>
    <v>615</v>
    <v>616</v>
    <v>617</v>
    <v>619</v>
    <v>620</v>
    <v>Tunja</v>
    <v>7</v>
    <v>621</v>
    <v>Tunja</v>
    <v>mdp/vdpid/5580708390788661249</v>
  </rv>
  <rv s="0">
    <v>536870912</v>
    <v>Quibdó</v>
    <v>7800a32f-f875-4138-2f4b-2bacf3f15e52</v>
    <v>es-ES</v>
    <v>Map</v>
  </rv>
  <rv s="1">
    <fb>3337.5</fb>
    <v>9</v>
  </rv>
  <rv s="0">
    <v>536870912</v>
    <v>Chocó</v>
    <v>a03f5bb0-fdf4-7ba6-1aa2-98634d5ec680</v>
    <v>es-CO</v>
    <v>Map</v>
  </rv>
  <rv s="2">
    <v>58</v>
    <v>7</v>
    <v>215</v>
    <v>7</v>
    <v>0</v>
    <v>Image of Quibdó</v>
  </rv>
  <rv s="1">
    <fb>5.6922769999999998</fb>
    <v>10</v>
  </rv>
  <rv s="3">
    <v>https://www.bing.com/search?q=Quibd%c3%b3&amp;form=skydnc</v>
    <v>Aprenda más con Bing</v>
  </rv>
  <rv s="0">
    <v>805306368</v>
    <v>Zulia María Mena García (Alcalde)</v>
    <v>bfee89cc-2a51-bffb-d2d5-8607ed708a11</v>
    <v>es-CO</v>
    <v>Generic</v>
  </rv>
  <rv s="5">
    <v>62</v>
  </rv>
  <rv s="1">
    <fb>-76.658192</fb>
    <v>10</v>
  </rv>
  <rv s="1">
    <fb>130825</fb>
    <v>9</v>
  </rv>
  <rv s="15">
    <v>#VALUE!</v>
    <v>es-ES</v>
    <v>7800a32f-f875-4138-2f4b-2bacf3f15e52</v>
    <v>536870912</v>
    <v>1</v>
    <v>0</v>
    <v>216</v>
    <v>2</v>
    <v>157</v>
    <v>Quibdó</v>
    <v>5</v>
    <v>6</v>
    <v>Map</v>
    <v>7</v>
    <v>162</v>
    <v>624</v>
    <v>Quibdó es un municipio colombiano, capital del departamento del Chocó y una de las poblaciones más importantes en la Región del Pacífico Colombiano. La ciudad está ubicada en una de las regiones más biodiversas de Colombia, cerca de grandes ...</v>
    <v>625</v>
    <v>626</v>
    <v>627</v>
    <v>628</v>
    <v>630</v>
    <v>631</v>
    <v>Quibdó</v>
    <v>7</v>
    <v>632</v>
    <v>Quibdó</v>
    <v>mdp/vdpid/5577109655777181698</v>
  </rv>
  <rv s="0">
    <v>536870912</v>
    <v>Montería</v>
    <v>93a2a83d-0f56-b138-74ba-8c68692fbc74</v>
    <v>es-ES</v>
    <v>Map</v>
  </rv>
  <rv s="1">
    <fb>3141</fb>
    <v>9</v>
  </rv>
  <rv s="0">
    <v>536870912</v>
    <v>Córdoba</v>
    <v>351fe87f-ca62-b128-b52c-3edd6fa6b80f</v>
    <v>es-CO</v>
    <v>Map</v>
  </rv>
  <rv s="2">
    <v>59</v>
    <v>7</v>
    <v>217</v>
    <v>7</v>
    <v>0</v>
    <v>Image of Montería</v>
  </rv>
  <rv s="1">
    <fb>8.76</fb>
    <v>10</v>
  </rv>
  <rv s="3">
    <v>https://www.bing.com/search?q=Monter%c3%ada&amp;form=skydnc</v>
    <v>Aprenda más con Bing</v>
  </rv>
  <rv s="0">
    <v>805306368</v>
    <v>Hugo Kerguelen (Alcalde)</v>
    <v>682c1002-374e-0828-a6d2-51db7bc1e1af</v>
    <v>es-CO</v>
    <v>Generic</v>
  </rv>
  <rv s="5">
    <v>63</v>
  </rv>
  <rv s="1">
    <fb>-75.885555555555598</fb>
    <v>10</v>
  </rv>
  <rv s="1">
    <fb>490935</fb>
    <v>9</v>
  </rv>
  <rv s="16">
    <v>#VALUE!</v>
    <v>es-ES</v>
    <v>93a2a83d-0f56-b138-74ba-8c68692fbc74</v>
    <v>536870912</v>
    <v>1</v>
    <v>0</v>
    <v>218</v>
    <v>2</v>
    <v>161</v>
    <v>Montería</v>
    <v>5</v>
    <v>6</v>
    <v>Map</v>
    <v>7</v>
    <v>165</v>
    <v>635</v>
    <v>Montería es un municipio colombiano, capital del departamento de Córdoba. Está ubicado al noroccidente del país en la región Caribe Colombiana, se encuentra a orillas del río Sinú, por lo que es conocida como la "Perla del Sinú". Es considerada ...</v>
    <v>636</v>
    <v>637</v>
    <v>638</v>
    <v>639</v>
    <v>641</v>
    <v>642</v>
    <v>Montería</v>
    <v>7</v>
    <v>643</v>
    <v>Montería</v>
    <v>mdp/vdpid/5576388951876304898</v>
    <v>19</v>
  </rv>
  <rv s="0">
    <v>536870912</v>
    <v>Armenia</v>
    <v>9f713bea-584e-bcb2-fad2-76734e840ef6</v>
    <v>es-ES</v>
    <v>Map</v>
  </rv>
  <rv s="1">
    <fb>140</fb>
    <v>9</v>
  </rv>
  <rv s="0">
    <v>536870912</v>
    <v>Quindío</v>
    <v>0bb62acd-b714-a5dd-dc49-6f69ddaba02c</v>
    <v>es-CO</v>
    <v>Map</v>
  </rv>
  <rv s="2">
    <v>60</v>
    <v>7</v>
    <v>219</v>
    <v>7</v>
    <v>0</v>
    <v>Image of Armenia</v>
  </rv>
  <rv s="1">
    <fb>4.5388888888889003</fb>
    <v>10</v>
  </rv>
  <rv s="3">
    <v>https://www.bing.com/search?q=Armenia+Quind%c3%ado&amp;form=skydnc</v>
    <v>Aprenda más con Bing</v>
  </rv>
  <rv s="0">
    <v>805306368</v>
    <v>José Manuel Ríos Morales (Alcalde)</v>
    <v>e6a33032-bef6-fa3d-0515-57afb7af841b</v>
    <v>es-CO</v>
    <v>Generic</v>
  </rv>
  <rv s="5">
    <v>64</v>
  </rv>
  <rv s="1">
    <fb>-75.672499999999999</fb>
    <v>10</v>
  </rv>
  <rv s="1">
    <fb>304314</fb>
    <v>9</v>
  </rv>
  <rv s="16">
    <v>#VALUE!</v>
    <v>es-ES</v>
    <v>9f713bea-584e-bcb2-fad2-76734e840ef6</v>
    <v>536870912</v>
    <v>1</v>
    <v>0</v>
    <v>220</v>
    <v>2</v>
    <v>161</v>
    <v>Armenia</v>
    <v>5</v>
    <v>6</v>
    <v>Map</v>
    <v>7</v>
    <v>165</v>
    <v>646</v>
    <v>Armenia es un municipio colombiano, capital del departamento del Quindío y núcleo económico de su área metropolitana. Es una de las principales ciudades del Eje Cafetero Colombiano, la Región Paisa y el Paisaje Cultural Cafetero. Fue fundada por ...</v>
    <v>647</v>
    <v>648</v>
    <v>649</v>
    <v>650</v>
    <v>652</v>
    <v>653</v>
    <v>Armenia</v>
    <v>7</v>
    <v>654</v>
    <v>Armenia</v>
    <v>mdp/vdpid/5580601899104600065</v>
    <v>19</v>
  </rv>
  <rv s="0">
    <v>536870912</v>
    <v>Manizales</v>
    <v>bd9d0749-454d-d6e3-1695-5fdb48ea0d4f</v>
    <v>es-ES</v>
    <v>Map</v>
  </rv>
  <rv s="1">
    <fb>571.84</fb>
    <v>9</v>
  </rv>
  <rv s="0">
    <v>536870912</v>
    <v>Caldas</v>
    <v>85871477-49bf-4c76-2b8d-3f2500f444d8</v>
    <v>es-CO</v>
    <v>Map</v>
  </rv>
  <rv s="2">
    <v>61</v>
    <v>7</v>
    <v>221</v>
    <v>7</v>
    <v>0</v>
    <v>Image of Manizales</v>
  </rv>
  <rv s="1">
    <fb>5.0674999999999999</fb>
    <v>10</v>
  </rv>
  <rv s="3">
    <v>https://www.bing.com/search?q=Manizales&amp;form=skydnc</v>
    <v>Aprenda más con Bing</v>
  </rv>
  <rv s="0">
    <v>805306368</v>
    <v>Jorge Eduardo Rojas Giraldo (Alcalde)</v>
    <v>80abdd05-4826-d629-5713-ba7ff7e4638e</v>
    <v>es-CO</v>
    <v>Generic</v>
  </rv>
  <rv s="5">
    <v>65</v>
  </rv>
  <rv s="1">
    <fb>-75.510000000000005</fb>
    <v>10</v>
  </rv>
  <rv s="1">
    <fb>434403</fb>
    <v>9</v>
  </rv>
  <rv s="16">
    <v>#VALUE!</v>
    <v>es-ES</v>
    <v>bd9d0749-454d-d6e3-1695-5fdb48ea0d4f</v>
    <v>536870912</v>
    <v>1</v>
    <v>0</v>
    <v>222</v>
    <v>2</v>
    <v>161</v>
    <v>Manizales</v>
    <v>5</v>
    <v>6</v>
    <v>Map</v>
    <v>7</v>
    <v>165</v>
    <v>657</v>
    <v>Manizales es un municipio colombiano, capital del departamento de Caldas. Está ubicada en el centro occidente de Colombia en la región paisa, haciendo parte del Eje Cafetero, sobre la Cordillera Central de los Andes y cerca del Nevado del Ruiz. ...</v>
    <v>658</v>
    <v>659</v>
    <v>660</v>
    <v>661</v>
    <v>663</v>
    <v>664</v>
    <v>Manizales</v>
    <v>7</v>
    <v>665</v>
    <v>Manizales</v>
    <v>mdp/vdpid/5580550925593870337</v>
    <v>449</v>
  </rv>
  <rv s="0">
    <v>536870912</v>
    <v>Pereira</v>
    <v>d348f442-8e77-a0fc-3525-8c1a05184766</v>
    <v>es-ES</v>
    <v>Map</v>
  </rv>
  <rv s="1">
    <fb>702</fb>
    <v>9</v>
  </rv>
  <rv s="0">
    <v>536870912</v>
    <v>Risaralda</v>
    <v>12859881-10e7-a44f-aa52-ed6ecbc80e7c</v>
    <v>es-CO</v>
    <v>Map</v>
  </rv>
  <rv s="2">
    <v>62</v>
    <v>7</v>
    <v>223</v>
    <v>7</v>
    <v>0</v>
    <v>Image of Pereira</v>
  </rv>
  <rv s="1">
    <fb>4.8142777777778001</fb>
    <v>10</v>
  </rv>
  <rv s="3">
    <v>https://www.bing.com/search?q=Pereira&amp;form=skydnc</v>
    <v>Aprenda más con Bing</v>
  </rv>
  <rv s="0">
    <v>805306368</v>
    <v>Mauricio Salazar Peláez (Alcalde)</v>
    <v>75ca89fe-0115-3508-eb3b-797a07abc107</v>
    <v>es-CO</v>
    <v>Generic</v>
  </rv>
  <rv s="5">
    <v>66</v>
  </rv>
  <rv s="1">
    <fb>-75.694558333333006</fb>
    <v>10</v>
  </rv>
  <rv s="1">
    <fb>481768</fb>
    <v>9</v>
  </rv>
  <rv s="16">
    <v>#VALUE!</v>
    <v>es-ES</v>
    <v>d348f442-8e77-a0fc-3525-8c1a05184766</v>
    <v>536870912</v>
    <v>1</v>
    <v>0</v>
    <v>224</v>
    <v>2</v>
    <v>161</v>
    <v>Pereira</v>
    <v>5</v>
    <v>6</v>
    <v>Map</v>
    <v>7</v>
    <v>8</v>
    <v>668</v>
    <v>Pereira es un municipio colombiano, capital del departamento de Risaralda. Es la ciudad más poblada de la región del eje cafetero; integra el Área Metropolitana de Centro Occidente junto con los municipios de Dosquebradas y La Virginia. Está ...</v>
    <v>669</v>
    <v>670</v>
    <v>671</v>
    <v>672</v>
    <v>674</v>
    <v>675</v>
    <v>Pereira</v>
    <v>7</v>
    <v>676</v>
    <v>Pereira</v>
    <v>mdp/vdpid/5580596817134878721</v>
    <v>449</v>
  </rv>
  <rv s="0">
    <v>536870912</v>
    <v>Santa Marta</v>
    <v>d09d4730-feb7-30ca-9a61-7c9689075b16</v>
    <v>es-ES</v>
    <v>Map</v>
  </rv>
  <rv s="1">
    <fb>293.64999999999998</fb>
    <v>9</v>
  </rv>
  <rv s="0">
    <v>536870912</v>
    <v>Magdalena</v>
    <v>dcdd93f1-b99c-7653-25fe-53654ad52fa2</v>
    <v>es-CO</v>
    <v>Map</v>
  </rv>
  <rv s="2">
    <v>63</v>
    <v>7</v>
    <v>225</v>
    <v>7</v>
    <v>0</v>
    <v>Image of Santa Marta</v>
  </rv>
  <rv s="1">
    <fb>11.236111111111001</fb>
    <v>10</v>
  </rv>
  <rv s="3">
    <v>https://www.bing.com/search?q=Santa+Marta+Colombia&amp;form=skydnc</v>
    <v>Aprenda más con Bing</v>
  </rv>
  <rv s="0">
    <v>805306368</v>
    <v>Virna Lizi Johnson Salcedo (Alcalde)</v>
    <v>61143572-153f-a7b5-6edc-eafa4e012d77</v>
    <v>es-CO</v>
    <v>Generic</v>
  </rv>
  <rv s="5">
    <v>67</v>
  </rv>
  <rv s="1">
    <fb>-74.201666666666995</fb>
    <v>10</v>
  </rv>
  <rv s="1">
    <fb>515556</fb>
    <v>9</v>
  </rv>
  <rv s="15">
    <v>#VALUE!</v>
    <v>es-ES</v>
    <v>d09d4730-feb7-30ca-9a61-7c9689075b16</v>
    <v>536870912</v>
    <v>1</v>
    <v>0</v>
    <v>226</v>
    <v>2</v>
    <v>157</v>
    <v>Santa Marta</v>
    <v>5</v>
    <v>6</v>
    <v>Map</v>
    <v>7</v>
    <v>227</v>
    <v>679</v>
    <v>Santa Marta, es un distrito de Colombia, capital del departamento de Magdalena. Fue fundada el 29 de julio de 1525 por el español Rodrigo de Bastidas, lo que según los textos, la convierte en la ciudad en pie más antigua de Colombia. Se ...</v>
    <v>680</v>
    <v>681</v>
    <v>682</v>
    <v>683</v>
    <v>685</v>
    <v>686</v>
    <v>Santa Marta</v>
    <v>7</v>
    <v>687</v>
    <v>Santa Marta</v>
    <v>mdp/vdpid/5564153002886955009</v>
  </rv>
  <rv s="0">
    <v>536870912</v>
    <v>Pasto</v>
    <v>dc2554b9-27d5-309d-89c4-5936459ccb5e</v>
    <v>es-ES</v>
    <v>Map</v>
  </rv>
  <rv s="1">
    <fb>1181</fb>
    <v>9</v>
  </rv>
  <rv s="0">
    <v>536870912</v>
    <v>Nariño</v>
    <v>1b9faaa5-ba49-9e9a-6edd-39ceed297f8f</v>
    <v>es-CO</v>
    <v>Map</v>
  </rv>
  <rv s="2">
    <v>64</v>
    <v>7</v>
    <v>228</v>
    <v>7</v>
    <v>0</v>
    <v>Image of Pasto</v>
  </rv>
  <rv s="1">
    <fb>1.21</fb>
    <v>10</v>
  </rv>
  <rv s="3">
    <v>https://www.bing.com/search?q=Pasto+Colombia&amp;form=skydnc</v>
    <v>Aprenda más con Bing</v>
  </rv>
  <rv s="0">
    <v>805306368</v>
    <v>Pedro Vicente Obando (Alcalde)</v>
    <v>94f68a38-bf12-470c-250a-8da3dbb544f0</v>
    <v>es-CO</v>
    <v>Generic</v>
  </rv>
  <rv s="5">
    <v>68</v>
  </rv>
  <rv s="1">
    <fb>-77.274722222221996</fb>
    <v>10</v>
  </rv>
  <rv s="1">
    <fb>410835</fb>
    <v>9</v>
  </rv>
  <rv s="16">
    <v>#VALUE!</v>
    <v>es-ES</v>
    <v>dc2554b9-27d5-309d-89c4-5936459ccb5e</v>
    <v>536870912</v>
    <v>1</v>
    <v>0</v>
    <v>229</v>
    <v>2</v>
    <v>161</v>
    <v>Pasto</v>
    <v>5</v>
    <v>6</v>
    <v>Map</v>
    <v>7</v>
    <v>8</v>
    <v>690</v>
    <v>Pasto, oficialmente San Juan de Pasto, es un municipio colombiano, capital del departamento de Nariño, cuya cabecera municipal ostenta el nombre de San Juan de Pasto. Se ubica en el suroccidente de la nación, en la región Andina.</v>
    <v>691</v>
    <v>692</v>
    <v>693</v>
    <v>694</v>
    <v>696</v>
    <v>697</v>
    <v>Pasto</v>
    <v>7</v>
    <v>698</v>
    <v>Pasto</v>
    <v>mdp/vdpid/5581509562260783105</v>
    <v>449</v>
  </rv>
  <rv s="0">
    <v>536870912</v>
    <v>Mocoa</v>
    <v>fb0d0b7c-d2b3-307d-2e00-ace8205ad474</v>
    <v>es-ES</v>
    <v>Map</v>
  </rv>
  <rv s="1">
    <fb>1030</fb>
    <v>9</v>
  </rv>
  <rv s="0">
    <v>536870912</v>
    <v>Putumayo</v>
    <v>45f7bd51-6a99-6e2e-3095-604393add4b0</v>
    <v>es-CO</v>
    <v>Map</v>
  </rv>
  <rv s="2">
    <v>65</v>
    <v>7</v>
    <v>230</v>
    <v>7</v>
    <v>0</v>
    <v>Image of Mocoa</v>
  </rv>
  <rv s="1">
    <fb>1.1491666666667</fb>
    <v>10</v>
  </rv>
  <rv s="3">
    <v>https://www.bing.com/search?q=Mocoa&amp;form=skydnc</v>
    <v>Aprenda más con Bing</v>
  </rv>
  <rv s="0">
    <v>805306368</v>
    <v>Jose Antonio Castro (Alcalde)</v>
    <v>058759f3-ff4d-bd8e-72b1-119bcd6269c2</v>
    <v>es-CO</v>
    <v>Generic</v>
  </rv>
  <rv s="5">
    <v>69</v>
  </rv>
  <rv s="1">
    <fb>-76.646388888889007</fb>
    <v>10</v>
  </rv>
  <rv s="1">
    <fb>56398</fb>
    <v>9</v>
  </rv>
  <rv s="15">
    <v>#VALUE!</v>
    <v>es-ES</v>
    <v>fb0d0b7c-d2b3-307d-2e00-ace8205ad474</v>
    <v>536870912</v>
    <v>1</v>
    <v>0</v>
    <v>232</v>
    <v>2</v>
    <v>157</v>
    <v>Mocoa</v>
    <v>5</v>
    <v>6</v>
    <v>Map</v>
    <v>7</v>
    <v>165</v>
    <v>701</v>
    <v>Mocoa es un municipio colombiano y capital del departamento de Putumayo. Se sitúa en el suroccidente de Colombia, siendo el segundo municipio de mayor población en el departamento. Fue fundado el 29 de septiembre de 1563 por el Capitán Gonzalo ...</v>
    <v>702</v>
    <v>703</v>
    <v>704</v>
    <v>705</v>
    <v>707</v>
    <v>708</v>
    <v>Mocoa</v>
    <v>7</v>
    <v>709</v>
    <v>Mocoa</v>
    <v>mdp/vdpid/5581524535389192193</v>
  </rv>
  <rv s="0">
    <v>536870912</v>
    <v>Bucaramanga</v>
    <v>b2b7d5d4-6e24-8927-87fe-0c327b2b2c86</v>
    <v>es-ES</v>
    <v>Map</v>
  </rv>
  <rv s="1">
    <fb>162</fb>
    <v>9</v>
  </rv>
  <rv s="2">
    <v>66</v>
    <v>7</v>
    <v>233</v>
    <v>7</v>
    <v>0</v>
    <v>Image of Bucaramanga</v>
  </rv>
  <rv s="1">
    <fb>7.1186111111111003</fb>
    <v>10</v>
  </rv>
  <rv s="3">
    <v>https://www.bing.com/search?q=Bucaramanga&amp;form=skydnc</v>
    <v>Aprenda más con Bing</v>
  </rv>
  <rv s="0">
    <v>805306368</v>
    <v>Jaime Andrés Beltrán (Alcalde)</v>
    <v>528e3cbf-34fe-de8e-640f-c4f66998a0f4</v>
    <v>es-CO</v>
    <v>Generic</v>
  </rv>
  <rv s="5">
    <v>70</v>
  </rv>
  <rv s="1">
    <fb>-73.116111111110996</fb>
    <v>10</v>
  </rv>
  <rv s="1">
    <fb>607428</fb>
    <v>9</v>
  </rv>
  <rv s="16">
    <v>#VALUE!</v>
    <v>es-ES</v>
    <v>b2b7d5d4-6e24-8927-87fe-0c327b2b2c86</v>
    <v>536870912</v>
    <v>1</v>
    <v>0</v>
    <v>234</v>
    <v>2</v>
    <v>161</v>
    <v>Bucaramanga</v>
    <v>5</v>
    <v>6</v>
    <v>Map</v>
    <v>7</v>
    <v>162</v>
    <v>712</v>
    <v>Bucaramanga es un municipio colombiano, capital del departamento de Santander. Está ubicada al nororiente del país sobre la Cordillera Oriental, rama de la cordillera de los Andes, a orillas del río de Oro. Bucaramanga cuenta con 625 114 ...</v>
    <v>2</v>
    <v>713</v>
    <v>714</v>
    <v>715</v>
    <v>717</v>
    <v>718</v>
    <v>Bucaramanga</v>
    <v>7</v>
    <v>719</v>
    <v>Bucaramanga</v>
    <v>mdp/vdpid/5577425273059540993</v>
    <v>449</v>
  </rv>
  <rv s="0">
    <v>536870912</v>
    <v>Apartadó</v>
    <v>49af9b71-6e28-83a4-b94b-3073d62be952</v>
    <v>es-ES</v>
    <v>Map</v>
  </rv>
  <rv s="1">
    <fb>607</fb>
    <v>9</v>
  </rv>
  <rv s="2">
    <v>67</v>
    <v>7</v>
    <v>235</v>
    <v>7</v>
    <v>0</v>
    <v>Image of Apartadó</v>
  </rv>
  <rv s="1">
    <fb>7.8847222222221998</fb>
    <v>10</v>
  </rv>
  <rv s="3">
    <v>https://www.bing.com/search?q=Apartad%c3%b3&amp;form=skydnc</v>
    <v>Aprenda más con Bing</v>
  </rv>
  <rv s="0">
    <v>805306368</v>
    <v>Jose David Rangel Sangano (Alcalde)</v>
    <v>d9f7ec39-670e-8bdd-ae02-cbd19bef3e55</v>
    <v>es-CO</v>
    <v>Generic</v>
  </rv>
  <rv s="5">
    <v>71</v>
  </rv>
  <rv s="1">
    <fb>-76.635000000000005</fb>
    <v>10</v>
  </rv>
  <rv s="1">
    <fb>127744</fb>
    <v>9</v>
  </rv>
  <rv s="18">
    <v>#VALUE!</v>
    <v>es-ES</v>
    <v>49af9b71-6e28-83a4-b94b-3073d62be952</v>
    <v>536870912</v>
    <v>1</v>
    <v>236</v>
    <v>2</v>
    <v>185</v>
    <v>Apartadó</v>
    <v>5</v>
    <v>6</v>
    <v>Map</v>
    <v>7</v>
    <v>162</v>
    <v>722</v>
    <v>Apartadó es un municipio de Colombia, ubicado en la subregión de Urabá en el departamento de Antioquia, siendo el municipio más poblado de dicha región. Limita por el norte el puerto y distrito de Turbo, además su cabecera municipal está a 310 ...</v>
    <v>551</v>
    <v>723</v>
    <v>724</v>
    <v>725</v>
    <v>727</v>
    <v>728</v>
    <v>Apartadó</v>
    <v>7</v>
    <v>729</v>
    <v>Apartadó</v>
    <v>mdp/vdpid/5576780168166375425</v>
  </rv>
  <rv s="0">
    <v>536870912</v>
    <v>Cali</v>
    <v>42b755d2-073a-e717-a09f-2c2eca96b851</v>
    <v>es-ES</v>
    <v>Map</v>
  </rv>
  <rv s="1">
    <fb>564</fb>
    <v>9</v>
  </rv>
  <rv s="0">
    <v>536870912</v>
    <v>Valle del Cauca</v>
    <v>ce6e3742-88ee-970c-b7e9-de685afbebe8</v>
    <v>es-CO</v>
    <v>Map</v>
  </rv>
  <rv s="2">
    <v>68</v>
    <v>7</v>
    <v>237</v>
    <v>7</v>
    <v>0</v>
    <v>Image of Cali</v>
  </rv>
  <rv s="1">
    <fb>3.44</fb>
    <v>10</v>
  </rv>
  <rv s="3">
    <v>https://www.bing.com/search?q=Cali&amp;form=skydnc</v>
    <v>Aprenda más con Bing</v>
  </rv>
  <rv s="0">
    <v>805306368</v>
    <v>Alejandro Eder (Alcalde)</v>
    <v>b58b6751-4597-b0b9-ac88-e96a900fb3c4</v>
    <v>es-CO</v>
    <v>Generic</v>
  </rv>
  <rv s="5">
    <v>72</v>
  </rv>
  <rv s="1">
    <fb>-76.519722222222001</fb>
    <v>10</v>
  </rv>
  <rv s="1">
    <fb>2471474</fb>
    <v>9</v>
  </rv>
  <rv s="21">
    <v>#VALUE!</v>
    <v>es-ES</v>
    <v>42b755d2-073a-e717-a09f-2c2eca96b851</v>
    <v>536870912</v>
    <v>1</v>
    <v>0</v>
    <v>238</v>
    <v>239</v>
    <v>240</v>
    <v>Cali</v>
    <v>5</v>
    <v>6</v>
    <v>Map</v>
    <v>7</v>
    <v>165</v>
    <v>732</v>
    <v>Santiago de Cali, es un distrito de Colombia y capital del departamento de Valle del Cauca. Es la tercera ciudad más poblada y el tercer centro económico de Colombia. Está situada en la región Sur del Valle del Cauca. Geográficamente, la ciudad ...</v>
    <v>733</v>
    <v>733</v>
    <v>734</v>
    <v>735</v>
    <v>736</v>
    <v>738</v>
    <v>739</v>
    <v>Cali</v>
    <v>7</v>
    <v>740</v>
    <v>Cali</v>
    <v>mdp/vdpid/5580488409442418690</v>
  </rv>
  <rv s="22">
    <v>12</v>
    <v>Nombre</v>
    <v>0</v>
  </rv>
  <rv s="23">
    <v>0</v>
    <v>5</v>
    <v>Logotipo
Descripción generada automáticamente</v>
  </rv>
  <rv s="0">
    <v>536870912</v>
    <v>Sucre</v>
    <v>536529e6-107c-317c-f708-92f182037f6b</v>
    <v>es-ES</v>
    <v>Map</v>
  </rv>
  <rv s="1">
    <fb>882</fb>
    <v>9</v>
  </rv>
  <rv s="2">
    <v>69</v>
    <v>7</v>
    <v>241</v>
    <v>7</v>
    <v>0</v>
    <v>Image of Sucre</v>
  </rv>
  <rv s="1">
    <fb>5.9180555555555996</fb>
    <v>10</v>
  </rv>
  <rv s="3">
    <v>https://www.bing.com/search?q=Sucre+Santander&amp;form=skydnc</v>
    <v>Aprenda más con Bing</v>
  </rv>
  <rv s="1">
    <fb>-73.791388888889003</fb>
    <v>10</v>
  </rv>
  <rv s="24">
    <v>#VALUE!</v>
    <v>es-ES</v>
    <v>536529e6-107c-317c-f708-92f182037f6b</v>
    <v>536870912</v>
    <v>1</v>
    <v>0</v>
    <v>242</v>
    <v>243</v>
    <v>244</v>
    <v>Sucre</v>
    <v>5</v>
    <v>6</v>
    <v>Map</v>
    <v>7</v>
    <v>245</v>
    <v>745</v>
    <v>Sucre es un municipio colombiano del departamento de Santander ubicado en la provincia de Vélez. Cuenta con 8842 habitantes, 1755 de estos en la cabecera. Se sitúa a 260 km de la capital departamental, Bucaramanga, y a 210 de la capital del ...</v>
    <v>2</v>
    <v>746</v>
    <v>747</v>
    <v>748</v>
    <v>749</v>
    <v>Sucre</v>
    <v>7</v>
    <v>Sucre</v>
    <v>mdp/vdpid/5577690740877688833</v>
  </rv>
  <rv s="23">
    <v>1</v>
    <v>5</v>
    <v>Logotipo
Descripción generada automáticamente</v>
  </rv>
  <rv s="25">
    <v>2</v>
    <v>5</v>
  </rv>
  <rv s="23">
    <v>3</v>
    <v>5</v>
    <v>Logotipo
Descripción generada automáticamente</v>
  </rv>
  <rv s="23">
    <v>4</v>
    <v>5</v>
    <v>Logotipo
Descripción generada automáticamente</v>
  </rv>
  <rv s="5">
    <v>73</v>
  </rv>
  <rv s="5">
    <v>74</v>
  </rv>
  <rv s="5">
    <v>75</v>
  </rv>
  <rv s="5">
    <v>76</v>
  </rv>
  <rv s="26">
    <v>{A24DDBDF-74DF-4E24-87BB-9BC5B8E77B68}</v>
    <v>0</v>
    <v>246</v>
    <v>755</v>
    <v>756</v>
    <v>757</v>
    <v>758</v>
  </rv>
</rvData>
</file>

<file path=xl/richData/rdrichvaluestructure.xml><?xml version="1.0" encoding="utf-8"?>
<rvStructures xmlns="http://schemas.microsoft.com/office/spreadsheetml/2017/richdata" count="27">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Población" t="r"/>
    <k n="UniqueName" t="s"/>
    <k n="VDPID/VSID" t="s"/>
  </s>
  <s t="_array">
    <k n="array" t="a"/>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dades de vivienda"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Descripción" t="s"/>
    <k n="Idioma oficial" t="r"/>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dades de vivienda" t="r"/>
    <k n="UniqueName" t="s"/>
    <k n="VDPID/VSID"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Líder(es)" t="r"/>
    <k n="Nombre" t="s"/>
    <k n="País o región" t="r"/>
    <k n="Población" t="r"/>
    <k n="Unidades de vivienda"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Descripción" t="s"/>
    <k n="Imagen" t="r"/>
    <k n="Líder(es)" t="r"/>
    <k n="Nombre" t="s"/>
    <k n="País o región" t="r"/>
    <k n="Población" t="r"/>
    <k n="Unidades de vivienda" t="r"/>
    <k n="UniqueName" t="s"/>
    <k n="VDPID/VSID"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Población"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División de administración 2 (condado/distrito/otro)" t="r"/>
    <k n="Imagen" t="r"/>
    <k n="Latitud" t="r"/>
    <k n="LearnMoreOnLink" t="r"/>
    <k n="Líder(es)" t="r"/>
    <k n="Longitud" t="r"/>
    <k n="Nombre" t="s"/>
    <k n="País o región" t="r"/>
    <k n="Población" t="r"/>
    <k n="UniqueName" t="s"/>
    <k n="VDPID/VSID" t="s"/>
  </s>
  <s t="_error">
    <k n="errorType" t="i"/>
    <k n="field" t="s"/>
    <k n="subType" t="i"/>
  </s>
  <s t="_localImage">
    <k n="_rvRel:LocalImageIdentifier" t="i"/>
    <k n="CalcOrigin" t="i"/>
    <k n="Text"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UniqueName" t="s"/>
    <k n="VDPID/VSID" t="s"/>
  </s>
  <s t="_localImage">
    <k n="_rvRel:LocalImageIdentifier" t="i"/>
    <k n="CalcOrigin" t="i"/>
  </s>
  <s t="_datasourcecontainer">
    <k n="%XLUID" t="s"/>
    <k n="_CRID" t="i"/>
    <k n="_Display" t="spb"/>
    <k n="DEPARTAMENTO" t="r"/>
    <k n="DIRECCIÓN TERRITORIAL" t="r"/>
    <k n="PAÍS" t="r"/>
    <k n="SEDE" t="r"/>
  </s>
</rvStructures>
</file>

<file path=xl/richData/rdsupportingpropertybag.xml><?xml version="1.0" encoding="utf-8"?>
<supportingPropertyBags xmlns="http://schemas.microsoft.com/office/spreadsheetml/2017/richdata2">
  <spbArrays count="19">
    <a count="25">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Población</v>
      <v t="s">`Área</v>
      <v t="s">Latitud</v>
      <v t="s">Longitud</v>
      <v t="s">_Flags</v>
      <v t="s">VDPID/VSID</v>
      <v t="s">UniqueName</v>
      <v t="s">_DisplayString</v>
      <v t="s">LearnMoreOnLink</v>
      <v t="s">Imagen</v>
      <v t="s">Descripción</v>
    </a>
    <a count="29">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Unidades de vivienda</v>
      <v t="s">Zona(s) horaria(s)</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Unidades de vivienda</v>
      <v t="s">_Flags</v>
      <v t="s">VDPID/VSID</v>
      <v t="s">UniqueName</v>
      <v t="s">_DisplayString</v>
      <v t="s">LearnMoreOnLink</v>
      <v t="s">Imagen</v>
      <v t="s">Descripción</v>
    </a>
    <a count="6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27">
      <v t="s">%EntityServiceId</v>
      <v t="s">%IsRefreshable</v>
      <v t="s">_CanonicalPropertyNames</v>
      <v t="s">%EntityCulture</v>
      <v t="s">%EntityId</v>
      <v t="s">_Icon</v>
      <v t="s">_Provider</v>
      <v t="s">_Attribution</v>
      <v t="s">_Display</v>
      <v t="s">Nombre</v>
      <v t="s">_Format</v>
      <v t="s">Líder(es)</v>
      <v t="s">País o región</v>
      <v t="s">_SubLabel</v>
      <v t="s">Población</v>
      <v t="s">`Área</v>
      <v t="s">Abreviatura</v>
      <v t="s">Idioma oficial</v>
      <v t="s">Unidades de vivienda</v>
      <v t="s">Zona(s) horaria(s)</v>
      <v t="s">_Flags</v>
      <v t="s">VDPID/VSID</v>
      <v t="s">UniqueName</v>
      <v t="s">_DisplayString</v>
      <v t="s">LearnMoreOnLink</v>
      <v t="s">Imagen</v>
      <v t="s">Descripción</v>
    </a>
    <a count="30">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Unidades de vivienda</v>
      <v t="s">Zona(s) horaria(s)</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Unidades de vivienda</v>
      <v t="s">Zona(s) horaria(s)</v>
      <v t="s">_Flags</v>
      <v t="s">VDPID/VSID</v>
      <v t="s">UniqueName</v>
      <v t="s">_DisplayString</v>
      <v t="s">LearnMoreOnLink</v>
      <v t="s">Imagen</v>
      <v t="s">Descripción</v>
    </a>
    <a count="29">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Unidades de vivienda</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Unidades de vivienda</v>
      <v t="s">_Flags</v>
      <v t="s">VDPID/VSID</v>
      <v t="s">UniqueName</v>
      <v t="s">_DisplayString</v>
      <v t="s">LearnMoreOnLink</v>
      <v t="s">Imagen</v>
      <v t="s">Descripción</v>
      <v t="s">%OutdatedReason</v>
    </a>
    <a count="25">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Unidades de vivienda</v>
      <v t="s">_Flags</v>
      <v t="s">VDPID/VSID</v>
      <v t="s">UniqueName</v>
      <v t="s">_DisplayString</v>
      <v t="s">Imagen</v>
      <v t="s">Descripción</v>
    </a>
    <a count="27">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Zona(s) horaria(s)</v>
      <v t="s">_Flags</v>
      <v t="s">VDPID/VSID</v>
      <v t="s">UniqueName</v>
      <v t="s">_DisplayString</v>
      <v t="s">LearnMoreOnLink</v>
      <v t="s">Imagen</v>
      <v t="s">Descripción</v>
      <v t="s">%OutdatedReason</v>
    </a>
    <a count="26">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Población</v>
      <v t="s">`Área</v>
      <v t="s">Latitud</v>
      <v t="s">Longitud</v>
      <v t="s">_Flags</v>
      <v t="s">VDPID/VSID</v>
      <v t="s">UniqueName</v>
      <v t="s">_DisplayString</v>
      <v t="s">LearnMoreOnLink</v>
      <v t="s">Imagen</v>
      <v t="s">Descripción</v>
      <v t="s">%OutdatedReason</v>
    </a>
    <a count="26">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_Flags</v>
      <v t="s">VDPID/VSID</v>
      <v t="s">UniqueName</v>
      <v t="s">_DisplayString</v>
      <v t="s">LearnMoreOnLink</v>
      <v t="s">Imagen</v>
      <v t="s">Descripción</v>
    </a>
    <a count="27">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Zona(s) horaria(s)</v>
      <v t="s">_Flags</v>
      <v t="s">VDPID/VSID</v>
      <v t="s">UniqueName</v>
      <v t="s">_DisplayString</v>
      <v t="s">LearnMoreOnLink</v>
      <v t="s">Imagen</v>
      <v t="s">Descripción</v>
    </a>
    <a count="26">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Población</v>
      <v t="s">`Área</v>
      <v t="s">Latitud</v>
      <v t="s">Longitud</v>
      <v t="s">Zona(s) horaria(s)</v>
      <v t="s">_Flags</v>
      <v t="s">VDPID/VSID</v>
      <v t="s">UniqueName</v>
      <v t="s">_DisplayString</v>
      <v t="s">LearnMoreOnLink</v>
      <v t="s">Imagen</v>
      <v t="s">Descripción</v>
    </a>
    <a count="28">
      <v t="s">%EntityServiceId</v>
      <v t="s">%IsRefreshable</v>
      <v t="s">_CanonicalPropertyNames</v>
      <v t="s">%EntityCulture</v>
      <v t="s">%EntityId</v>
      <v t="s">_Icon</v>
      <v t="s">_Provider</v>
      <v t="s">_Attribution</v>
      <v t="s">_Display</v>
      <v t="s">Nombre</v>
      <v t="s">_Format</v>
      <v t="s">División de administración 2 (condado/distrito/otro)</v>
      <v t="s">División de administración 1 (estado/provincia/otro)</v>
      <v t="s">País o región</v>
      <v t="s">Líder(es)</v>
      <v t="s">_SubLabel</v>
      <v t="s">Población</v>
      <v t="s">`Área</v>
      <v t="s">Latitud</v>
      <v t="s">Longitud</v>
      <v t="s">_Flags</v>
      <v t="s">VDPID/VSID</v>
      <v t="s">UniqueName</v>
      <v t="s">_DisplayString</v>
      <v t="s">LearnMoreOnLink</v>
      <v t="s">Imagen</v>
      <v t="s">Descripción</v>
      <v t="s">%OutdatedReason</v>
    </a>
    <a count="25">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`Área</v>
      <v t="s">Latitud</v>
      <v t="s">Longitud</v>
      <v t="s">_Flags</v>
      <v t="s">VDPID/VSID</v>
      <v t="s">UniqueName</v>
      <v t="s">_DisplayString</v>
      <v t="s">LearnMoreOnLink</v>
      <v t="s">Imagen</v>
      <v t="s">Descripción</v>
      <v t="s">%OutdatedReason</v>
    </a>
    <a count="7">
      <v t="s">DIRECCIÓN TERRITORIAL</v>
      <v t="s">PAÍS</v>
      <v t="s">SEDE</v>
      <v t="s">DEPARTAMENTO</v>
      <v t="s">_CRID</v>
      <v t="s">%XLUID</v>
      <v t="s">_Display</v>
    </a>
  </spbArrays>
  <spbData count="247">
    <spb s="0">
      <v xml:space="preserve">Wikipedia	</v>
      <v xml:space="preserve">CC BY-SA 3.0	</v>
      <v xml:space="preserve">https://es.wikipedia.org/wiki/Barrancabermeja	</v>
      <v xml:space="preserve">https://creativecommons.org/licenses/by-sa/3.0	</v>
    </spb>
    <spb s="1">
      <v>0</v>
      <v>0</v>
      <v>0</v>
      <v>0</v>
      <v>0</v>
      <v>0</v>
      <v>0</v>
      <v>0</v>
      <v>0</v>
    </spb>
    <spb s="2">
      <v>Area</v>
      <v>Image</v>
      <v>Name</v>
      <v>Latitude</v>
      <v>Longitude</v>
      <v>Population</v>
      <v>UniqueName</v>
      <v>VDPID/VSID</v>
      <v>Description</v>
      <v>Country/region</v>
      <v>LearnMoreOnLink</v>
      <v>Admin Division 1 (State/province/other)</v>
    </spb>
    <spb s="3">
      <v>0</v>
      <v>Name</v>
      <v>LearnMoreOnLink</v>
    </spb>
    <spb s="4">
      <v>0</v>
      <v>0</v>
      <v>0</v>
    </spb>
    <spb s="5">
      <v>4</v>
      <v>4</v>
      <v>4</v>
    </spb>
    <spb s="6">
      <v>1</v>
      <v>2</v>
    </spb>
    <spb s="7">
      <v>https://www.bing.com</v>
      <v>https://www.bing.com/th?id=Ga%5Cbing_yt.png&amp;w=100&amp;h=40&amp;c=0&amp;pid=0.1</v>
      <v>Con tecnología de Bing</v>
    </spb>
    <spb s="8">
      <v>kilómetro cuadrado</v>
      <v>2023</v>
    </spb>
    <spb s="9">
      <v>3</v>
    </spb>
    <spb s="9">
      <v>4</v>
    </spb>
    <spb s="0">
      <v xml:space="preserve">Wikipedia	</v>
      <v xml:space="preserve">CC BY-SA 3.0	</v>
      <v xml:space="preserve">https://es.wikipedia.org/wiki/Magdalena_(Colombia)	</v>
      <v xml:space="preserve">https://creativecommons.org/licenses/by-sa/3.0	</v>
    </spb>
    <spb s="0">
      <v xml:space="preserve">Wikipedia	</v>
      <v xml:space="preserve">CC-BY-SA	</v>
      <v xml:space="preserve">http://en.wikipedia.org/wiki/Magdalena_Department	</v>
      <v xml:space="preserve">http://creativecommons.org/licenses/by-sa/3.0/	</v>
    </spb>
    <spb s="10">
      <v>11</v>
      <v>11</v>
      <v>11</v>
      <v>11</v>
      <v>12</v>
      <v>11</v>
      <v>11</v>
      <v>11</v>
      <v>11</v>
    </spb>
    <spb s="11">
      <v>Area</v>
      <v>Image</v>
      <v>Name</v>
      <v>Population</v>
      <v>UniqueName</v>
      <v>VDPID/VSID</v>
      <v>Abbreviation</v>
      <v>Description</v>
      <v>Country/region</v>
      <v>LearnMoreOnLink</v>
      <v>Largest city</v>
      <v>Housing units</v>
      <v>Capital/Major City</v>
    </spb>
    <spb s="3">
      <v>1</v>
      <v>Name</v>
      <v>LearnMoreOnLink</v>
    </spb>
    <spb s="12">
      <v>kilómetro cuadrado</v>
      <v>2018</v>
      <v>2005</v>
    </spb>
    <spb s="0">
      <v xml:space="preserve">Wikipedia	</v>
      <v xml:space="preserve">CC BY-SA 3.0	</v>
      <v xml:space="preserve">https://es.wikipedia.org/wiki/Antioquia	</v>
      <v xml:space="preserve">https://creativecommons.org/licenses/by-sa/3.0	</v>
    </spb>
    <spb s="0">
      <v xml:space="preserve">Wikipedia	</v>
      <v xml:space="preserve">CC-BY-SA	</v>
      <v xml:space="preserve">http://en.wikipedia.org/wiki/Antioquia_Department	</v>
      <v xml:space="preserve">http://creativecommons.org/licenses/by-sa/3.0/	</v>
    </spb>
    <spb s="10">
      <v>17</v>
      <v>17</v>
      <v>17</v>
      <v>17</v>
      <v>18</v>
      <v>17</v>
      <v>17</v>
      <v>17</v>
      <v>17</v>
    </spb>
    <spb s="3">
      <v>2</v>
      <v>Name</v>
      <v>LearnMoreOnLink</v>
    </spb>
    <spb s="12">
      <v>kilómetro cuadrado</v>
      <v>2020</v>
      <v>2005</v>
    </spb>
    <spb s="0">
      <v xml:space="preserve">data.worldbank.org	</v>
      <v xml:space="preserve">	</v>
      <v xml:space="preserve">http://data.worldbank.org/indicator/FP.CPI.TOTL	</v>
      <v xml:space="preserve">	</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Wikipedia	</v>
      <v xml:space="preserve">CC BY-SA 3.0	</v>
      <v xml:space="preserve">https://es.wikipedia.org/wiki/Colombia	</v>
      <v xml:space="preserve">https://creativecommons.org/licenses/by-sa/3.0	</v>
    </spb>
    <spb s="0">
      <v xml:space="preserve">Wikipedia	</v>
      <v xml:space="preserve">CC-BY-SA	</v>
      <v xml:space="preserve">http://en.wikipedia.org/wiki/Colombia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http://data.worldbank.org/indicator/SP.URB.TOTL	</v>
      <v xml:space="preserve">	</v>
    </spb>
    <spb s="0">
      <v xml:space="preserve">Cia	</v>
      <v xml:space="preserve">	</v>
      <v xml:space="preserve">https://www.cia.gov/library/publications/the-world-factbook/geos/co.html?Transportation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3">
      <v>22</v>
      <v>23</v>
      <v>24</v>
      <v>24</v>
      <v>24</v>
      <v>24</v>
      <v>25</v>
      <v>24</v>
      <v>24</v>
      <v>24</v>
      <v>25</v>
      <v>26</v>
      <v>24</v>
      <v>27</v>
      <v>28</v>
      <v>24</v>
      <v>24</v>
      <v>29</v>
      <v>28</v>
      <v>30</v>
      <v>31</v>
      <v>32</v>
      <v>28</v>
      <v>28</v>
      <v>28</v>
      <v>23</v>
      <v>28</v>
      <v>24</v>
      <v>28</v>
      <v>33</v>
      <v>34</v>
      <v>35</v>
      <v>36</v>
      <v>28</v>
      <v>28</v>
      <v>28</v>
      <v>37</v>
      <v>28</v>
      <v>28</v>
      <v>28</v>
      <v>28</v>
      <v>28</v>
      <v>28</v>
      <v>28</v>
      <v>23</v>
    </spb>
    <spb s="14">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3</v>
      <v>Name</v>
      <v>LearnMoreOnLink</v>
    </spb>
    <spb s="15">
      <v>2019</v>
      <v>2019</v>
      <v>kilómetro cuadrado</v>
      <v>2022</v>
      <v>2018</v>
      <v>2019</v>
      <v>2019</v>
      <v>años (2018)</v>
      <v>2019</v>
      <v>por mil (2018)</v>
      <v>2018</v>
      <v>por mil (2018)</v>
      <v>2016</v>
      <v>2016</v>
      <v>2018</v>
      <v>por litro (2016)</v>
      <v>2019</v>
      <v>2015</v>
      <v>muertes por 100 000 (2017)</v>
      <v>kWh (2014)</v>
      <v>2017</v>
      <v>kilotones por año (2016)</v>
      <v>2014</v>
      <v>2018</v>
      <v>2018</v>
      <v>2019</v>
      <v>2018</v>
      <v>2018</v>
      <v>2018</v>
      <v>2018</v>
      <v>2018</v>
      <v>2018</v>
      <v>2018</v>
      <v>2019</v>
    </spb>
    <spb s="9">
      <v>5</v>
    </spb>
    <spb s="9">
      <v>6</v>
    </spb>
    <spb s="9">
      <v>7</v>
    </spb>
    <spb s="9">
      <v>8</v>
    </spb>
    <spb s="9">
      <v>9</v>
    </spb>
    <spb s="9">
      <v>10</v>
    </spb>
    <spb s="9">
      <v>11</v>
    </spb>
    <spb s="9">
      <v>12</v>
    </spb>
    <spb s="0">
      <v xml:space="preserve">Wikipedia	</v>
      <v xml:space="preserve">CC BY-SA 3.0	</v>
      <v xml:space="preserve">https://es.wikipedia.org/wiki/Bogot%C3%A1	</v>
      <v xml:space="preserve">https://creativecommons.org/licenses/by-sa/3.0	</v>
    </spb>
    <spb s="0">
      <v xml:space="preserve">Wikipedia	</v>
      <v xml:space="preserve">CC-BY-SA	</v>
      <v xml:space="preserve">http://en.wikipedia.org/wiki/Bogotá	</v>
      <v xml:space="preserve">http://creativecommons.org/licenses/by-sa/3.0/	</v>
    </spb>
    <spb s="16">
      <v>50</v>
      <v>50</v>
      <v>50</v>
      <v>50</v>
      <v>51</v>
      <v>50</v>
      <v>50</v>
    </spb>
    <spb s="17">
      <v>Area</v>
      <v>Image</v>
      <v>Name</v>
      <v>Population</v>
      <v>UniqueName</v>
      <v>VDPID/VSID</v>
      <v>Abbreviation</v>
      <v>Description</v>
      <v>Country/region</v>
      <v>LearnMoreOnLink</v>
      <v>Housing units</v>
    </spb>
    <spb s="3">
      <v>4</v>
      <v>Name</v>
      <v>LearnMoreOnLink</v>
    </spb>
    <spb s="12">
      <v>kilómetro cuadrado</v>
      <v>2022</v>
      <v>2005</v>
    </spb>
    <spb s="0">
      <v xml:space="preserve">Wikipedia	</v>
      <v xml:space="preserve">CC BY-SA 3.0	</v>
      <v xml:space="preserve">https://es.wikipedia.org/wiki/Amazonas_(Colombia)	</v>
      <v xml:space="preserve">https://creativecommons.org/licenses/by-sa/3.0	</v>
    </spb>
    <spb s="0">
      <v xml:space="preserve">Wikipedia	</v>
      <v xml:space="preserve">CC-BY-SA	</v>
      <v xml:space="preserve">http://en.wikipedia.org/wiki/Amazonas_Department	</v>
      <v xml:space="preserve">http://creativecommons.org/licenses/by-sa/3.0/	</v>
    </spb>
    <spb s="10">
      <v>56</v>
      <v>56</v>
      <v>56</v>
      <v>56</v>
      <v>57</v>
      <v>56</v>
      <v>56</v>
      <v>56</v>
      <v>56</v>
    </spb>
    <spb s="3">
      <v>5</v>
      <v>Name</v>
      <v>LearnMoreOnLink</v>
    </spb>
    <spb s="0">
      <v xml:space="preserve">Wikipedia	</v>
      <v xml:space="preserve">CC BY-SA 3.0	</v>
      <v xml:space="preserve">https://es.wikipedia.org/wiki/Arauca_(Colombia)	</v>
      <v xml:space="preserve">https://creativecommons.org/licenses/by-sa/3.0	</v>
    </spb>
    <spb s="0">
      <v xml:space="preserve">Wikipedia	</v>
      <v xml:space="preserve">CC-BY-SA	</v>
      <v xml:space="preserve">http://en.wikipedia.org/wiki/Arauca_Department	</v>
      <v xml:space="preserve">http://creativecommons.org/licenses/by-sa/3.0/	</v>
    </spb>
    <spb s="10">
      <v>60</v>
      <v>60</v>
      <v>60</v>
      <v>60</v>
      <v>61</v>
      <v>60</v>
      <v>60</v>
      <v>60</v>
      <v>60</v>
    </spb>
    <spb s="0">
      <v xml:space="preserve">Wikipedia	</v>
      <v xml:space="preserve">CC BY-SA 3.0	</v>
      <v xml:space="preserve">https://es.wikipedia.org/wiki/Atl%C3%A1ntico_(Colombia)	</v>
      <v xml:space="preserve">https://creativecommons.org/licenses/by-sa/3.0	</v>
    </spb>
    <spb s="0">
      <v xml:space="preserve">Wikipedia	</v>
      <v xml:space="preserve">CC-BY-SA	</v>
      <v xml:space="preserve">http://en.wikipedia.org/wiki/Atlántico_Department	</v>
      <v xml:space="preserve">http://creativecommons.org/licenses/by-sa/3.0/	</v>
    </spb>
    <spb s="10">
      <v>63</v>
      <v>63</v>
      <v>63</v>
      <v>63</v>
      <v>64</v>
      <v>63</v>
      <v>63</v>
      <v>63</v>
      <v>63</v>
    </spb>
    <spb s="0">
      <v xml:space="preserve">Wikipedia	</v>
      <v xml:space="preserve">CC BY-SA 3.0	</v>
      <v xml:space="preserve">https://es.wikipedia.org/wiki/Bol%C3%ADvar_(Colombia)	</v>
      <v xml:space="preserve">https://creativecommons.org/licenses/by-sa/3.0	</v>
    </spb>
    <spb s="0">
      <v xml:space="preserve">Wikipedia	</v>
      <v xml:space="preserve">CC-BY-SA	</v>
      <v xml:space="preserve">http://en.wikipedia.org/wiki/Bolívar_Department	</v>
      <v xml:space="preserve">http://creativecommons.org/licenses/by-sa/3.0/	</v>
    </spb>
    <spb s="10">
      <v>66</v>
      <v>66</v>
      <v>66</v>
      <v>66</v>
      <v>67</v>
      <v>66</v>
      <v>66</v>
      <v>66</v>
      <v>66</v>
    </spb>
    <spb s="3">
      <v>6</v>
      <v>Name</v>
      <v>LearnMoreOnLink</v>
    </spb>
    <spb s="0">
      <v xml:space="preserve">Wikipedia	</v>
      <v xml:space="preserve">CC BY-SA 3.0	</v>
      <v xml:space="preserve">https://es.wikipedia.org/wiki/Boyac%C3%A1	</v>
      <v xml:space="preserve">https://creativecommons.org/licenses/by-sa/3.0	</v>
    </spb>
    <spb s="0">
      <v xml:space="preserve">Wikipedia	</v>
      <v xml:space="preserve">CC-BY-SA	</v>
      <v xml:space="preserve">http://en.wikipedia.org/wiki/Boyacá_Department	</v>
      <v xml:space="preserve">http://creativecommons.org/licenses/by-sa/3.0/	</v>
    </spb>
    <spb s="10">
      <v>70</v>
      <v>70</v>
      <v>70</v>
      <v>70</v>
      <v>71</v>
      <v>70</v>
      <v>70</v>
      <v>70</v>
      <v>70</v>
    </spb>
    <spb s="0">
      <v xml:space="preserve">Wikipedia	</v>
      <v xml:space="preserve">CC BY-SA 3.0	</v>
      <v xml:space="preserve">https://es.wikipedia.org/wiki/Caldas	</v>
      <v xml:space="preserve">https://creativecommons.org/licenses/by-sa/3.0	</v>
    </spb>
    <spb s="0">
      <v xml:space="preserve">Wikipedia	</v>
      <v xml:space="preserve">CC-BY-SA	</v>
      <v xml:space="preserve">http://en.wikipedia.org/wiki/Caldas_Department	</v>
      <v xml:space="preserve">http://creativecommons.org/licenses/by-sa/3.0/	</v>
    </spb>
    <spb s="10">
      <v>73</v>
      <v>73</v>
      <v>73</v>
      <v>73</v>
      <v>74</v>
      <v>73</v>
      <v>73</v>
      <v>73</v>
      <v>73</v>
    </spb>
    <spb s="0">
      <v xml:space="preserve">Wikipedia	</v>
      <v xml:space="preserve">CC BY-SA 3.0	</v>
      <v xml:space="preserve">https://es.wikipedia.org/wiki/Caquet%C3%A1	</v>
      <v xml:space="preserve">https://creativecommons.org/licenses/by-sa/3.0	</v>
    </spb>
    <spb s="0">
      <v xml:space="preserve">Wikipedia	</v>
      <v xml:space="preserve">CC-BY-SA	</v>
      <v xml:space="preserve">http://en.wikipedia.org/wiki/Caquetá_Department	</v>
      <v xml:space="preserve">http://creativecommons.org/licenses/by-sa/3.0/	</v>
    </spb>
    <spb s="10">
      <v>76</v>
      <v>76</v>
      <v>76</v>
      <v>76</v>
      <v>77</v>
      <v>76</v>
      <v>76</v>
      <v>76</v>
      <v>76</v>
    </spb>
    <spb s="0">
      <v xml:space="preserve">Wikipedia	</v>
      <v xml:space="preserve">CC BY-SA 3.0	</v>
      <v xml:space="preserve">https://es.wikipedia.org/wiki/Casanare	</v>
      <v xml:space="preserve">https://creativecommons.org/licenses/by-sa/3.0	</v>
    </spb>
    <spb s="0">
      <v xml:space="preserve">Wikipedia	</v>
      <v xml:space="preserve">CC-BY-SA	</v>
      <v xml:space="preserve">http://en.wikipedia.org/wiki/Casanare_Department	</v>
      <v xml:space="preserve">http://creativecommons.org/licenses/by-sa/3.0/	</v>
    </spb>
    <spb s="10">
      <v>79</v>
      <v>79</v>
      <v>79</v>
      <v>79</v>
      <v>80</v>
      <v>79</v>
      <v>79</v>
      <v>79</v>
      <v>79</v>
    </spb>
    <spb s="3">
      <v>7</v>
      <v>Name</v>
      <v>LearnMoreOnLink</v>
    </spb>
    <spb s="0">
      <v xml:space="preserve">Wikipedia	</v>
      <v xml:space="preserve">CC BY-SA 3.0	</v>
      <v xml:space="preserve">https://es.wikipedia.org/wiki/Cauca_(Colombia)	</v>
      <v xml:space="preserve">https://creativecommons.org/licenses/by-sa/3.0	</v>
    </spb>
    <spb s="0">
      <v xml:space="preserve">Wikipedia	</v>
      <v xml:space="preserve">CC-BY-SA	</v>
      <v xml:space="preserve">http://en.wikipedia.org/wiki/Cauca_Department	</v>
      <v xml:space="preserve">http://creativecommons.org/licenses/by-sa/3.0/	</v>
    </spb>
    <spb s="10">
      <v>83</v>
      <v>83</v>
      <v>83</v>
      <v>83</v>
      <v>84</v>
      <v>83</v>
      <v>83</v>
      <v>83</v>
      <v>83</v>
    </spb>
    <spb s="3">
      <v>8</v>
      <v>Name</v>
      <v>LearnMoreOnLink</v>
    </spb>
    <spb s="0">
      <v xml:space="preserve">Wikipedia	</v>
      <v xml:space="preserve">CC BY-SA 3.0	</v>
      <v xml:space="preserve">https://es.wikipedia.org/wiki/Cesar	</v>
      <v xml:space="preserve">https://creativecommons.org/licenses/by-sa/3.0	</v>
    </spb>
    <spb s="0">
      <v xml:space="preserve">Wikipedia	</v>
      <v xml:space="preserve">CC-BY-SA	</v>
      <v xml:space="preserve">http://en.wikipedia.org/wiki/Cesar_Department	</v>
      <v xml:space="preserve">http://creativecommons.org/licenses/by-sa/3.0/	</v>
    </spb>
    <spb s="10">
      <v>87</v>
      <v>87</v>
      <v>87</v>
      <v>87</v>
      <v>88</v>
      <v>87</v>
      <v>87</v>
      <v>87</v>
      <v>87</v>
    </spb>
    <spb s="0">
      <v xml:space="preserve">Wikipedia	</v>
      <v xml:space="preserve">CC BY-SA 3.0	</v>
      <v xml:space="preserve">https://es.wikipedia.org/wiki/Choc%C3%B3	</v>
      <v xml:space="preserve">https://creativecommons.org/licenses/by-sa/3.0	</v>
    </spb>
    <spb s="0">
      <v xml:space="preserve">Wikipedia	</v>
      <v xml:space="preserve">CC-BY-SA	</v>
      <v xml:space="preserve">http://en.wikipedia.org/wiki/Chocó_Department	</v>
      <v xml:space="preserve">http://creativecommons.org/licenses/by-sa/3.0/	</v>
    </spb>
    <spb s="10">
      <v>90</v>
      <v>90</v>
      <v>90</v>
      <v>90</v>
      <v>91</v>
      <v>90</v>
      <v>90</v>
      <v>90</v>
      <v>90</v>
    </spb>
    <spb s="0">
      <v xml:space="preserve">Wikipedia	</v>
      <v xml:space="preserve">CC BY-SA 3.0	</v>
      <v xml:space="preserve">https://es.wikipedia.org/wiki/C%C3%B3rdoba_(Colombia)	</v>
      <v xml:space="preserve">https://creativecommons.org/licenses/by-sa/3.0	</v>
    </spb>
    <spb s="0">
      <v xml:space="preserve">Wikipedia	</v>
      <v xml:space="preserve">CC-BY-SA	</v>
      <v xml:space="preserve">http://en.wikipedia.org/wiki/Córdoba_Department	</v>
      <v xml:space="preserve">http://creativecommons.org/licenses/by-sa/3.0/	</v>
    </spb>
    <spb s="10">
      <v>93</v>
      <v>93</v>
      <v>93</v>
      <v>93</v>
      <v>94</v>
      <v>93</v>
      <v>93</v>
      <v>93</v>
      <v>93</v>
    </spb>
    <spb s="0">
      <v xml:space="preserve">Wikipedia	</v>
      <v xml:space="preserve">CC BY-SA 3.0	</v>
      <v xml:space="preserve">https://es.wikipedia.org/wiki/Cundinamarca	</v>
      <v xml:space="preserve">https://creativecommons.org/licenses/by-sa/3.0	</v>
    </spb>
    <spb s="0">
      <v xml:space="preserve">Wikipedia	</v>
      <v xml:space="preserve">CC-BY-SA	</v>
      <v xml:space="preserve">http://en.wikipedia.org/wiki/Cundinamarca_Department	</v>
      <v xml:space="preserve">http://creativecommons.org/licenses/by-sa/3.0/	</v>
    </spb>
    <spb s="10">
      <v>96</v>
      <v>96</v>
      <v>96</v>
      <v>96</v>
      <v>97</v>
      <v>96</v>
      <v>96</v>
      <v>96</v>
      <v>96</v>
    </spb>
    <spb s="0">
      <v xml:space="preserve">Wikipedia	</v>
      <v xml:space="preserve">CC BY-SA 3.0	</v>
      <v xml:space="preserve">https://es.wikipedia.org/wiki/Guain%C3%ADa	</v>
      <v xml:space="preserve">https://creativecommons.org/licenses/by-sa/3.0	</v>
    </spb>
    <spb s="0">
      <v xml:space="preserve">Wikipedia	</v>
      <v xml:space="preserve">CC-BY-SA	</v>
      <v xml:space="preserve">http://en.wikipedia.org/wiki/Guainía_Department	</v>
      <v xml:space="preserve">http://creativecommons.org/licenses/by-sa/3.0/	</v>
    </spb>
    <spb s="10">
      <v>99</v>
      <v>99</v>
      <v>99</v>
      <v>99</v>
      <v>100</v>
      <v>99</v>
      <v>99</v>
      <v>99</v>
      <v>99</v>
    </spb>
    <spb s="0">
      <v xml:space="preserve">Wikipedia	</v>
      <v xml:space="preserve">CC BY-SA 3.0	</v>
      <v xml:space="preserve">https://es.wikipedia.org/wiki/Guaviare	</v>
      <v xml:space="preserve">https://creativecommons.org/licenses/by-sa/3.0	</v>
    </spb>
    <spb s="0">
      <v xml:space="preserve">Wikipedia	</v>
      <v xml:space="preserve">CC-BY-SA	</v>
      <v xml:space="preserve">http://en.wikipedia.org/wiki/Guaviare_Department	</v>
      <v xml:space="preserve">http://creativecommons.org/licenses/by-sa/3.0/	</v>
    </spb>
    <spb s="10">
      <v>102</v>
      <v>102</v>
      <v>102</v>
      <v>102</v>
      <v>103</v>
      <v>102</v>
      <v>102</v>
      <v>102</v>
      <v>102</v>
    </spb>
    <spb s="0">
      <v xml:space="preserve">Wikipedia	</v>
      <v xml:space="preserve">CC BY-SA 3.0	</v>
      <v xml:space="preserve">https://es.wikipedia.org/wiki/Huila	</v>
      <v xml:space="preserve">https://creativecommons.org/licenses/by-sa/3.0	</v>
    </spb>
    <spb s="0">
      <v xml:space="preserve">Wikipedia	</v>
      <v xml:space="preserve">CC-BY-SA	</v>
      <v xml:space="preserve">http://en.wikipedia.org/wiki/Huila_Department	</v>
      <v xml:space="preserve">http://creativecommons.org/licenses/by-sa/3.0/	</v>
    </spb>
    <spb s="10">
      <v>105</v>
      <v>105</v>
      <v>105</v>
      <v>105</v>
      <v>106</v>
      <v>105</v>
      <v>105</v>
      <v>105</v>
      <v>105</v>
    </spb>
    <spb s="0">
      <v xml:space="preserve">Wikipedia	</v>
      <v xml:space="preserve">CC BY-SA 3.0	</v>
      <v xml:space="preserve">https://es.wikipedia.org/wiki/La_Guajira	</v>
      <v xml:space="preserve">https://creativecommons.org/licenses/by-sa/3.0	</v>
    </spb>
    <spb s="0">
      <v xml:space="preserve">Wikipedia	</v>
      <v xml:space="preserve">CC-BY-SA	</v>
      <v xml:space="preserve">http://en.wikipedia.org/wiki/La_Guajira_Department	</v>
      <v xml:space="preserve">http://creativecommons.org/licenses/by-sa/3.0/	</v>
    </spb>
    <spb s="18">
      <v>108</v>
      <v>108</v>
      <v>108</v>
      <v>108</v>
      <v>109</v>
      <v>108</v>
      <v>108</v>
      <v>108</v>
    </spb>
    <spb s="0">
      <v xml:space="preserve">Wikipedia	</v>
      <v xml:space="preserve">CC BY-SA 3.0	</v>
      <v xml:space="preserve">https://es.wikipedia.org/wiki/Meta_(Colombia)	</v>
      <v xml:space="preserve">https://creativecommons.org/licenses/by-sa/3.0	</v>
    </spb>
    <spb s="0">
      <v xml:space="preserve">Wikipedia	</v>
      <v xml:space="preserve">CC-BY-SA	</v>
      <v xml:space="preserve">http://en.wikipedia.org/wiki/Meta_Department	</v>
      <v xml:space="preserve">http://creativecommons.org/licenses/by-sa/3.0/	</v>
    </spb>
    <spb s="10">
      <v>111</v>
      <v>111</v>
      <v>111</v>
      <v>111</v>
      <v>112</v>
      <v>111</v>
      <v>111</v>
      <v>111</v>
      <v>111</v>
    </spb>
    <spb s="0">
      <v xml:space="preserve">Wikipedia	</v>
      <v xml:space="preserve">CC BY-SA 3.0	</v>
      <v xml:space="preserve">https://es.wikipedia.org/wiki/Nari%C3%B1o_(Colombia)	</v>
      <v xml:space="preserve">https://creativecommons.org/licenses/by-sa/3.0	</v>
    </spb>
    <spb s="0">
      <v xml:space="preserve">Wikipedia	</v>
      <v xml:space="preserve">CC-BY-SA	</v>
      <v xml:space="preserve">http://en.wikipedia.org/wiki/Nariño_Department	</v>
      <v xml:space="preserve">http://creativecommons.org/licenses/by-sa/3.0/	</v>
    </spb>
    <spb s="10">
      <v>114</v>
      <v>114</v>
      <v>115</v>
      <v>114</v>
      <v>115</v>
      <v>114</v>
      <v>114</v>
      <v>114</v>
      <v>114</v>
    </spb>
    <spb s="0">
      <v xml:space="preserve">Wikipedia	</v>
      <v xml:space="preserve">CC BY-SA 3.0	</v>
      <v xml:space="preserve">https://es.wikipedia.org/wiki/Norte_de_Santander	</v>
      <v xml:space="preserve">https://creativecommons.org/licenses/by-sa/3.0	</v>
    </spb>
    <spb s="0">
      <v xml:space="preserve">Wikipedia	</v>
      <v xml:space="preserve">CC-BY-SA	</v>
      <v xml:space="preserve">http://en.wikipedia.org/wiki/Norte_de_Santander_Department	</v>
      <v xml:space="preserve">http://creativecommons.org/licenses/by-sa/3.0/	</v>
    </spb>
    <spb s="10">
      <v>117</v>
      <v>117</v>
      <v>117</v>
      <v>117</v>
      <v>118</v>
      <v>117</v>
      <v>117</v>
      <v>117</v>
      <v>117</v>
    </spb>
    <spb s="12">
      <v>kilómetro cuadrado</v>
      <v>2023</v>
      <v>2005</v>
    </spb>
    <spb s="0">
      <v xml:space="preserve">Wikipedia	</v>
      <v xml:space="preserve">CC BY-SA 3.0	</v>
      <v xml:space="preserve">https://es.wikipedia.org/wiki/Putumayo_(Colombia)	</v>
      <v xml:space="preserve">https://creativecommons.org/licenses/by-sa/3.0	</v>
    </spb>
    <spb s="0">
      <v xml:space="preserve">Wikipedia	</v>
      <v xml:space="preserve">CC-BY-SA	</v>
      <v xml:space="preserve">http://en.wikipedia.org/wiki/Putumayo_Department	</v>
      <v xml:space="preserve">http://creativecommons.org/licenses/by-sa/3.0/	</v>
    </spb>
    <spb s="18">
      <v>121</v>
      <v>121</v>
      <v>121</v>
      <v>121</v>
      <v>122</v>
      <v>121</v>
      <v>121</v>
      <v>121</v>
    </spb>
    <spb s="0">
      <v xml:space="preserve">Wikipedia	</v>
      <v xml:space="preserve">CC BY-SA 3.0	</v>
      <v xml:space="preserve">https://es.wikipedia.org/wiki/Quind%C3%ADo	</v>
      <v xml:space="preserve">https://creativecommons.org/licenses/by-sa/3.0	</v>
    </spb>
    <spb s="0">
      <v xml:space="preserve">Wikipedia	</v>
      <v xml:space="preserve">CC-BY-SA	</v>
      <v xml:space="preserve">http://en.wikipedia.org/wiki/Quindío_Department	</v>
      <v xml:space="preserve">http://creativecommons.org/licenses/by-sa/3.0/	</v>
    </spb>
    <spb s="10">
      <v>124</v>
      <v>124</v>
      <v>124</v>
      <v>124</v>
      <v>125</v>
      <v>124</v>
      <v>124</v>
      <v>124</v>
      <v>124</v>
    </spb>
    <spb s="0">
      <v xml:space="preserve">Wikipedia	</v>
      <v xml:space="preserve">CC BY-SA 3.0	</v>
      <v xml:space="preserve">https://es.wikipedia.org/wiki/Risaralda	</v>
      <v xml:space="preserve">https://creativecommons.org/licenses/by-sa/3.0	</v>
    </spb>
    <spb s="0">
      <v xml:space="preserve">Wikipedia	</v>
      <v xml:space="preserve">CC-BY-SA	</v>
      <v xml:space="preserve">http://en.wikipedia.org/wiki/Risaralda_Department	</v>
      <v xml:space="preserve">http://creativecommons.org/licenses/by-sa/3.0/	</v>
    </spb>
    <spb s="10">
      <v>127</v>
      <v>127</v>
      <v>127</v>
      <v>127</v>
      <v>128</v>
      <v>127</v>
      <v>127</v>
      <v>127</v>
      <v>127</v>
    </spb>
    <spb s="12">
      <v>kilómetro cuadrado</v>
      <v>2024</v>
      <v>2005</v>
    </spb>
    <spb s="0">
      <v xml:space="preserve">Wikipedia	</v>
      <v xml:space="preserve">CC BY-SA 3.0	</v>
      <v xml:space="preserve">https://es.wikipedia.org/wiki/Archipi%C3%A9lago_de_San_Andr%C3%A9s,_Providencia_y_Santa_Catalina	</v>
      <v xml:space="preserve">https://creativecommons.org/licenses/by-sa/3.0	</v>
    </spb>
    <spb s="0">
      <v xml:space="preserve">Wikipedia	</v>
      <v xml:space="preserve">CC-BY-SA	</v>
      <v xml:space="preserve">http://en.wikipedia.org/wiki/Archipelago_of_San_Andrés,_Providencia_and_Santa_Catalina	</v>
      <v xml:space="preserve">http://creativecommons.org/licenses/by-sa/3.0/	</v>
    </spb>
    <spb s="18">
      <v>131</v>
      <v>131</v>
      <v>131</v>
      <v>131</v>
      <v>132</v>
      <v>131</v>
      <v>131</v>
      <v>131</v>
    </spb>
    <spb s="19">
      <v>Area</v>
      <v>Image</v>
      <v>Name</v>
      <v>Population</v>
      <v>UniqueName</v>
      <v>VDPID/VSID</v>
      <v>Abbreviation</v>
      <v>Description</v>
      <v>Country/region</v>
      <v>Housing units</v>
      <v>Capital/Major City</v>
    </spb>
    <spb s="20">
      <v>9</v>
      <v>Name</v>
    </spb>
    <spb s="21">
      <v>4</v>
      <v>4</v>
    </spb>
    <spb s="0">
      <v xml:space="preserve">Wikipedia	</v>
      <v xml:space="preserve">CC BY-SA 3.0	</v>
      <v xml:space="preserve">https://es.wikipedia.org/wiki/Santander_(Colombia)	</v>
      <v xml:space="preserve">https://creativecommons.org/licenses/by-sa/3.0	</v>
    </spb>
    <spb s="0">
      <v xml:space="preserve">Wikipedia	</v>
      <v xml:space="preserve">CC-BY-SA	</v>
      <v xml:space="preserve">http://en.wikipedia.org/wiki/Santander_Department	</v>
      <v xml:space="preserve">http://creativecommons.org/licenses/by-sa/3.0/	</v>
    </spb>
    <spb s="10">
      <v>137</v>
      <v>137</v>
      <v>137</v>
      <v>137</v>
      <v>138</v>
      <v>137</v>
      <v>137</v>
      <v>137</v>
      <v>137</v>
    </spb>
    <spb s="0">
      <v xml:space="preserve">Wikipedia	</v>
      <v xml:space="preserve">CC BY-SA 3.0	</v>
      <v xml:space="preserve">https://es.wikipedia.org/wiki/Sucre_(Colombia)	</v>
      <v xml:space="preserve">https://creativecommons.org/licenses/by-sa/3.0	</v>
    </spb>
    <spb s="0">
      <v xml:space="preserve">Wikipedia	</v>
      <v xml:space="preserve">CC-BY-SA	</v>
      <v xml:space="preserve">http://en.wikipedia.org/wiki/Sucre_Department	</v>
      <v xml:space="preserve">http://creativecommons.org/licenses/by-sa/3.0/	</v>
    </spb>
    <spb s="10">
      <v>140</v>
      <v>140</v>
      <v>140</v>
      <v>140</v>
      <v>141</v>
      <v>140</v>
      <v>140</v>
      <v>140</v>
      <v>140</v>
    </spb>
    <spb s="0">
      <v xml:space="preserve">Wikipedia	</v>
      <v xml:space="preserve">CC BY-SA 3.0	</v>
      <v xml:space="preserve">https://es.wikipedia.org/wiki/Tolima	</v>
      <v xml:space="preserve">https://creativecommons.org/licenses/by-sa/3.0	</v>
    </spb>
    <spb s="0">
      <v xml:space="preserve">Wikipedia	</v>
      <v xml:space="preserve">CC-BY-SA	</v>
      <v xml:space="preserve">http://en.wikipedia.org/wiki/Tolima_Department	</v>
      <v xml:space="preserve">http://creativecommons.org/licenses/by-sa/3.0/	</v>
    </spb>
    <spb s="10">
      <v>143</v>
      <v>143</v>
      <v>143</v>
      <v>143</v>
      <v>144</v>
      <v>143</v>
      <v>143</v>
      <v>143</v>
      <v>143</v>
    </spb>
    <spb s="0">
      <v xml:space="preserve">Wikipedia	</v>
      <v xml:space="preserve">CC BY-SA 3.0	</v>
      <v xml:space="preserve">https://es.wikipedia.org/wiki/Valle_del_Cauca	</v>
      <v xml:space="preserve">https://creativecommons.org/licenses/by-sa/3.0	</v>
    </spb>
    <spb s="0">
      <v xml:space="preserve">Wikipedia	</v>
      <v xml:space="preserve">CC-BY-SA	</v>
      <v xml:space="preserve">http://en.wikipedia.org/wiki/Valle_del_Cauca_Department	</v>
      <v xml:space="preserve">http://creativecommons.org/licenses/by-sa/3.0/	</v>
    </spb>
    <spb s="10">
      <v>146</v>
      <v>146</v>
      <v>146</v>
      <v>146</v>
      <v>147</v>
      <v>146</v>
      <v>146</v>
      <v>146</v>
      <v>146</v>
    </spb>
    <spb s="0">
      <v xml:space="preserve">Wikipedia	</v>
      <v xml:space="preserve">CC BY-SA 3.0	</v>
      <v xml:space="preserve">https://es.wikipedia.org/wiki/Vaup%C3%A9s	</v>
      <v xml:space="preserve">https://creativecommons.org/licenses/by-sa/3.0	</v>
    </spb>
    <spb s="0">
      <v xml:space="preserve">Wikipedia	</v>
      <v xml:space="preserve">CC-BY-SA	</v>
      <v xml:space="preserve">http://en.wikipedia.org/wiki/Vaupés_Department	</v>
      <v xml:space="preserve">http://creativecommons.org/licenses/by-sa/3.0/	</v>
    </spb>
    <spb s="10">
      <v>149</v>
      <v>149</v>
      <v>149</v>
      <v>149</v>
      <v>150</v>
      <v>149</v>
      <v>149</v>
      <v>149</v>
      <v>149</v>
    </spb>
    <spb s="0">
      <v xml:space="preserve">Wikipedia	</v>
      <v xml:space="preserve">CC BY-SA 3.0	</v>
      <v xml:space="preserve">https://es.wikipedia.org/wiki/Vichada	</v>
      <v xml:space="preserve">https://creativecommons.org/licenses/by-sa/3.0	</v>
    </spb>
    <spb s="0">
      <v xml:space="preserve">Wikipedia	</v>
      <v xml:space="preserve">CC-BY-SA	</v>
      <v xml:space="preserve">http://en.wikipedia.org/wiki/Vichada_Department	</v>
      <v xml:space="preserve">http://creativecommons.org/licenses/by-sa/3.0/	</v>
    </spb>
    <spb s="18">
      <v>152</v>
      <v>152</v>
      <v>152</v>
      <v>152</v>
      <v>153</v>
      <v>152</v>
      <v>152</v>
      <v>152</v>
    </spb>
    <spb s="0">
      <v xml:space="preserve">Wikipedia	</v>
      <v xml:space="preserve">CC BY-SA 3.0	</v>
      <v xml:space="preserve">https://es.wikipedia.org/wiki/Leticia_(Colombia)	</v>
      <v xml:space="preserve">https://creativecommons.org/licenses/by-sa/3.0	</v>
    </spb>
    <spb s="1">
      <v>155</v>
      <v>155</v>
      <v>155</v>
      <v>155</v>
      <v>155</v>
      <v>155</v>
      <v>155</v>
      <v>155</v>
      <v>155</v>
    </spb>
    <spb s="3">
      <v>10</v>
      <v>Name</v>
      <v>LearnMoreOnLink</v>
    </spb>
    <spb s="8">
      <v>kilómetro cuadrado</v>
      <v>2005</v>
    </spb>
    <spb s="0">
      <v xml:space="preserve">Wikipedia	</v>
      <v xml:space="preserve">CC BY-SA 3.0	</v>
      <v xml:space="preserve">https://es.wikipedia.org/wiki/Arauca_(Arauca)	</v>
      <v xml:space="preserve">https://creativecommons.org/licenses/by-sa/3.0	</v>
    </spb>
    <spb s="1">
      <v>159</v>
      <v>159</v>
      <v>159</v>
      <v>159</v>
      <v>159</v>
      <v>159</v>
      <v>159</v>
      <v>159</v>
      <v>159</v>
    </spb>
    <spb s="3">
      <v>11</v>
      <v>Name</v>
      <v>LearnMoreOnLink</v>
    </spb>
    <spb s="8">
      <v>kilómetro cuadrado</v>
      <v>2020</v>
    </spb>
    <spb s="0">
      <v xml:space="preserve">Wikipedia	</v>
      <v xml:space="preserve">CC BY-SA 3.0	</v>
      <v xml:space="preserve">https://es.wikipedia.org/wiki/Cartagena_de_Indias	</v>
      <v xml:space="preserve">https://creativecommons.org/licenses/by-sa/3.0	</v>
    </spb>
    <spb s="1">
      <v>163</v>
      <v>163</v>
      <v>163</v>
      <v>163</v>
      <v>163</v>
      <v>163</v>
      <v>163</v>
      <v>163</v>
      <v>163</v>
    </spb>
    <spb s="8">
      <v>kilómetro cuadrado</v>
      <v>2018</v>
    </spb>
    <spb s="0">
      <v xml:space="preserve">Wikipedia	</v>
      <v xml:space="preserve">CC BY-SA 3.0	</v>
      <v xml:space="preserve">https://es.wikipedia.org/wiki/Florencia_(Caquet%C3%A1)	</v>
      <v xml:space="preserve">https://creativecommons.org/licenses/by-sa/3.0	</v>
    </spb>
    <spb s="1">
      <v>166</v>
      <v>166</v>
      <v>166</v>
      <v>166</v>
      <v>166</v>
      <v>166</v>
      <v>166</v>
      <v>166</v>
      <v>166</v>
    </spb>
    <spb s="8">
      <v>kilómetro cuadrado</v>
      <v>2021</v>
    </spb>
    <spb s="0">
      <v xml:space="preserve">Wikipedia	</v>
      <v xml:space="preserve">CC BY-SA 3.0	</v>
      <v xml:space="preserve">https://es.wikipedia.org/wiki/Yopal	</v>
      <v xml:space="preserve">https://creativecommons.org/licenses/by-sa/3.0	</v>
    </spb>
    <spb s="1">
      <v>169</v>
      <v>169</v>
      <v>169</v>
      <v>169</v>
      <v>169</v>
      <v>169</v>
      <v>169</v>
      <v>169</v>
      <v>169</v>
    </spb>
    <spb s="3">
      <v>12</v>
      <v>Name</v>
      <v>LearnMoreOnLink</v>
    </spb>
    <spb s="0">
      <v xml:space="preserve">Wikipedia	</v>
      <v xml:space="preserve">CC BY-SA 3.0	</v>
      <v xml:space="preserve">https://es.wikipedia.org/wiki/Valledupar	</v>
      <v xml:space="preserve">https://creativecommons.org/licenses/by-sa/3.0	</v>
    </spb>
    <spb s="1">
      <v>172</v>
      <v>172</v>
      <v>172</v>
      <v>172</v>
      <v>172</v>
      <v>172</v>
      <v>172</v>
      <v>172</v>
      <v>172</v>
    </spb>
    <spb s="0">
      <v xml:space="preserve">Wikipedia	</v>
      <v xml:space="preserve">CC-BY-SA	</v>
      <v xml:space="preserve">http://lt.wikipedia.org/wiki/Puerto_Inirida	</v>
      <v xml:space="preserve">http://creativecommons.org/licenses/by-sa/3.0/	</v>
    </spb>
    <spb s="0">
      <v xml:space="preserve">Wikipedia	</v>
      <v xml:space="preserve">CC BY-SA 3.0	</v>
      <v xml:space="preserve">https://es.wikipedia.org/wiki/In%C3%ADrida	</v>
      <v xml:space="preserve">https://creativecommons.org/licenses/by-sa/3.0	</v>
    </spb>
    <spb s="1">
      <v>174</v>
      <v>175</v>
      <v>175</v>
      <v>175</v>
      <v>175</v>
      <v>175</v>
      <v>175</v>
      <v>175</v>
      <v>175</v>
    </spb>
    <spb s="8">
      <v>kilómetro cuadrado</v>
      <v>2015</v>
    </spb>
    <spb s="0">
      <v xml:space="preserve">Wikipedia	</v>
      <v xml:space="preserve">CC BY-SA 3.0	</v>
      <v xml:space="preserve">https://es.wikipedia.org/wiki/San_Jos%C3%A9_del_Guaviare	</v>
      <v xml:space="preserve">https://creativecommons.org/licenses/by-sa/3.0	</v>
    </spb>
    <spb s="0">
      <v xml:space="preserve">Wikipedia	</v>
      <v xml:space="preserve">CC-BY-SA	</v>
      <v xml:space="preserve">http://en.wikipedia.org/wiki/San_José_del_Guaviare	</v>
      <v xml:space="preserve">http://creativecommons.org/licenses/by-sa/3.0/	</v>
    </spb>
    <spb s="1">
      <v>178</v>
      <v>178</v>
      <v>178</v>
      <v>178</v>
      <v>179</v>
      <v>178</v>
      <v>178</v>
      <v>178</v>
      <v>178</v>
    </spb>
    <spb s="0">
      <v xml:space="preserve">Wikipedia	</v>
      <v xml:space="preserve">CC BY-SA 3.0	</v>
      <v xml:space="preserve">https://es.wikipedia.org/wiki/Riohacha	</v>
      <v xml:space="preserve">https://creativecommons.org/licenses/by-sa/3.0	</v>
    </spb>
    <spb s="1">
      <v>181</v>
      <v>181</v>
      <v>181</v>
      <v>181</v>
      <v>181</v>
      <v>181</v>
      <v>181</v>
      <v>181</v>
      <v>181</v>
    </spb>
    <spb s="0">
      <v xml:space="preserve">Wikipedia	</v>
      <v xml:space="preserve">CC BY-SA 3.0	</v>
      <v xml:space="preserve">https://en.wikipedia.org/wiki/Uribia,_La_Guajira	</v>
      <v xml:space="preserve">https://creativecommons.org/licenses/by-sa/3.0	</v>
    </spb>
    <spb s="1">
      <v>183</v>
      <v>183</v>
      <v>183</v>
      <v>183</v>
      <v>183</v>
      <v>183</v>
      <v>183</v>
      <v>183</v>
      <v>183</v>
    </spb>
    <spb s="3">
      <v>13</v>
      <v>Name</v>
      <v>LearnMoreOnLink</v>
    </spb>
    <spb s="0">
      <v xml:space="preserve">Wikipedia	</v>
      <v xml:space="preserve">CC BY-SA 3.0	</v>
      <v xml:space="preserve">https://es.wikipedia.org/wiki/Villavicencio	</v>
      <v xml:space="preserve">https://creativecommons.org/licenses/by-sa/3.0	</v>
    </spb>
    <spb s="1">
      <v>186</v>
      <v>186</v>
      <v>186</v>
      <v>186</v>
      <v>186</v>
      <v>186</v>
      <v>186</v>
      <v>186</v>
      <v>186</v>
    </spb>
    <spb s="0">
      <v xml:space="preserve">Wikipedia	</v>
      <v xml:space="preserve">CC BY-SA 3.0	</v>
      <v xml:space="preserve">https://es.wikipedia.org/wiki/C%C3%BAcuta	</v>
      <v xml:space="preserve">https://creativecommons.org/licenses/by-sa/3.0	</v>
    </spb>
    <spb s="1">
      <v>188</v>
      <v>188</v>
      <v>188</v>
      <v>188</v>
      <v>188</v>
      <v>188</v>
      <v>188</v>
      <v>188</v>
      <v>188</v>
    </spb>
    <spb s="0">
      <v xml:space="preserve">Wikipedia	</v>
      <v xml:space="preserve">CC BY-SA 3.0	</v>
      <v xml:space="preserve">https://es.wikipedia.org/wiki/Sincelejo	</v>
      <v xml:space="preserve">https://creativecommons.org/licenses/by-sa/3.0	</v>
    </spb>
    <spb s="1">
      <v>190</v>
      <v>190</v>
      <v>190</v>
      <v>190</v>
      <v>190</v>
      <v>190</v>
      <v>190</v>
      <v>190</v>
      <v>190</v>
    </spb>
    <spb s="0">
      <v xml:space="preserve">Wikipedia	</v>
      <v xml:space="preserve">CC BY-SA 3.0	</v>
      <v xml:space="preserve">https://es.wikipedia.org/wiki/Mit%C3%BA	</v>
      <v xml:space="preserve">https://creativecommons.org/licenses/by-sa/3.0	</v>
    </spb>
    <spb s="0">
      <v xml:space="preserve">Wikipedia	</v>
      <v xml:space="preserve">CC-BY-SA	</v>
      <v xml:space="preserve">http://en.wikipedia.org/wiki/Mitú	</v>
      <v xml:space="preserve">http://creativecommons.org/licenses/by-sa/3.0/	</v>
    </spb>
    <spb s="1">
      <v>192</v>
      <v>192</v>
      <v>192</v>
      <v>192</v>
      <v>193</v>
      <v>192</v>
      <v>192</v>
      <v>192</v>
      <v>192</v>
    </spb>
    <spb s="0">
      <v xml:space="preserve">Wikipedia	</v>
      <v xml:space="preserve">CC BY-SA 3.0	</v>
      <v xml:space="preserve">https://en.wikipedia.org/wiki/Puerto_Carre%C3%B1o	</v>
      <v xml:space="preserve">https://creativecommons.org/licenses/by-sa/3.0	</v>
    </spb>
    <spb s="1">
      <v>195</v>
      <v>195</v>
      <v>195</v>
      <v>195</v>
      <v>195</v>
      <v>195</v>
      <v>195</v>
      <v>195</v>
      <v>195</v>
    </spb>
    <spb s="3">
      <v>14</v>
      <v>Name</v>
      <v>LearnMoreOnLink</v>
    </spb>
    <spb s="0">
      <v xml:space="preserve">Wikipedia	</v>
      <v xml:space="preserve">CC BY-SA 3.0	</v>
      <v xml:space="preserve">https://en.wikipedia.org/wiki/Cumaribo	</v>
      <v xml:space="preserve">https://creativecommons.org/licenses/by-sa/3.0	</v>
    </spb>
    <spb s="1">
      <v>198</v>
      <v>198</v>
      <v>198</v>
      <v>198</v>
      <v>198</v>
      <v>198</v>
      <v>198</v>
      <v>198</v>
      <v>198</v>
    </spb>
    <spb s="0">
      <v xml:space="preserve">Wikipedia	</v>
      <v xml:space="preserve">CC BY-SA 3.0	</v>
      <v xml:space="preserve">https://es.wikipedia.org/wiki/Medell%C3%ADn	</v>
      <v xml:space="preserve">https://creativecommons.org/licenses/by-sa/3.0	</v>
    </spb>
    <spb s="1">
      <v>200</v>
      <v>200</v>
      <v>200</v>
      <v>200</v>
      <v>200</v>
      <v>200</v>
      <v>200</v>
      <v>200</v>
      <v>200</v>
    </spb>
    <spb s="0">
      <v xml:space="preserve">Wikipedia	</v>
      <v xml:space="preserve">CC BY-SA 3.0	</v>
      <v xml:space="preserve">https://es.wikipedia.org/wiki/Barranquilla	</v>
      <v xml:space="preserve">https://creativecommons.org/licenses/by-sa/3.0	</v>
    </spb>
    <spb s="1">
      <v>202</v>
      <v>202</v>
      <v>202</v>
      <v>202</v>
      <v>202</v>
      <v>202</v>
      <v>202</v>
      <v>202</v>
      <v>202</v>
    </spb>
    <spb s="0">
      <v xml:space="preserve">Wikipedia	</v>
      <v xml:space="preserve">CC BY-SA 3.0	</v>
      <v xml:space="preserve">https://es.wikipedia.org/wiki/San_Andr%C3%A9s_(San_Andr%C3%A9s_y_Providencia)	</v>
      <v xml:space="preserve">https://creativecommons.org/licenses/by-sa/3.0	</v>
    </spb>
    <spb s="1">
      <v>204</v>
      <v>204</v>
      <v>204</v>
      <v>204</v>
      <v>204</v>
      <v>204</v>
      <v>204</v>
      <v>204</v>
      <v>204</v>
    </spb>
    <spb s="3">
      <v>15</v>
      <v>Name</v>
      <v>LearnMoreOnLink</v>
    </spb>
    <spb s="0">
      <v xml:space="preserve">Wikipedia	</v>
      <v xml:space="preserve">CC BY-SA 3.0	</v>
      <v xml:space="preserve">https://es.wikipedia.org/wiki/Neiva	</v>
      <v xml:space="preserve">https://creativecommons.org/licenses/by-sa/3.0	</v>
    </spb>
    <spb s="1">
      <v>207</v>
      <v>207</v>
      <v>207</v>
      <v>207</v>
      <v>207</v>
      <v>207</v>
      <v>207</v>
      <v>207</v>
      <v>207</v>
    </spb>
    <spb s="0">
      <v xml:space="preserve">Wikipedia	</v>
      <v xml:space="preserve">CC BY-SA 3.0	</v>
      <v xml:space="preserve">https://es.wikipedia.org/wiki/Popay%C3%A1n	</v>
      <v xml:space="preserve">https://creativecommons.org/licenses/by-sa/3.0	</v>
    </spb>
    <spb s="1">
      <v>209</v>
      <v>209</v>
      <v>209</v>
      <v>209</v>
      <v>209</v>
      <v>209</v>
      <v>209</v>
      <v>209</v>
      <v>209</v>
    </spb>
    <spb s="0">
      <v xml:space="preserve">Wikipedia	</v>
      <v xml:space="preserve">CC BY-SA 3.0	</v>
      <v xml:space="preserve">https://es.wikipedia.org/wiki/Ibagu%C3%A9	</v>
      <v xml:space="preserve">https://creativecommons.org/licenses/by-sa/3.0	</v>
    </spb>
    <spb s="1">
      <v>211</v>
      <v>211</v>
      <v>211</v>
      <v>211</v>
      <v>211</v>
      <v>211</v>
      <v>211</v>
      <v>211</v>
      <v>211</v>
    </spb>
    <spb s="0">
      <v xml:space="preserve">Wikipedia	</v>
      <v xml:space="preserve">CC BY-SA 3.0	</v>
      <v xml:space="preserve">https://es.wikipedia.org/wiki/Tunja	</v>
      <v xml:space="preserve">https://creativecommons.org/licenses/by-sa/3.0	</v>
    </spb>
    <spb s="1">
      <v>213</v>
      <v>213</v>
      <v>213</v>
      <v>213</v>
      <v>213</v>
      <v>213</v>
      <v>213</v>
      <v>213</v>
      <v>213</v>
    </spb>
    <spb s="0">
      <v xml:space="preserve">Wikipedia	</v>
      <v xml:space="preserve">CC BY-SA 3.0	</v>
      <v xml:space="preserve">https://es.wikipedia.org/wiki/Quibd%C3%B3	</v>
      <v xml:space="preserve">https://creativecommons.org/licenses/by-sa/3.0	</v>
    </spb>
    <spb s="1">
      <v>215</v>
      <v>215</v>
      <v>215</v>
      <v>215</v>
      <v>215</v>
      <v>215</v>
      <v>215</v>
      <v>215</v>
      <v>215</v>
    </spb>
    <spb s="0">
      <v xml:space="preserve">Wikipedia	</v>
      <v xml:space="preserve">CC BY-SA 3.0	</v>
      <v xml:space="preserve">https://es.wikipedia.org/wiki/Monter%C3%ADa	</v>
      <v xml:space="preserve">https://creativecommons.org/licenses/by-sa/3.0	</v>
    </spb>
    <spb s="1">
      <v>217</v>
      <v>217</v>
      <v>217</v>
      <v>217</v>
      <v>217</v>
      <v>217</v>
      <v>217</v>
      <v>217</v>
      <v>217</v>
    </spb>
    <spb s="0">
      <v xml:space="preserve">Wikipedia	</v>
      <v xml:space="preserve">CC BY-SA 3.0	</v>
      <v xml:space="preserve">https://es.wikipedia.org/wiki/Armenia_(Quind%C3%ADo)	</v>
      <v xml:space="preserve">https://creativecommons.org/licenses/by-sa/3.0	</v>
    </spb>
    <spb s="1">
      <v>219</v>
      <v>219</v>
      <v>219</v>
      <v>219</v>
      <v>219</v>
      <v>219</v>
      <v>219</v>
      <v>219</v>
      <v>219</v>
    </spb>
    <spb s="0">
      <v xml:space="preserve">Wikipedia	</v>
      <v xml:space="preserve">CC BY-SA 3.0	</v>
      <v xml:space="preserve">https://es.wikipedia.org/wiki/Manizales	</v>
      <v xml:space="preserve">https://creativecommons.org/licenses/by-sa/3.0	</v>
    </spb>
    <spb s="1">
      <v>221</v>
      <v>221</v>
      <v>221</v>
      <v>221</v>
      <v>221</v>
      <v>221</v>
      <v>221</v>
      <v>221</v>
      <v>221</v>
    </spb>
    <spb s="0">
      <v xml:space="preserve">Wikipedia	</v>
      <v xml:space="preserve">CC BY-SA 3.0	</v>
      <v xml:space="preserve">https://es.wikipedia.org/wiki/Pereira	</v>
      <v xml:space="preserve">https://creativecommons.org/licenses/by-sa/3.0	</v>
    </spb>
    <spb s="1">
      <v>223</v>
      <v>223</v>
      <v>223</v>
      <v>223</v>
      <v>223</v>
      <v>223</v>
      <v>223</v>
      <v>223</v>
      <v>223</v>
    </spb>
    <spb s="0">
      <v xml:space="preserve">Wikipedia	</v>
      <v xml:space="preserve">CC BY-SA 3.0	</v>
      <v xml:space="preserve">https://es.wikipedia.org/wiki/Santa_Marta_(Colombia)	</v>
      <v xml:space="preserve">https://creativecommons.org/licenses/by-sa/3.0	</v>
    </spb>
    <spb s="1">
      <v>225</v>
      <v>225</v>
      <v>225</v>
      <v>225</v>
      <v>225</v>
      <v>225</v>
      <v>225</v>
      <v>225</v>
      <v>225</v>
    </spb>
    <spb s="8">
      <v>kilómetro cuadrado</v>
      <v>2019</v>
    </spb>
    <spb s="0">
      <v xml:space="preserve">Wikipedia	</v>
      <v xml:space="preserve">CC BY-SA 3.0	</v>
      <v xml:space="preserve">https://es.wikipedia.org/wiki/Pasto_(Colombia)	</v>
      <v xml:space="preserve">https://creativecommons.org/licenses/by-sa/3.0	</v>
    </spb>
    <spb s="1">
      <v>228</v>
      <v>228</v>
      <v>228</v>
      <v>228</v>
      <v>228</v>
      <v>228</v>
      <v>228</v>
      <v>228</v>
      <v>228</v>
    </spb>
    <spb s="0">
      <v xml:space="preserve">Wikipedia	</v>
      <v xml:space="preserve">CC BY-SA 3.0	</v>
      <v xml:space="preserve">https://es.wikipedia.org/wiki/Mocoa	</v>
      <v xml:space="preserve">https://creativecommons.org/licenses/by-sa/3.0	</v>
    </spb>
    <spb s="0">
      <v xml:space="preserve">Wikipedia	</v>
      <v xml:space="preserve">CC-BY-SA	</v>
      <v xml:space="preserve">http://en.wikipedia.org/wiki/Mocoa	</v>
      <v xml:space="preserve">http://creativecommons.org/licenses/by-sa/3.0/	</v>
    </spb>
    <spb s="1">
      <v>230</v>
      <v>230</v>
      <v>230</v>
      <v>230</v>
      <v>231</v>
      <v>230</v>
      <v>230</v>
      <v>230</v>
      <v>230</v>
    </spb>
    <spb s="0">
      <v xml:space="preserve">Wikipedia	</v>
      <v xml:space="preserve">CC BY-SA 3.0	</v>
      <v xml:space="preserve">https://es.wikipedia.org/wiki/Bucaramanga	</v>
      <v xml:space="preserve">https://creativecommons.org/licenses/by-sa/3.0	</v>
    </spb>
    <spb s="1">
      <v>233</v>
      <v>233</v>
      <v>233</v>
      <v>233</v>
      <v>233</v>
      <v>233</v>
      <v>233</v>
      <v>233</v>
      <v>233</v>
    </spb>
    <spb s="0">
      <v xml:space="preserve">Wikipedia	</v>
      <v xml:space="preserve">CC BY-SA 3.0	</v>
      <v xml:space="preserve">https://es.wikipedia.org/wiki/Apartad%C3%B3	</v>
      <v xml:space="preserve">https://creativecommons.org/licenses/by-sa/3.0	</v>
    </spb>
    <spb s="1">
      <v>235</v>
      <v>235</v>
      <v>235</v>
      <v>235</v>
      <v>235</v>
      <v>235</v>
      <v>235</v>
      <v>235</v>
      <v>235</v>
    </spb>
    <spb s="0">
      <v xml:space="preserve">Wikipedia	</v>
      <v xml:space="preserve">CC BY-SA 3.0	</v>
      <v xml:space="preserve">https://es.wikipedia.org/wiki/Cali	</v>
      <v xml:space="preserve">https://creativecommons.org/licenses/by-sa/3.0	</v>
    </spb>
    <spb s="22">
      <v>237</v>
      <v>237</v>
      <v>237</v>
      <v>237</v>
      <v>237</v>
      <v>237</v>
      <v>237</v>
      <v>237</v>
      <v>237</v>
      <v>237</v>
    </spb>
    <spb s="23">
      <v>Area</v>
      <v>Image</v>
      <v>Name</v>
      <v>Latitude</v>
      <v>Longitude</v>
      <v>Population</v>
      <v>UniqueName</v>
      <v>VDPID/VSID</v>
      <v>Description</v>
      <v>Country/region</v>
      <v>LearnMoreOnLink</v>
      <v>Admin Division 1 (State/province/other)</v>
      <v>Admin Division 2 (County/district/other)</v>
    </spb>
    <spb s="3">
      <v>16</v>
      <v>Name</v>
      <v>LearnMoreOnLink</v>
    </spb>
    <spb s="0">
      <v xml:space="preserve">Wikipedia	</v>
      <v xml:space="preserve">CC BY-SA 3.0	</v>
      <v xml:space="preserve">https://es.wikipedia.org/wiki/Sucre_(Santander)	</v>
      <v xml:space="preserve">https://creativecommons.org/licenses/by-sa/3.0	</v>
    </spb>
    <spb s="24">
      <v>241</v>
      <v>241</v>
      <v>241</v>
      <v>241</v>
      <v>241</v>
      <v>241</v>
      <v>241</v>
      <v>241</v>
    </spb>
    <spb s="25">
      <v>Area</v>
      <v>Image</v>
      <v>Name</v>
      <v>Latitude</v>
      <v>Longitude</v>
      <v>UniqueName</v>
      <v>VDPID/VSID</v>
      <v>Description</v>
      <v>Country/region</v>
      <v>LearnMoreOnLink</v>
      <v>Admin Division 1 (State/province/other)</v>
    </spb>
    <spb s="3">
      <v>17</v>
      <v>Name</v>
      <v>LearnMoreOnLink</v>
    </spb>
    <spb s="26">
      <v>kilómetro cuadrado</v>
    </spb>
    <spb s="27">
      <v>18</v>
    </spb>
  </spbData>
</supportingPropertyBags>
</file>

<file path=xl/richData/rdsupportingpropertybagstructure.xml><?xml version="1.0" encoding="utf-8"?>
<spbStructures xmlns="http://schemas.microsoft.com/office/spreadsheetml/2017/richdata2" count="28">
  <s>
    <k n="SourceText" t="s"/>
    <k n="LicenseText" t="s"/>
    <k n="SourceAddress" t="s"/>
    <k n="LicenseAddress" t="s"/>
  </s>
  <s>
    <k n="`Área" t="spb"/>
    <k n="Nombre" t="spb"/>
    <k n="Latitud" t="spb"/>
    <k n="Longitud" t="spb"/>
    <k n="Población" t="spb"/>
    <k n="UniqueName" t="spb"/>
    <k n="Descripción" t="spb"/>
    <k n="País o región" t="spb"/>
    <k n="División de administración 1 (estado/provincia/otro)" t="spb"/>
  </s>
  <s>
    <k n="Área" t="s"/>
    <k n="Imagen" t="s"/>
    <k n="Nombre" t="s"/>
    <k n="Latitud" t="s"/>
    <k n="Longitud" t="s"/>
    <k n="Población" t="s"/>
    <k n="UniqueName" t="s"/>
    <k n="VDPID/VSID" t="s"/>
    <k n="Descripción" t="s"/>
    <k n="País o región" t="s"/>
    <k n="LearnMoreOnLink" t="s"/>
    <k n="División de administración 1 (estado/provincia/otro)" t="s"/>
  </s>
  <s>
    <k n="^Order" t="spba"/>
    <k n="TitleProperty" t="s"/>
    <k n="SubTitleProperty" t="s"/>
  </s>
  <s>
    <k n="ShowInCardView" t="b"/>
    <k n="ShowInDotNotation" t="b"/>
    <k n="ShowInAutoComplete" t="b"/>
  </s>
  <s>
    <k n="UniqueName" t="spb"/>
    <k n="VDPID/VSID" t="spb"/>
    <k n="LearnMoreOnLink" t="spb"/>
  </s>
  <s>
    <k n="Imagen" t="i"/>
    <k n="Nombre" t="i"/>
  </s>
  <s>
    <k n="link" t="s"/>
    <k n="logo" t="s"/>
    <k n="name" t="s"/>
  </s>
  <s>
    <k n="`Área" t="s"/>
    <k n="Población" t="s"/>
  </s>
  <s>
    <k n="_Self" t="i"/>
  </s>
  <s>
    <k n="`Área" t="spb"/>
    <k n="Nombre" t="spb"/>
    <k n="Población" t="spb"/>
    <k n="UniqueName" t="spb"/>
    <k n="Abreviatura" t="spb"/>
    <k n="Descripción" t="spb"/>
    <k n="País o región" t="spb"/>
    <k n="Ciudad más grande" t="spb"/>
    <k n="Capital/ciudad principal" t="spb"/>
  </s>
  <s>
    <k n="Área" t="s"/>
    <k n="Imagen" t="s"/>
    <k n="Nombre" t="s"/>
    <k n="Población" t="s"/>
    <k n="UniqueName" t="s"/>
    <k n="VDPID/VSID" t="s"/>
    <k n="Abreviatura" t="s"/>
    <k n="Descripción" t="s"/>
    <k n="País o región" t="s"/>
    <k n="LearnMoreOnLink" t="s"/>
    <k n="Ciudad más grande" t="s"/>
    <k n="Unidades de vivienda" t="s"/>
    <k n="Capital/ciudad principal" t="s"/>
  </s>
  <s>
    <k n="`Área" t="s"/>
    <k n="Población" t="s"/>
    <k n="Unidades de vivienda"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Área" t="spb"/>
    <k n="Nombre" t="spb"/>
    <k n="Población" t="spb"/>
    <k n="UniqueName" t="spb"/>
    <k n="Abreviatura" t="spb"/>
    <k n="Descripción" t="spb"/>
    <k n="País o región" t="spb"/>
  </s>
  <s>
    <k n="Área" t="s"/>
    <k n="Imagen" t="s"/>
    <k n="Nombre" t="s"/>
    <k n="Población" t="s"/>
    <k n="UniqueName" t="s"/>
    <k n="VDPID/VSID" t="s"/>
    <k n="Abreviatura" t="s"/>
    <k n="Descripción" t="s"/>
    <k n="País o región" t="s"/>
    <k n="LearnMoreOnLink" t="s"/>
    <k n="Unidades de vivienda" t="s"/>
  </s>
  <s>
    <k n="`Área" t="spb"/>
    <k n="Nombre" t="spb"/>
    <k n="Población" t="spb"/>
    <k n="UniqueName" t="spb"/>
    <k n="Abreviatura" t="spb"/>
    <k n="Descripción" t="spb"/>
    <k n="País o región" t="spb"/>
    <k n="Capital/ciudad principal" t="spb"/>
  </s>
  <s>
    <k n="Área" t="s"/>
    <k n="Imagen" t="s"/>
    <k n="Nombre" t="s"/>
    <k n="Población" t="s"/>
    <k n="UniqueName" t="s"/>
    <k n="VDPID/VSID" t="s"/>
    <k n="Abreviatura" t="s"/>
    <k n="Descripción" t="s"/>
    <k n="País o región" t="s"/>
    <k n="Unidades de vivienda" t="s"/>
    <k n="Capital/ciudad principal" t="s"/>
  </s>
  <s>
    <k n="^Order" t="spba"/>
    <k n="TitleProperty" t="s"/>
  </s>
  <s>
    <k n="UniqueName" t="spb"/>
    <k n="VDPID/VSID" t="spb"/>
  </s>
  <s>
    <k n="`Área" t="spb"/>
    <k n="Nombre" t="spb"/>
    <k n="Latitud" t="spb"/>
    <k n="Longitud" t="spb"/>
    <k n="Población" t="spb"/>
    <k n="UniqueName" t="spb"/>
    <k n="Descripción" t="spb"/>
    <k n="País o región" t="spb"/>
    <k n="División de administración 1 (estado/provincia/otro)" t="spb"/>
    <k n="División de administración 2 (condado/distrito/otro)" t="spb"/>
  </s>
  <s>
    <k n="Área" t="s"/>
    <k n="Imagen" t="s"/>
    <k n="Nombre" t="s"/>
    <k n="Latitud" t="s"/>
    <k n="Longitud" t="s"/>
    <k n="Población" t="s"/>
    <k n="UniqueName" t="s"/>
    <k n="VDPID/VSID" t="s"/>
    <k n="Descripción" t="s"/>
    <k n="País o región" t="s"/>
    <k n="LearnMoreOnLink" t="s"/>
    <k n="División de administración 1 (estado/provincia/otro)" t="s"/>
    <k n="División de administración 2 (condado/distrito/otro)" t="s"/>
  </s>
  <s>
    <k n="`Área" t="spb"/>
    <k n="Nombre" t="spb"/>
    <k n="Latitud" t="spb"/>
    <k n="Longitud" t="spb"/>
    <k n="UniqueName" t="spb"/>
    <k n="Descripción" t="spb"/>
    <k n="País o región" t="spb"/>
    <k n="División de administración 1 (estado/provincia/otro)" t="spb"/>
  </s>
  <s>
    <k n="Área" t="s"/>
    <k n="Imagen" t="s"/>
    <k n="Nombre" t="s"/>
    <k n="Latitud" t="s"/>
    <k n="Longitud" t="s"/>
    <k n="UniqueName" t="s"/>
    <k n="VDPID/VSID" t="s"/>
    <k n="Descripción" t="s"/>
    <k n="País o región" t="s"/>
    <k n="LearnMoreOnLink" t="s"/>
    <k n="División de administración 1 (estado/provincia/otro)" t="s"/>
  </s>
  <s>
    <k n="`Área" t="s"/>
  </s>
  <s>
    <k n="^Order" t="spba"/>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HeroField" t="b"/>
    <rPr n="IsTitleField" t="b"/>
    <rPr n="NumberFormat" t="s"/>
  </richProperties>
  <richStyles>
    <rSty>
      <rpv i="0">1</rpv>
    </rSty>
    <rSty>
      <rpv i="1">1</rpv>
    </rSty>
    <rSty dxfid="0">
      <rpv i="2">#,##0</rpv>
    </rSty>
    <rSty dxfid="1">
      <rpv i="2">0.0000</rpv>
    </rSty>
    <rSty dxfid="3">
      <rpv i="2">0.0%</rpv>
    </rSty>
    <rSty dxfid="1">
      <rpv i="2">_([$$-en-US]* #,##0_);_([$$-en-US]* (#,##0);_([$$-en-US]* "-"_);_(@_)</rpv>
    </rSty>
    <rSty dxfid="5">
      <rpv i="2">0</rpv>
    </rSty>
    <rSty dxfid="1">
      <rpv i="2">0.0</rpv>
    </rSty>
    <rSty dxfid="4">
      <rpv i="2">#,##0.00</rpv>
    </rSty>
    <rSty dxfid="2">
      <rpv i="2">0.00</rpv>
    </rSty>
    <rSty dxfid="1">
      <rpv i="2">_([$$-en-US]* #,##0.00_);_([$$-en-US]* (#,##0.00);_([$$-en-US]* "-"??_);_(@_)</rpv>
    </rSty>
    <rSty dxfid="3"/>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RECCIÓN_TERRITORIAL" xr10:uid="{818C8A78-5FA8-4868-8FE2-942908300A63}" sourceName="DIRECCIÓN TERRITORIAL">
  <pivotTables>
    <pivotTable tabId="16" name="TablaDinámica2"/>
  </pivotTables>
  <data>
    <tabular pivotCacheId="592622443">
      <items count="34">
        <i x="16" s="1"/>
        <i x="19"/>
        <i x="0"/>
        <i x="31"/>
        <i x="26"/>
        <i x="1"/>
        <i x="33"/>
        <i x="2"/>
        <i x="8"/>
        <i x="14"/>
        <i x="3"/>
        <i x="24"/>
        <i x="5"/>
        <i x="10"/>
        <i x="11"/>
        <i x="12"/>
        <i x="6"/>
        <i x="18"/>
        <i x="22"/>
        <i x="4"/>
        <i x="9"/>
        <i x="17"/>
        <i x="23"/>
        <i x="25"/>
        <i x="27"/>
        <i x="28"/>
        <i x="13"/>
        <i x="15"/>
        <i x="29"/>
        <i x="30"/>
        <i x="7"/>
        <i x="32"/>
        <i x="20"/>
        <i x="2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D6C7A2DF-37D8-42F5-B1B0-14A6370A9BEE}" sourceName="DEPARTAMENTO">
  <pivotTables>
    <pivotTable tabId="16" name="TablaDinámica2"/>
  </pivotTables>
  <data>
    <tabular pivotCacheId="592622443">
      <items count="33">
        <i x="16" s="1"/>
        <i x="18" s="1" nd="1"/>
        <i x="0" s="1" nd="1"/>
        <i x="30" s="1" nd="1"/>
        <i x="25" s="1" nd="1"/>
        <i x="1" s="1" nd="1"/>
        <i x="32" s="1" nd="1"/>
        <i x="2" s="1" nd="1"/>
        <i x="8" s="1" nd="1"/>
        <i x="14" s="1" nd="1"/>
        <i x="3" s="1" nd="1"/>
        <i x="23" s="1" nd="1"/>
        <i x="5" s="1" nd="1"/>
        <i x="9" s="1" nd="1"/>
        <i x="11" s="1" nd="1"/>
        <i x="12" s="1" nd="1"/>
        <i x="6" s="1" nd="1"/>
        <i x="17" s="1" nd="1"/>
        <i x="21" s="1" nd="1"/>
        <i x="4" s="1" nd="1"/>
        <i x="10" s="1" nd="1"/>
        <i x="22" s="1" nd="1"/>
        <i x="24" s="1" nd="1"/>
        <i x="26" s="1" nd="1"/>
        <i x="27" s="1" nd="1"/>
        <i x="13" s="1" nd="1"/>
        <i x="15" s="1" nd="1"/>
        <i x="28" s="1" nd="1"/>
        <i x="29" s="1" nd="1"/>
        <i x="7" s="1" nd="1"/>
        <i x="31" s="1" nd="1"/>
        <i x="19" s="1" nd="1"/>
        <i x="2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DE" xr10:uid="{90E70E36-F6B2-4FC1-BAB1-9D7DEFB898CD}" sourceName="SEDE">
  <extLst>
    <x:ext xmlns:x15="http://schemas.microsoft.com/office/spreadsheetml/2010/11/main" uri="{2F2917AC-EB37-4324-AD4E-5DD8C200BD13}">
      <x15:tableSlicerCache tableId="105" column="3"/>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1" xr10:uid="{858BC811-FD43-4CFA-9033-80A126F3A633}" sourceName="DEPARTAMENTO">
  <extLst>
    <x:ext xmlns:x15="http://schemas.microsoft.com/office/spreadsheetml/2010/11/main" uri="{2F2917AC-EB37-4324-AD4E-5DD8C200BD13}">
      <x15:tableSlicerCache tableId="10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RECCIÓN TERRITORIAL" xr10:uid="{B4BFC9B7-8FA4-47A6-8C40-028EDC99D6BF}" cache="SegmentaciónDeDatos_DIRECCIÓN_TERRITORIAL" caption="DIRECCIÓN TERRITORIAL" columnCount="3" rowHeight="171450"/>
  <slicer name="DEPARTAMENTO" xr10:uid="{03469F8E-3AC5-4814-A926-D729B95EF19B}" cache="SegmentaciónDeDatos_DEPARTAMENTO" caption="DEPARTAMENTO" columnCount="4" rowHeight="1714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DE" xr10:uid="{E9ECCB30-0D3D-4D09-8447-2FEA3E2B015B}" cache="SegmentaciónDeDatos_SEDE" caption="SEDE" columnCount="6" rowHeight="171450"/>
  <slicer name="DEPARTAMENTO 1" xr10:uid="{E37DE1FE-2F66-4774-8A75-F2FFFC4467E1}" cache="SegmentaciónDeDatos_DEPARTAMENTO1" caption="DEPARTAMENTO" columnCount="6" rowHeight="1714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299CD7-D3C9-425C-B256-1F2AAF77FF7D}" name="Tabla1" displayName="Tabla1" ref="A2:A23" totalsRowShown="0" headerRowDxfId="653" dataDxfId="652" tableBorderDxfId="651" headerRowCellStyle="Normal 4">
  <tableColumns count="1">
    <tableColumn id="1" xr3:uid="{01B13A60-902B-4FA8-89F8-889F0EFBBF0D}" name="Dirección Territorial" dataDxfId="650"/>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57F653F-3A08-4C39-9CFA-01EC18106574}" name="Direccionamiento_Estratégico_NN" displayName="Direccionamiento_Estratégico_NN" ref="J2:J9" totalsRowShown="0" headerRowDxfId="617" dataDxfId="616" tableBorderDxfId="615" headerRowCellStyle="Normal 4">
  <tableColumns count="1">
    <tableColumn id="1" xr3:uid="{D4199258-C633-414F-B6FE-E1533F1EEA39}" name="Direccionamiento_Estratégico_NN" dataDxfId="614"/>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9661713C-6793-47EE-9C08-B1C4DF7BD981}" name="Dirección_Territorial_Urabá" displayName="Dirección_Territorial_Urabá" ref="S79:S82" totalsRowShown="0" headerRowDxfId="177" dataDxfId="175" headerRowBorderDxfId="176" tableBorderDxfId="174" totalsRowBorderDxfId="173">
  <autoFilter ref="S79:S82" xr:uid="{00000000-0009-0000-0100-000065000000}"/>
  <tableColumns count="1">
    <tableColumn id="1" xr3:uid="{5D35A18D-330B-4331-A81A-224479CD2EC6}" name="Dirección_Territorial_Urabá" dataDxfId="172"/>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ADB943AF-D2A7-4798-867A-44753CA35986}" name="Dirección_Territorial_Valle_del_Cauca" displayName="Dirección_Territorial_Valle_del_Cauca" ref="T79:T82" totalsRowShown="0" headerRowDxfId="171" dataDxfId="169" headerRowBorderDxfId="170" tableBorderDxfId="168" totalsRowBorderDxfId="167">
  <autoFilter ref="T79:T82" xr:uid="{00000000-0009-0000-0100-000066000000}"/>
  <tableColumns count="1">
    <tableColumn id="1" xr3:uid="{7F0E824E-C3A8-4F54-9113-B2C75EE57C7D}" name="Dirección_Territorial_Valle_del_Cauca" dataDxfId="166"/>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117CAFFA-498D-4930-BB04-BF63498B2630}" name="Nivel_Nacional" displayName="Nivel_Nacional" ref="U79:U82" totalsRowShown="0" headerRowDxfId="165" dataDxfId="163" headerRowBorderDxfId="164" tableBorderDxfId="162" totalsRowBorderDxfId="161">
  <autoFilter ref="U79:U82" xr:uid="{00000000-0009-0000-0100-000067000000}"/>
  <tableColumns count="1">
    <tableColumn id="1" xr3:uid="{D08A3F24-C8C8-4AF1-A9B2-8F95B4CB8FE0}" name="Nivel_Nacional" dataDxfId="160"/>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441FBBA0-7856-4F75-A00B-B12FC017EC37}" name="Gestión_Contractual_DT" displayName="Gestión_Contractual_DT" ref="AC2:AC3" totalsRowShown="0" headerRowDxfId="159" dataDxfId="158" tableBorderDxfId="157" headerRowCellStyle="Normal 4">
  <tableColumns count="1">
    <tableColumn id="1" xr3:uid="{DD050F22-FB5C-4D9C-A412-C648523917DA}" name="Gestión_Contractual_DT" dataDxfId="156"/>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6CF27E0-4375-4A1B-85AB-39B444B26C4B}" name="Gestión_Administrativa_DT" displayName="Gestión_Administrativa_DT" ref="AB2:AB9" totalsRowShown="0" headerRowDxfId="155" dataDxfId="154" tableBorderDxfId="153" headerRowCellStyle="Normal 4">
  <tableColumns count="1">
    <tableColumn id="1" xr3:uid="{E7FE1A3B-931D-4D52-95B8-799E67F8C024}" name="Gestión_Administrativa_DT" dataDxfId="152"/>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A8C9F44D-4110-4E9B-89C0-AC8E876F653D}" name="Tabla105108" displayName="Tabla105108" ref="G8:M43" totalsRowShown="0" headerRowDxfId="151" dataDxfId="149" headerRowBorderDxfId="150" tableBorderDxfId="148" totalsRowBorderDxfId="147">
  <autoFilter ref="G8:M43" xr:uid="{F189029F-DAAF-4AD2-B552-BAF224141B02}"/>
  <tableColumns count="7">
    <tableColumn id="1" xr3:uid="{5604BC38-8A94-4908-A165-8F3640F2C34E}" name="PAÍS" dataDxfId="146" dataCellStyle="Normal 2"/>
    <tableColumn id="3" xr3:uid="{C29C5C8B-FE76-466F-8E1D-99933C471C18}" name="SEDE" dataDxfId="145" dataCellStyle="Normal 2"/>
    <tableColumn id="2" xr3:uid="{56A830D6-522F-46AC-8122-3FA69D406FD1}" name="DEPARTAMENTO" dataDxfId="144" dataCellStyle="Normal 2"/>
    <tableColumn id="4" xr3:uid="{43056819-22B1-4128-BAF4-C56092CAE674}" name="División de administración 1 (estado/provincia/otro)" dataDxfId="143"/>
    <tableColumn id="5" xr3:uid="{BA5BA2E7-36D4-48EE-8828-FB7D5E499772}" name="DEPARTAMENTO2" dataDxfId="142" dataCellStyle="Normal 2"/>
    <tableColumn id="6" xr3:uid="{D168CF9E-56C3-46A6-872B-7663E81C0B50}" name="Capital/ciudad principal" dataDxfId="141"/>
    <tableColumn id="8" xr3:uid="{166AAC19-E091-40A1-8F45-4F093F394FC7}" name="Nombre" dataDxfId="140">
      <calculatedColumnFormula array="1">_FV(Tabla105108[[#This Row],[SEDE]],"Nombre")</calculatedColumnFormula>
    </tableColumn>
  </tableColumns>
  <tableStyleInfo name="TableStyleMedium1"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45DE373-1516-44C7-9CF4-00F6FEBDA08C}" name="Tabla105108110" displayName="Tabla105108110" ref="P8:U43" totalsRowShown="0" headerRowDxfId="139" dataDxfId="137" headerRowBorderDxfId="138" tableBorderDxfId="136" totalsRowBorderDxfId="135">
  <autoFilter ref="P8:U43" xr:uid="{145DE373-1516-44C7-9CF4-00F6FEBDA08C}"/>
  <tableColumns count="6">
    <tableColumn id="1" xr3:uid="{F6ED90E0-CB15-4640-A8C3-50EA69A5FADD}" name="PAÍS" dataDxfId="134" dataCellStyle="Normal 2"/>
    <tableColumn id="7" xr3:uid="{C32AE00C-1257-42DA-BEA2-BB76490D3930}" name="Departamento" dataDxfId="133" dataCellStyle="Normal 4"/>
    <tableColumn id="14" xr3:uid="{E6A4A9DA-A16F-4970-9464-97C46F0FCE3D}" name="SEDE" dataDxfId="132" dataCellStyle="Normal 2"/>
    <tableColumn id="5" xr3:uid="{3B47001D-8B14-4170-B5AE-2B94912987E0}" name="Población" dataDxfId="131">
      <calculatedColumnFormula array="1">_FV(Tabla105108110[[#This Row],[Departamento]],"Población")</calculatedColumnFormula>
    </tableColumn>
    <tableColumn id="4" xr3:uid="{EA46B68D-39F3-48D6-A4FA-56DCA9D1A701}" name="División de administración 1 (estado/provincia/otro)" dataDxfId="130"/>
    <tableColumn id="6" xr3:uid="{C9D502F3-37F5-41E1-8CF4-2F6ADFC395BB}" name="Capital/ciudad principal" dataDxfId="129"/>
  </tableColumns>
  <tableStyleInfo name="TableStyleMedium1"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F189029F-DAAF-4AD2-B552-BAF224141B02}" name="Tabla105" displayName="Tabla105" ref="G8:L59" totalsRowShown="0" headerRowDxfId="128" dataDxfId="126" headerRowBorderDxfId="127" tableBorderDxfId="125" totalsRowBorderDxfId="124">
  <autoFilter ref="G8:L59" xr:uid="{F189029F-DAAF-4AD2-B552-BAF224141B02}"/>
  <tableColumns count="6">
    <tableColumn id="1" xr3:uid="{3548C62D-2E47-4C32-AD2C-3A3A1FDBA133}" name="PAÍS" dataDxfId="123" dataCellStyle="Normal 2"/>
    <tableColumn id="3" xr3:uid="{70D74F0D-2A8C-445E-A2D8-9E95BE0C0F77}" name="SEDE" dataDxfId="122" dataCellStyle="Normal 2"/>
    <tableColumn id="2" xr3:uid="{A64CD242-FEE8-4844-9ABB-82D58115505E}" name="DEPARTAMENTO" dataDxfId="121" dataCellStyle="Normal 2"/>
    <tableColumn id="4" xr3:uid="{0C61BB73-E646-473E-B175-54009BEC92AC}" name="División de administración 1 (estado/provincia/otro)" dataDxfId="120"/>
    <tableColumn id="6" xr3:uid="{14F836DF-7A5B-42B5-96E2-ED7AC452A508}" name="Capital/ciudad principal" dataDxfId="119"/>
    <tableColumn id="8" xr3:uid="{10D84B52-529E-4933-8994-3516F89D73E5}" name="Nombre" dataDxfId="118"/>
  </tableColumns>
  <tableStyleInfo name="TableStyleMedium1"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94E924F3-3FD1-4B64-A44E-3C9EC66AC978}" name="Tabla105108107" displayName="Tabla105108107" ref="G8:L42" totalsRowShown="0" headerRowDxfId="117" dataDxfId="115" headerRowBorderDxfId="116" tableBorderDxfId="114" totalsRowBorderDxfId="113">
  <autoFilter ref="G8:L42" xr:uid="{F189029F-DAAF-4AD2-B552-BAF224141B02}"/>
  <tableColumns count="6">
    <tableColumn id="1" xr3:uid="{298C9CD2-3D32-42C3-8DB1-C16DC97702AF}" name="PAÍS" dataDxfId="112" dataCellStyle="Normal 2"/>
    <tableColumn id="3" xr3:uid="{712A30A8-F4FE-404E-8115-E6499B0EAD8A}" name="SEDE" dataDxfId="111" dataCellStyle="Normal 2"/>
    <tableColumn id="2" xr3:uid="{9307F28B-89E2-4BF8-AD6B-7FAAFB7DD40D}" name="DEPARTAMENTO" dataDxfId="110" dataCellStyle="Normal 2"/>
    <tableColumn id="4" xr3:uid="{3E98B965-B91F-46AE-A77C-D2BCA6047CD5}" name="División de administración 1 (estado/provincia/otro)" dataDxfId="109"/>
    <tableColumn id="6" xr3:uid="{CF4E64CB-53DE-41F5-A1A0-FF868832F675}" name="Capital/ciudad principal" dataDxfId="108"/>
    <tableColumn id="8" xr3:uid="{71030FBF-92B9-46D5-A24C-59B83B52D72D}" name="Nombre" dataDxfId="107">
      <calculatedColumnFormula array="1">_FV(Tabla105108107[[#This Row],[SEDE]],"Nombre")</calculatedColumnFormula>
    </tableColumn>
  </tableColumns>
  <tableStyleInfo name="TableStyleMedium1"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10E6C8D4-3EE4-40E8-A8C3-A04A0019923C}" name="Tabla105108110109" displayName="Tabla105108110109" ref="O8:T43" totalsRowShown="0" headerRowDxfId="106" dataDxfId="104" headerRowBorderDxfId="105" tableBorderDxfId="103" totalsRowBorderDxfId="102">
  <autoFilter ref="O8:T43" xr:uid="{145DE373-1516-44C7-9CF4-00F6FEBDA08C}"/>
  <tableColumns count="6">
    <tableColumn id="1" xr3:uid="{9C861ED3-04B9-436C-9BED-A4718B98A49B}" name="PAÍS" dataDxfId="101" dataCellStyle="Normal 2"/>
    <tableColumn id="7" xr3:uid="{207092D2-2999-4B05-8232-FA47AFC8D37F}" name="Departamento" dataDxfId="100" dataCellStyle="Normal 4"/>
    <tableColumn id="14" xr3:uid="{E229DF94-8D38-4324-BF85-BD6E623588BE}" name="SEDE" dataDxfId="99" dataCellStyle="Normal 2"/>
    <tableColumn id="5" xr3:uid="{9BD48D51-467D-4F07-B3A3-BC8C8DCBB097}" name="Población" dataDxfId="98">
      <calculatedColumnFormula array="1">_FV(Tabla105108110109[[#This Row],[Departamento]],"Población")</calculatedColumnFormula>
    </tableColumn>
    <tableColumn id="4" xr3:uid="{59A5539D-44B9-4DAA-B618-8CCF8622A9DB}" name="División de administración 1 (estado/provincia/otro)" dataDxfId="97"/>
    <tableColumn id="6" xr3:uid="{A59448E2-A617-4D7B-8D39-28B3FABDEF1D}" name="Capital/ciudad principal" dataDxfId="96"/>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BAAB480-BA00-4A27-B584-74B116CD6074}" name="Evaluación_Independiente_NN" displayName="Evaluación_Independiente_NN" ref="K2:K4" totalsRowShown="0" headerRowDxfId="613" dataDxfId="612" tableBorderDxfId="611" headerRowCellStyle="Normal 4">
  <tableColumns count="1">
    <tableColumn id="1" xr3:uid="{FB443D0A-4266-4542-8F0C-9BD75B507616}" name="Evaluación_Independiente_NN" dataDxfId="610"/>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52CF8BA-2817-45DB-B7F6-091ECBFCF901}" name="Gestión_Administrativa_NN" displayName="Gestión_Administrativa_NN" ref="L2:L10" totalsRowShown="0" headerRowDxfId="609" dataDxfId="608" tableBorderDxfId="607" headerRowCellStyle="Normal 4">
  <tableColumns count="1">
    <tableColumn id="1" xr3:uid="{6FCB0FD4-5C38-4482-A867-102D1001F457}" name="Gestión_Administrativa_NN" dataDxfId="606"/>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D3D35E0-7F46-4030-8CDF-DC0EEBAE5001}" name="Gestión_Contractual_NN" displayName="Gestión_Contractual_NN" ref="M2:M4" totalsRowShown="0" headerRowDxfId="605" dataDxfId="604" tableBorderDxfId="603" headerRowCellStyle="Normal 4">
  <tableColumns count="1">
    <tableColumn id="1" xr3:uid="{11E3B6B6-5DB7-4BA4-BF57-BB49B949444F}" name="Gestión_Contractual_NN" dataDxfId="602"/>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1FC8C37-F0B2-4AA2-861E-79C8C90CA8CE}" name="Gestión_de_la_Información_NN" displayName="Gestión_de_la_Información_NN" ref="N2:N11" totalsRowShown="0" headerRowDxfId="601" dataDxfId="600" tableBorderDxfId="599" headerRowCellStyle="Normal 4">
  <tableColumns count="1">
    <tableColumn id="1" xr3:uid="{E6CB0C21-96A7-48F0-B393-67F603E7CE56}" name="Gestión_de_la_Información_NN" dataDxfId="598"/>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4948C7A-23C8-42E5-B4D6-945CB9E27B85}" name="Gestión_de_Talento_Humano_NN" displayName="Gestión_de_Talento_Humano_NN" ref="O2:O5" totalsRowShown="0" headerRowDxfId="597" dataDxfId="596" tableBorderDxfId="595" headerRowCellStyle="Normal 4">
  <tableColumns count="1">
    <tableColumn id="1" xr3:uid="{12E22054-17C1-4E76-BD74-7F0BCCDD8061}" name="Gestión_de_Talento_Humano_NN" dataDxfId="594"/>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E0E89ED-6F35-4286-A5F0-7AA44CDCB78F}" name="Gestión_Documental_NN" displayName="Gestión_Documental_NN" ref="P2:P11" totalsRowShown="0" headerRowDxfId="593" dataDxfId="592" tableBorderDxfId="591" headerRowCellStyle="Normal 4">
  <tableColumns count="1">
    <tableColumn id="1" xr3:uid="{5A01D200-047D-44F6-889D-56F3E168ABE0}" name="Gestión_Documental_NN" dataDxfId="590"/>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881B52A-51D9-4405-BCDE-442B6A57171E}" name="Gestión_Financiera_NN" displayName="Gestión_Financiera_NN" ref="Q2:Q18" totalsRowShown="0" headerRowDxfId="589" dataDxfId="588" tableBorderDxfId="587" headerRowCellStyle="Normal 4">
  <tableColumns count="1">
    <tableColumn id="1" xr3:uid="{6A5B7ECA-E19A-4329-9207-EF366E53017A}" name="Gestión_Financiera_NN" dataDxfId="586"/>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2A2C538-744D-44AF-9FD1-087796FD80F2}" name="Gestión_Interinstitucional_NN" displayName="Gestión_Interinstitucional_NN" ref="R2:R5" totalsRowShown="0" headerRowDxfId="585" dataDxfId="584" tableBorderDxfId="583" headerRowCellStyle="Normal 4">
  <tableColumns count="1">
    <tableColumn id="1" xr3:uid="{67C56AC2-F47F-473B-8DAE-7B4F1CE421F1}" name="Gestión_Interinstitucional_NN" dataDxfId="582"/>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C09172B-DDA9-410E-83C9-52EE621A23C3}" name="Gestión_Jurídica_NN" displayName="Gestión_Jurídica_NN" ref="S2:S5" totalsRowShown="0" headerRowDxfId="581" dataDxfId="580" tableBorderDxfId="579" headerRowCellStyle="Normal 4">
  <tableColumns count="1">
    <tableColumn id="1" xr3:uid="{4E20C25F-962A-46D3-949D-1ADBAA6FF01B}" name="Gestión_Jurídica_NN" dataDxfId="578"/>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1374863-6DA4-4B27-93CA-576358F52F64}" name="ProcesoNN" displayName="ProcesoNN" ref="B2:B21" totalsRowShown="0" headerRowDxfId="649" dataDxfId="648" tableBorderDxfId="647" headerRowCellStyle="Normal 4">
  <tableColumns count="1">
    <tableColumn id="1" xr3:uid="{2582CA08-25BA-41DD-B1FF-742F613FA59E}" name="ProcesoNN" dataDxfId="646"/>
  </tableColumns>
  <tableStyleInfo name="TableStyleLight8"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D853FF9-BDAC-45C6-93BB-1811AB6009DE}" name="Gestión_para_la_Asistencia_NN" displayName="Gestión_para_la_Asistencia_NN" ref="T2:T3" totalsRowShown="0" headerRowDxfId="577" dataDxfId="576" tableBorderDxfId="575" headerRowCellStyle="Normal 4">
  <tableColumns count="1">
    <tableColumn id="1" xr3:uid="{1E906091-0227-41C6-B3B1-5030E7DB2B6D}" name="Gestión_para_la_Asistencia_NN" dataDxfId="574"/>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B5C7560-E6A1-4AE2-A85B-E1C21086D5E0}" name="Participación_y_Visibilización_NN" displayName="Participación_y_Visibilización_NN" ref="U2:U4" totalsRowShown="0" headerRowDxfId="573" dataDxfId="572" tableBorderDxfId="571" headerRowCellStyle="Normal 4">
  <tableColumns count="1">
    <tableColumn id="1" xr3:uid="{E0E2CE83-0642-4A02-8C77-9C018D9EAD5F}" name="Participación_y_Visibilización_NN" dataDxfId="570"/>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CE4FE4F-811B-4772-8F66-7859768D31D1}" name="Prevención_Urgente_y_Atención_en_la_Inmediatez_NN" displayName="Prevención_Urgente_y_Atención_en_la_Inmediatez_NN" ref="V2:V11" totalsRowShown="0" headerRowDxfId="569" dataDxfId="568" tableBorderDxfId="567" headerRowCellStyle="Normal 4">
  <tableColumns count="1">
    <tableColumn id="1" xr3:uid="{306B7596-50F5-4EDA-A1BC-C1AE584B1009}" name="Prevención_Urgente_y_Atención_en_la_Inmediatez_NN" dataDxfId="566"/>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7B01F3E-CE30-406B-A09A-314D47CD7652}" name="Registro_y_Valoración_NN" displayName="Registro_y_Valoración_NN" ref="W2:W11" totalsRowShown="0" headerRowDxfId="565" dataDxfId="564" tableBorderDxfId="563" headerRowCellStyle="Normal 4">
  <tableColumns count="1">
    <tableColumn id="1" xr3:uid="{65751F99-0F3B-4001-9BBF-5C1D45D88429}" name="Registro_y_Valoración_NN" dataDxfId="562"/>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5C21768-DFF1-42C6-BBA3-7FDB7E8F2C8B}" name="Reparación_Integral_NN" displayName="Reparación_Integral_NN" ref="X2:X13" totalsRowShown="0" headerRowDxfId="561" dataDxfId="560" tableBorderDxfId="559" headerRowCellStyle="Normal 4">
  <tableColumns count="1">
    <tableColumn id="1" xr3:uid="{2198D100-C7BD-4121-B248-1185A0FD8748}" name="Reparación_Integral_NN" dataDxfId="558"/>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A442127-1AD8-4C01-86C6-715AD1643103}" name="Condición_ambiental_" displayName="Condición_ambiental_" ref="AN2:AN92" totalsRowShown="0" headerRowDxfId="557" dataDxfId="556" tableBorderDxfId="555" headerRowCellStyle="Normal 4">
  <sortState xmlns:xlrd2="http://schemas.microsoft.com/office/spreadsheetml/2017/richdata2" ref="AN3:AN89">
    <sortCondition ref="AN3"/>
  </sortState>
  <tableColumns count="1">
    <tableColumn id="1" xr3:uid="{DD22DF48-64CF-44AC-A8CB-20CAB6FDA31F}" name="Condición_ambiental_" dataDxfId="554"/>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306BC6A-1C55-46E6-808B-0319304C4C18}" name="Tabla27" displayName="Tabla27" ref="AO2:AO3" totalsRowShown="0" headerRowDxfId="553" dataDxfId="552" tableBorderDxfId="551" headerRowCellStyle="Normal 4">
  <tableColumns count="1">
    <tableColumn id="1" xr3:uid="{5A40DD6D-97B5-4DC4-B1C3-3E8A549614F9}" name="Actividad_o_Condición_ambiental" dataDxfId="550"/>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04B5808-129D-47DF-9B34-BBE7459D49F3}" name="Tabla28" displayName="Tabla28" ref="AP2:AP7" totalsRowShown="0" headerRowDxfId="549" dataDxfId="548" tableBorderDxfId="547" headerRowCellStyle="Normal 4">
  <tableColumns count="1">
    <tableColumn id="1" xr3:uid="{4C6BD04E-CBA0-4A26-9241-819A2321358B}" name="Sede actividad" dataDxfId="546"/>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AA39251-579A-4D05-805B-C6D5F5DF9191}" name="Tabla29" displayName="Tabla29" ref="AQ2:AQ3" totalsRowShown="0" headerRowDxfId="545" dataDxfId="544" tableBorderDxfId="543" headerRowCellStyle="Normal 4">
  <tableColumns count="1">
    <tableColumn id="1" xr3:uid="{F162256D-C83B-4DD2-B610-F13F6E983BE8}" name="Ubicación_de_Condición_Ambiental" dataDxfId="542"/>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B5D7EF5-F9C0-4843-A908-A2B8A599B7F3}" name="Tabla30" displayName="Tabla30" ref="AR2:AR5" totalsRowShown="0" headerRowDxfId="541" dataDxfId="540" tableBorderDxfId="539" headerRowCellStyle="Normal 4">
  <tableColumns count="1">
    <tableColumn id="1" xr3:uid="{E1372FAD-4EBF-4FFD-8908-0E0121E3555F}" name="Condición de operación (Normal, anormal o emergencia)" dataDxfId="538"/>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697338-2392-4B98-92A4-EED632FAB155}" name="ProcesoDT" displayName="ProcesoDT" ref="C2:C21" totalsRowShown="0" headerRowDxfId="645" dataDxfId="644" tableBorderDxfId="643" headerRowCellStyle="Normal 4">
  <tableColumns count="1">
    <tableColumn id="1" xr3:uid="{90E741F7-8289-445B-8F19-F66EFA12FFBC}" name="ProcesoDT" dataDxfId="642"/>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9B66696-C551-4BB1-AAA9-FC173220A8BB}" name="Tabla31" displayName="Tabla31" ref="AS2:AS6" totalsRowShown="0" headerRowDxfId="537" dataDxfId="536" tableBorderDxfId="535" headerRowCellStyle="Normal 4">
  <tableColumns count="1">
    <tableColumn id="1" xr3:uid="{5C3BDF76-2B4E-46FB-941F-15B887FD44F6}" name="Origen de actividad" dataDxfId="534"/>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E14A52C-3FBE-440E-B4C3-12FE45651DC5}" name="Tabla32" displayName="Tabla32" ref="AT2:AT9" totalsRowShown="0" headerRowDxfId="533" dataDxfId="532" tableBorderDxfId="531" headerRowCellStyle="Normal 4">
  <tableColumns count="1">
    <tableColumn id="1" xr3:uid="{4ED79365-D6A6-46FB-B478-2B60C9D67A48}" name="Componente" dataDxfId="530"/>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FE0A077-4C4F-4614-9DDB-C34418E1FBE7}" name="Tabla33" displayName="Tabla33" ref="AU2:AU71" totalsRowShown="0" headerRowDxfId="529" dataDxfId="528" tableBorderDxfId="527" headerRowCellStyle="Normal 4">
  <sortState xmlns:xlrd2="http://schemas.microsoft.com/office/spreadsheetml/2017/richdata2" ref="AU3:AU69">
    <sortCondition ref="AU3"/>
  </sortState>
  <tableColumns count="1">
    <tableColumn id="1" xr3:uid="{B0E58C5D-7B7A-4A91-8E2E-4FBA37B949EB}" name="Aspecto" dataDxfId="526"/>
  </tableColumns>
  <tableStyleInfo name="TableStyleLight8"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FFBC957-FBB8-4FCB-AC45-16DE3773BB0E}" name="Tabla34" displayName="Tabla34" ref="AV2:AV41" totalsRowShown="0" headerRowDxfId="525" dataDxfId="524" tableBorderDxfId="523" headerRowCellStyle="Normal 4">
  <sortState xmlns:xlrd2="http://schemas.microsoft.com/office/spreadsheetml/2017/richdata2" ref="AV3:AV35">
    <sortCondition ref="AV3"/>
  </sortState>
  <tableColumns count="1">
    <tableColumn id="1" xr3:uid="{E84693AB-3E65-47D2-84B4-AD4331DD2101}" name="Impacto" dataDxfId="522"/>
  </tableColumns>
  <tableStyleInfo name="TableStyleLight8"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C426954-6A21-481A-87C7-83FF039F8A7B}" name="Tabla35" displayName="Tabla35" ref="AW2:AW5" totalsRowShown="0" headerRowDxfId="521" dataDxfId="520" tableBorderDxfId="519" headerRowCellStyle="Normal 4">
  <tableColumns count="1">
    <tableColumn id="1" xr3:uid="{2BE366F8-84AC-41BD-BC4A-A3D7C81695AE}" name="Carácter" dataDxfId="518"/>
  </tableColumns>
  <tableStyleInfo name="TableStyleLight8"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1654DAE-4BBD-4BFC-9119-AD6C7CC67837}" name="Tabla36" displayName="Tabla36" ref="AX2:AX75" totalsRowShown="0" headerRowDxfId="517" dataDxfId="516" tableBorderDxfId="515" headerRowCellStyle="Normal 4">
  <sortState xmlns:xlrd2="http://schemas.microsoft.com/office/spreadsheetml/2017/richdata2" ref="AX3:AX72">
    <sortCondition ref="AX3"/>
  </sortState>
  <tableColumns count="1">
    <tableColumn id="1" xr3:uid="{56B83D54-619A-4260-B25E-6A7CB99EC2C4}" name="Amenaza" dataDxfId="514"/>
  </tableColumns>
  <tableStyleInfo name="TableStyleLight8"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B52C71A-1CE6-492E-B665-035EC721A4F4}" name="Tabla37" displayName="Tabla37" ref="AY2:AY52" totalsRowShown="0" headerRowDxfId="513" dataDxfId="512" tableBorderDxfId="511" headerRowCellStyle="Normal 4">
  <sortState xmlns:xlrd2="http://schemas.microsoft.com/office/spreadsheetml/2017/richdata2" ref="AY3:AY48">
    <sortCondition ref="AY3"/>
  </sortState>
  <tableColumns count="1">
    <tableColumn id="1" xr3:uid="{AC768020-A639-460D-87F4-0343F0DFE8A6}" name="Oportunidad" dataDxfId="510"/>
  </tableColumns>
  <tableStyleInfo name="TableStyleLight8"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F9588E4-E7FA-4056-AE82-C4D1476C6213}" name="Tabla38" displayName="Tabla38" ref="AZ2:AZ5" totalsRowShown="0" headerRowDxfId="509" dataDxfId="507" headerRowBorderDxfId="508" tableBorderDxfId="506" totalsRowBorderDxfId="505" headerRowCellStyle="Normal 4">
  <tableColumns count="1">
    <tableColumn id="1" xr3:uid="{A0152717-0096-4480-8B9B-EC8F36AC2230}" name="Existencia" dataDxfId="504"/>
  </tableColumns>
  <tableStyleInfo name="TableStyleLight8"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C88BAF5-E2E9-4DD3-A1C4-3E7561FE095F}" name="Tabla39" displayName="Tabla39" ref="BA2:BA5" totalsRowShown="0" headerRowDxfId="503" dataDxfId="501" headerRowBorderDxfId="502" tableBorderDxfId="500" totalsRowBorderDxfId="499" headerRowCellStyle="Normal 4">
  <tableColumns count="1">
    <tableColumn id="1" xr3:uid="{93C38A16-AF50-4C01-98A2-DC379BDAD55F}" name="Cumplimiento" dataDxfId="498"/>
  </tableColumns>
  <tableStyleInfo name="TableStyleLight8"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A2FA8D-6621-44AA-9783-18E74CD31188}" name="Tabla40" displayName="Tabla40" ref="BB2:BB3" totalsRowShown="0" headerRowDxfId="497" dataDxfId="495" headerRowBorderDxfId="496" tableBorderDxfId="494" totalsRowBorderDxfId="493" headerRowCellStyle="Normal 4">
  <tableColumns count="1">
    <tableColumn id="1" xr3:uid="{D214351C-6F3A-4610-A477-0408EB3BF7AF}" name="C.L Total" dataDxfId="492"/>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947184-C245-4060-BF1B-210D15B7CBB0}" name="Condición_Ambiental" displayName="Condición_Ambiental" ref="D2:D3" totalsRowShown="0" headerRowDxfId="641" dataDxfId="640" tableBorderDxfId="639" headerRowCellStyle="Normal 4">
  <tableColumns count="1">
    <tableColumn id="1" xr3:uid="{BCD0F9C9-9EE5-48E7-A535-BEE5BFCD1808}" name="Condición_Ambiental" dataDxfId="638"/>
  </tableColumns>
  <tableStyleInfo name="TableStyleLight8"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A749725-4942-4824-BA5D-127D90688FA6}" name="Tabla41" displayName="Tabla41" ref="BC2:BC5" totalsRowShown="0" headerRowDxfId="491" dataDxfId="489" headerRowBorderDxfId="490" tableBorderDxfId="488" totalsRowBorderDxfId="487" headerRowCellStyle="Normal 4">
  <tableColumns count="1">
    <tableColumn id="1" xr3:uid="{EEED4158-0EF3-4B90-AECF-2423A85F7322}" name="Frecuencia" dataDxfId="486"/>
  </tableColumns>
  <tableStyleInfo name="TableStyleLight8"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2F7C5D4-E5EB-4163-897E-80B2B7E31AD3}" name="Tabla42" displayName="Tabla42" ref="BD2:BD5" totalsRowShown="0" headerRowDxfId="485" dataDxfId="483" headerRowBorderDxfId="484" tableBorderDxfId="482" totalsRowBorderDxfId="481" headerRowCellStyle="Normal 4">
  <tableColumns count="1">
    <tableColumn id="1" xr3:uid="{D6CDD1AA-19E2-4E02-BED9-44F6305D8141}" name="Severidad" dataDxfId="480"/>
  </tableColumns>
  <tableStyleInfo name="TableStyleLight8"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3C0096-2350-498C-BC20-38CB40D08A07}" name="Tabla43" displayName="Tabla43" ref="BE2:BE5" totalsRowShown="0" headerRowDxfId="479" dataDxfId="477" headerRowBorderDxfId="478" tableBorderDxfId="476" totalsRowBorderDxfId="475" headerRowCellStyle="Normal 4">
  <tableColumns count="1">
    <tableColumn id="1" xr3:uid="{8F378FBA-E6F0-448E-A2E9-21BC6DF08AA6}" name="Alcance" dataDxfId="474"/>
  </tableColumns>
  <tableStyleInfo name="TableStyleLight8"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DC1FFE5-73FD-4137-893E-8063FAAF1929}" name="Tabla44" displayName="Tabla44" ref="BF2:BF3" totalsRowShown="0" headerRowDxfId="473" dataDxfId="471" headerRowBorderDxfId="472" tableBorderDxfId="470" totalsRowBorderDxfId="469" headerRowCellStyle="Normal 4">
  <tableColumns count="1">
    <tableColumn id="1" xr3:uid="{14DE2655-7C97-45F3-826E-3AA8B26BF50D}" name="C.I.A_Total" dataDxfId="468"/>
  </tableColumns>
  <tableStyleInfo name="TableStyleLight8"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4C6DD60-6A23-46DD-8522-F8E0500F55E3}" name="Tabla45" displayName="Tabla45" ref="BG2:BG5" totalsRowShown="0" headerRowDxfId="467" dataDxfId="465" headerRowBorderDxfId="466" tableBorderDxfId="464" totalsRowBorderDxfId="463" headerRowCellStyle="Normal 4">
  <tableColumns count="1">
    <tableColumn id="1" xr3:uid="{FE547C50-1360-4F1B-B4DD-4B3A98381811}" name="Exigencia" dataDxfId="462"/>
  </tableColumns>
  <tableStyleInfo name="TableStyleLight8"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2B26A51-C610-4DDD-8914-FA76A98120A1}" name="Tabla46" displayName="Tabla46" ref="BH2:BH5" totalsRowShown="0" headerRowDxfId="461" dataDxfId="459" headerRowBorderDxfId="460" tableBorderDxfId="458" totalsRowBorderDxfId="457" headerRowCellStyle="Normal 4">
  <tableColumns count="1">
    <tableColumn id="1" xr3:uid="{AA39CD8B-6D25-4BB1-A3EC-C2CA80439F4E}" name="Gestión" dataDxfId="456"/>
  </tableColumns>
  <tableStyleInfo name="TableStyleLight8"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5B08722-E698-43D3-889E-23A91150752D}" name="Tabla47" displayName="Tabla47" ref="BI2:BI3" totalsRowShown="0" headerRowDxfId="455" dataDxfId="453" headerRowBorderDxfId="454" tableBorderDxfId="452" totalsRowBorderDxfId="451" headerRowCellStyle="Normal 4">
  <tableColumns count="1">
    <tableColumn id="1" xr3:uid="{249F48F7-8A29-4C68-A997-E5C42B9C22E4}" name="C.P.I_Total" dataDxfId="450"/>
  </tableColumns>
  <tableStyleInfo name="TableStyleLight8"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CD18D63-08CC-4C61-9B2A-1A53C1F03D79}" name="Tabla48" displayName="Tabla48" ref="BJ2:BJ3" totalsRowShown="0" headerRowDxfId="449" dataDxfId="448" tableBorderDxfId="447" headerRowCellStyle="Normal 4">
  <tableColumns count="1">
    <tableColumn id="1" xr3:uid="{7B0D6D4F-6D8A-4E68-83C2-115ED78447A0}" name="TOTAL_CRITERIOS" dataDxfId="446"/>
  </tableColumns>
  <tableStyleInfo name="TableStyleLight8"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EF8B02A-027D-427D-967F-2BFF1AC85A59}" name="Tabla49" displayName="Tabla49" ref="BK2:BK3" totalsRowShown="0" headerRowDxfId="445" dataDxfId="444" tableBorderDxfId="443" headerRowCellStyle="Normal 4">
  <tableColumns count="1">
    <tableColumn id="1" xr3:uid="{4C7DEE0F-9728-48AE-BDC1-3918252E7485}" name="Puntaje_Inicial" dataDxfId="442"/>
  </tableColumns>
  <tableStyleInfo name="TableStyleLight8"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F3D257B-58B5-49E5-A5A9-A6970697BE36}" name="Tabla50" displayName="Tabla50" ref="BL2:BL6" totalsRowShown="0" headerRowDxfId="441" dataDxfId="440" tableBorderDxfId="439" headerRowCellStyle="Normal 4">
  <tableColumns count="1">
    <tableColumn id="1" xr3:uid="{DCFD1A61-A696-458C-AA92-EC31F1DC4A8C}" name="Significancia_Inicial" dataDxfId="438"/>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53172F8-8C65-4986-8967-89AAB99E1198}" name="Tabla5" displayName="Tabla5" ref="E2:E3" totalsRowShown="0" headerRowDxfId="637" dataDxfId="636" tableBorderDxfId="635" headerRowCellStyle="Normal 4">
  <tableColumns count="1">
    <tableColumn id="1" xr3:uid="{B8AA8AE7-BF6B-49CA-A0B2-E443B3BA3A06}" name="Proceso_/_x000a_Condición_ambiental" dataDxfId="634"/>
  </tableColumns>
  <tableStyleInfo name="TableStyleLight8"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D2BF935-B465-4C98-A081-53C58423BD69}" name="Tabla51" displayName="Tabla51" ref="BM2:BM5" totalsRowShown="0" headerRowDxfId="437" dataDxfId="435" headerRowBorderDxfId="436" tableBorderDxfId="434" totalsRowBorderDxfId="433" headerRowCellStyle="Normal 4">
  <tableColumns count="1">
    <tableColumn id="1" xr3:uid="{D2D513A7-BDE4-4DEA-8F63-DA50CFA4D5E0}" name="Antes" dataDxfId="432"/>
  </tableColumns>
  <tableStyleInfo name="TableStyleLight8"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9F181FA-9DA8-484B-87CB-175266AE160C}" name="Tabla52" displayName="Tabla52" ref="BN2:BN5" totalsRowShown="0" headerRowDxfId="431" dataDxfId="429" headerRowBorderDxfId="430" tableBorderDxfId="428" totalsRowBorderDxfId="427" headerRowCellStyle="Normal 4">
  <tableColumns count="1">
    <tableColumn id="1" xr3:uid="{8A96EC86-BE7E-4CA8-A0F4-5A9C3B263D14}" name="Durante" dataDxfId="426"/>
  </tableColumns>
  <tableStyleInfo name="TableStyleLight8"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ECC781F5-CE8B-454F-AAB3-D9384A0D30A3}" name="Tabla53" displayName="Tabla53" ref="BO2:BO5" totalsRowShown="0" headerRowDxfId="425" dataDxfId="423" headerRowBorderDxfId="424" tableBorderDxfId="422" totalsRowBorderDxfId="421" headerRowCellStyle="Normal 4">
  <tableColumns count="1">
    <tableColumn id="1" xr3:uid="{E02B3C75-1419-46F4-9099-0D6CE7BDF6FE}" name="Después" dataDxfId="420"/>
  </tableColumns>
  <tableStyleInfo name="TableStyleLight8"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A0B2673-B556-47C8-9CD9-5EFCC45E75F6}" name="Tabla54" displayName="Tabla54" ref="BP2:BP3" totalsRowShown="0" headerRowDxfId="419" dataDxfId="417" headerRowBorderDxfId="418" tableBorderDxfId="416" totalsRowBorderDxfId="415" headerRowCellStyle="Normal 4">
  <tableColumns count="1">
    <tableColumn id="1" xr3:uid="{9C84C3B9-2E3F-4E92-A47C-C8846841BF35}" name="C.A_Total" dataDxfId="414"/>
  </tableColumns>
  <tableStyleInfo name="TableStyleLight8"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20BEBAC-AA38-4027-9D70-C1E84E09B28B}" name="Tabla55" displayName="Tabla55" ref="BQ2:BQ5" totalsRowShown="0" headerRowDxfId="413" dataDxfId="411" headerRowBorderDxfId="412" tableBorderDxfId="410" totalsRowBorderDxfId="409" headerRowCellStyle="Normal 4">
  <tableColumns count="1">
    <tableColumn id="1" xr3:uid="{6A7B284B-9307-4A5A-89BE-F4D3AA62BE61}" name="Antes" dataDxfId="408"/>
  </tableColumns>
  <tableStyleInfo name="TableStyleLight8"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3F3CD7B-58A7-4346-8FB9-6F7123008B75}" name="Tabla56" displayName="Tabla56" ref="BR2:BR5" totalsRowShown="0" headerRowDxfId="407" dataDxfId="405" headerRowBorderDxfId="406" tableBorderDxfId="404" totalsRowBorderDxfId="403" headerRowCellStyle="Normal 4">
  <tableColumns count="1">
    <tableColumn id="1" xr3:uid="{C35B368F-43E9-4438-9E2E-67E94194260D}" name="Durante" dataDxfId="402"/>
  </tableColumns>
  <tableStyleInfo name="TableStyleLight8"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547AF12-A0D0-41AA-ABAA-BCDBC8FB379C}" name="Tabla57" displayName="Tabla57" ref="BS2:BS5" totalsRowShown="0" headerRowDxfId="401" dataDxfId="399" headerRowBorderDxfId="400" tableBorderDxfId="398" totalsRowBorderDxfId="397" headerRowCellStyle="Normal 4">
  <tableColumns count="1">
    <tableColumn id="1" xr3:uid="{91245E16-6C9F-4AB6-8B78-63B7AA0EDC8E}" name="Después" dataDxfId="396"/>
  </tableColumns>
  <tableStyleInfo name="TableStyleLight8"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7C9E1EF-D3C2-48C5-9EBE-8256032067E7}" name="Tabla58" displayName="Tabla58" ref="BT2:BT3" totalsRowShown="0" headerRowDxfId="395" dataDxfId="393" headerRowBorderDxfId="394" tableBorderDxfId="392" totalsRowBorderDxfId="391" headerRowCellStyle="Normal 4">
  <tableColumns count="1">
    <tableColumn id="1" xr3:uid="{8D78C3B3-0E82-41CC-83D1-C4BB3FF2A294}" name="C.O_Total" dataDxfId="390"/>
  </tableColumns>
  <tableStyleInfo name="TableStyleLight8"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4DD7E80-8289-4058-A6D5-4BE59724CB49}" name="Tabla59" displayName="Tabla59" ref="BU2:BU5" totalsRowShown="0" headerRowDxfId="389" dataDxfId="387" headerRowBorderDxfId="388" tableBorderDxfId="386" totalsRowBorderDxfId="385" headerRowCellStyle="Normal 4">
  <tableColumns count="1">
    <tableColumn id="1" xr3:uid="{3275A0D9-E1E4-4BBC-8D62-48C049E41C57}" name="Antes" dataDxfId="384"/>
  </tableColumns>
  <tableStyleInfo name="TableStyleLight8"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DD96387-868C-4055-8012-D9E07D67111D}" name="Tabla60" displayName="Tabla60" ref="BV2:BV5" totalsRowShown="0" headerRowDxfId="383" dataDxfId="381" headerRowBorderDxfId="382" tableBorderDxfId="380" totalsRowBorderDxfId="379" headerRowCellStyle="Normal 4">
  <tableColumns count="1">
    <tableColumn id="1" xr3:uid="{8DF713A3-C103-4F1A-B6E2-D4D60B5EE502}" name="Durante" dataDxfId="378"/>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237112-582C-4B9F-8CF6-6B550640A709}" name="Tabla6" displayName="Tabla6" ref="F2:F5" totalsRowShown="0" headerRowDxfId="633" dataDxfId="632" tableBorderDxfId="631" headerRowCellStyle="Normal 4">
  <tableColumns count="1">
    <tableColumn id="1" xr3:uid="{8BF2698B-1FA0-4DED-A8B7-4944E2A74006}" name="Fase de actividad" dataDxfId="630"/>
  </tableColumns>
  <tableStyleInfo name="TableStyleLight8"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9BE4FAE9-C943-4CBD-B345-BD359F446711}" name="Tabla61" displayName="Tabla61" ref="BW2:BW5" totalsRowShown="0" headerRowDxfId="377" dataDxfId="375" headerRowBorderDxfId="376" tableBorderDxfId="374" totalsRowBorderDxfId="373" headerRowCellStyle="Normal 4">
  <tableColumns count="1">
    <tableColumn id="1" xr3:uid="{82523517-8F11-4C9F-92CB-FDF595E356AA}" name="Después" dataDxfId="372"/>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9A6FEB1-F9A5-442B-B8BB-9160374A9D94}" name="Tabla62" displayName="Tabla62" ref="BX2:BX3" totalsRowShown="0" headerRowDxfId="371" dataDxfId="369" headerRowBorderDxfId="370" tableBorderDxfId="368" totalsRowBorderDxfId="367" headerRowCellStyle="Normal 4">
  <tableColumns count="1">
    <tableColumn id="1" xr3:uid="{93B80EFE-F401-4256-8668-2C5FA3E0513B}" name="C.L_Total" dataDxfId="366"/>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6D1EBBF-F949-4F4D-BFAD-199F31555A35}" name="Tabla63" displayName="Tabla63" ref="BY2:BY3" totalsRowShown="0" headerRowDxfId="365" dataDxfId="364" tableBorderDxfId="363" headerRowCellStyle="Normal 4">
  <tableColumns count="1">
    <tableColumn id="1" xr3:uid="{A2DA9A39-7773-4371-86D4-9B31663386ED}" name="Total_controles" dataDxfId="362"/>
  </tableColumns>
  <tableStyleInfo name="TableStyleLight8"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19D7A60-E584-486A-939C-3600A46DE077}" name="Tabla64" displayName="Tabla64" ref="BZ2:BZ3" totalsRowShown="0" headerRowDxfId="361" dataDxfId="360" tableBorderDxfId="359" headerRowCellStyle="Normal 4">
  <tableColumns count="1">
    <tableColumn id="1" xr3:uid="{26EA50E3-9F26-4053-B542-98EB14281359}" name="Sub_Total" dataDxfId="358"/>
  </tableColumns>
  <tableStyleInfo name="TableStyleLight8"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F4AA270D-393F-4682-8808-59F32AF5D61C}" name="Tabla65" displayName="Tabla65" ref="CA2:CA3" totalsRowShown="0" headerRowDxfId="357" dataDxfId="356" tableBorderDxfId="355" headerRowCellStyle="Normal 4">
  <tableColumns count="1">
    <tableColumn id="1" xr3:uid="{D8D23636-F314-4B2B-8011-889A2F9C2C47}" name="Puntaje_final" dataDxfId="354"/>
  </tableColumns>
  <tableStyleInfo name="TableStyleLight8"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4365138-AEC0-4D3D-BFA6-CBB160E31B0E}" name="Tabla66" displayName="Tabla66" ref="CB2:CB6" totalsRowShown="0" headerRowDxfId="353" dataDxfId="352" tableBorderDxfId="351" headerRowCellStyle="Normal 4">
  <tableColumns count="1">
    <tableColumn id="1" xr3:uid="{1CD56C3E-3889-4F47-8F83-E2C203906BF4}" name="Significancia_Final" dataDxfId="350"/>
  </tableColumns>
  <tableStyleInfo name="TableStyleLight8"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DD05A35-5DCC-48E0-8150-92A3B59780AE}" name="Tabla67" displayName="Tabla67" ref="CC2:CC38" totalsRowShown="0" headerRowDxfId="349" dataDxfId="348" tableBorderDxfId="347" headerRowCellStyle="Normal 4">
  <sortState xmlns:xlrd2="http://schemas.microsoft.com/office/spreadsheetml/2017/richdata2" ref="CC3:CC38">
    <sortCondition ref="CC3"/>
  </sortState>
  <tableColumns count="1">
    <tableColumn id="1" xr3:uid="{9F2155C9-5A37-430C-8CC5-37E3C6EC01AE}" name="Documento" dataDxfId="346"/>
  </tableColumns>
  <tableStyleInfo name="TableStyleLight8"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3BB03D8-D4DF-46E3-9739-B2C3D2BDCDE4}" name="Tabla68" displayName="Tabla68" ref="CD2:CD6" totalsRowShown="0" headerRowDxfId="345" dataDxfId="344" tableBorderDxfId="343" headerRowCellStyle="Normal 4">
  <tableColumns count="1">
    <tableColumn id="1" xr3:uid="{29123596-05CC-41AB-B5DB-59CAE694823D}" name="Tipo de actividad" dataDxfId="342"/>
  </tableColumns>
  <tableStyleInfo name="TableStyleLight8"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5C131D65-C101-43EC-8037-DD8582F08B05}" name="Dirección_Territorial_Antioquia" displayName="Dirección_Territorial_Antioquia" ref="A79:A82" totalsRowShown="0" headerRowDxfId="341" dataDxfId="339" headerRowBorderDxfId="340" tableBorderDxfId="338" totalsRowBorderDxfId="337">
  <tableColumns count="1">
    <tableColumn id="1" xr3:uid="{8F88F664-7B4A-40EE-AB0A-DB701DEA3706}" name="Dirección_Territorial_Antioquia" dataDxfId="336"/>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7AC3D9AA-9BCD-4CDE-B0AF-315E77C0303B}" name="Relación_con_el_Ciudadano_NN" displayName="Relación_con_el_Ciudadano_NN" ref="Y2:Y4" totalsRowShown="0" headerRowDxfId="335" dataDxfId="334" tableBorderDxfId="333" headerRowCellStyle="Normal 4">
  <tableColumns count="1">
    <tableColumn id="1" xr3:uid="{C912533A-DBB5-43B3-9BC1-299BD766B958}" name="Relación_con_el_Ciudadano_NN" dataDxfId="332"/>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8C46EED-4B40-493A-A7C6-A94B410984CB}" name="Todos_los_procesos_NN" displayName="Todos_los_procesos_NN" ref="G2:G14" totalsRowShown="0" headerRowDxfId="629" dataDxfId="628" tableBorderDxfId="627" headerRowCellStyle="Normal 4">
  <sortState xmlns:xlrd2="http://schemas.microsoft.com/office/spreadsheetml/2017/richdata2" ref="G3:G13">
    <sortCondition ref="G3"/>
  </sortState>
  <tableColumns count="1">
    <tableColumn id="1" xr3:uid="{BFB46FDE-4C6A-4C11-885C-2890833A8270}" name="Todos_los_procesos_NN" dataDxfId="626"/>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F1018E7-0E5B-495C-A42B-19E031E5E99D}" name="Todos_los_procesos_DT" displayName="Todos_los_procesos_DT" ref="Z2:Z15" totalsRowShown="0" headerRowDxfId="331" dataDxfId="330" tableBorderDxfId="329" headerRowCellStyle="Normal 4">
  <sortState xmlns:xlrd2="http://schemas.microsoft.com/office/spreadsheetml/2017/richdata2" ref="Z3:Z15">
    <sortCondition ref="Z3"/>
  </sortState>
  <tableColumns count="1">
    <tableColumn id="1" xr3:uid="{99329EAA-F17D-405D-952C-82941C448483}" name="Todos_los_procesos_DT" dataDxfId="328"/>
  </tableColumns>
  <tableStyleInfo name="TableStyleMedium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6CD25CC-DDF7-4130-877E-FF1CB8A57FBF}" name="Comunicación_Estratégica_DT" displayName="Comunicación_Estratégica_DT" ref="AA2:AA8" totalsRowShown="0" headerRowDxfId="327" dataDxfId="326" tableBorderDxfId="325" headerRowCellStyle="Normal 4">
  <tableColumns count="1">
    <tableColumn id="1" xr3:uid="{207DB223-7641-4C21-9892-65BD01CC9E04}" name="Comunicación_Estratégica_DT" dataDxfId="324"/>
  </tableColumns>
  <tableStyleInfo name="TableStyleMedium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27C30BCD-8F3A-4A50-8B72-75F159882155}" name="Gestión_de_Talento_Humano_DT" displayName="Gestión_de_Talento_Humano_DT" ref="AD2:AD6" totalsRowShown="0" headerRowDxfId="323" dataDxfId="322" tableBorderDxfId="321" headerRowCellStyle="Normal 4">
  <tableColumns count="1">
    <tableColumn id="1" xr3:uid="{8D1B7562-F44C-435F-BF0F-876F7C3946A2}" name="Gestión_de_Talento_Humano_DT" dataDxfId="320"/>
  </tableColumns>
  <tableStyleInfo name="TableStyleMedium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DFED415-BA9F-433E-917A-33A29B9B1558}" name="Gestión_Documental_DT" displayName="Gestión_Documental_DT" ref="AE2:AE5" totalsRowShown="0" headerRowDxfId="319" dataDxfId="318" tableBorderDxfId="317" headerRowCellStyle="Normal 4">
  <tableColumns count="1">
    <tableColumn id="1" xr3:uid="{355957A7-C1FE-476C-AE6D-307EE317071C}" name="Gestión_Documental_DT" dataDxfId="316"/>
  </tableColumns>
  <tableStyleInfo name="TableStyleMedium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22068FA-1768-4F84-8C05-9C193742D942}" name="Gestión_Interinstitucional_DT" displayName="Gestión_Interinstitucional_DT" ref="AF2:AF7" totalsRowShown="0" headerRowDxfId="315" dataDxfId="314" tableBorderDxfId="313" headerRowCellStyle="Normal 4">
  <tableColumns count="1">
    <tableColumn id="1" xr3:uid="{9C0ADBB4-C08A-4FA5-8AE9-32AFF933B68C}" name="Gestión_Interinstitucional_DT" dataDxfId="312"/>
  </tableColumns>
  <tableStyleInfo name="TableStyleMedium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23E3663-745E-4D73-B7DF-103C5CE68F9B}" name="Gestión_Jurídica_DT" displayName="Gestión_Jurídica_DT" ref="AG2:AG8" totalsRowShown="0" headerRowDxfId="311" dataDxfId="310" tableBorderDxfId="309" headerRowCellStyle="Normal 4">
  <tableColumns count="1">
    <tableColumn id="1" xr3:uid="{9E9D2C98-72AC-43B5-ABE7-5E3A9CC89DAA}" name="Gestión_Jurídica_DT" dataDxfId="308"/>
  </tableColumns>
  <tableStyleInfo name="TableStyleMedium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030A05C-B6B5-43C2-98D4-343DF2D61201}" name="Gestión_para_la_Asistencia_DT" displayName="Gestión_para_la_Asistencia_DT" ref="AH2:AH13" totalsRowShown="0" headerRowDxfId="307" dataDxfId="306" tableBorderDxfId="305" headerRowCellStyle="Normal 4">
  <tableColumns count="1">
    <tableColumn id="1" xr3:uid="{3165A5A7-81CC-47BF-9347-F544624ABFD5}" name="Gestión_para_la_Asistencia_DT" dataDxfId="304"/>
  </tableColumns>
  <tableStyleInfo name="TableStyleMedium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8061BE0-D058-4188-98FE-F8948C50BFBA}" name="Participación_y_Visibilización_DT" displayName="Participación_y_Visibilización_DT" ref="AI2:AI4" totalsRowShown="0" headerRowDxfId="303" dataDxfId="302" tableBorderDxfId="301" headerRowCellStyle="Normal 4">
  <tableColumns count="1">
    <tableColumn id="1" xr3:uid="{CA56F4DE-8D1E-4886-B5C9-72C7103AEDB2}" name="Participación_y_Visibilización_DT" dataDxfId="300"/>
  </tableColumns>
  <tableStyleInfo name="TableStyleMedium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C9996B0-C7FA-440B-AA28-FECFC572DBA3}" name="Prevención_Urgente_y_Atención_en_la_Inmediatez_DT" displayName="Prevención_Urgente_y_Atención_en_la_Inmediatez_DT" ref="AJ2:AJ15" totalsRowShown="0" headerRowDxfId="299" dataDxfId="298" tableBorderDxfId="297" headerRowCellStyle="Normal 4">
  <tableColumns count="1">
    <tableColumn id="1" xr3:uid="{ADD256FF-B41A-41AD-830C-A55FE0725ECF}" name="Prevención_Urgente_y_Atención_en_la_Inmediatez_DT" dataDxfId="296"/>
  </tableColumns>
  <tableStyleInfo name="TableStyleMedium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2078E782-DA1F-40C0-9BE3-EEDE7D965548}" name="Registro_y_Valoración_DT" displayName="Registro_y_Valoración_DT" ref="AK2:AK7" totalsRowShown="0" headerRowDxfId="295" dataDxfId="294" tableBorderDxfId="293" headerRowCellStyle="Normal 4">
  <tableColumns count="1">
    <tableColumn id="1" xr3:uid="{37EBF62A-C4C5-4CD3-A6EA-73AAD845890E}" name="Registro_y_Valoración_DT" dataDxfId="292"/>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4A4D614-3D61-467A-9D66-C2AC3910952A}" name="Control_Interno_Disciplinario_NN" displayName="Control_Interno_Disciplinario_NN" ref="H2:H7" totalsRowShown="0" headerRowDxfId="625" dataDxfId="624" tableBorderDxfId="623" headerRowCellStyle="Normal 4">
  <tableColumns count="1">
    <tableColumn id="1" xr3:uid="{E124A935-1145-404F-A2C4-4A559B7E4933}" name="Control_Interno_Disciplinario_NN" dataDxfId="622"/>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7CE8855-68D3-411B-9DF1-013B15DF3BAC}" name="Reparación_Integral_DT" displayName="Reparación_Integral_DT" ref="AL2:AL10" totalsRowShown="0" headerRowDxfId="291" dataDxfId="290" tableBorderDxfId="289" headerRowCellStyle="Normal 4">
  <tableColumns count="1">
    <tableColumn id="1" xr3:uid="{A71D192A-7112-472F-9FD3-BFDCDC836C50}" name="Reparación_Integral_DT" dataDxfId="288"/>
  </tableColumns>
  <tableStyleInfo name="TableStyleMedium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69EFCE1D-3E1F-4204-B4CA-48EB18363CD4}" name="Relación_con_el_Ciudadano_DT" displayName="Relación_con_el_Ciudadano_DT" ref="AM2:AM6" totalsRowShown="0" headerRowDxfId="287" dataDxfId="286" tableBorderDxfId="285" headerRowCellStyle="Normal 4">
  <tableColumns count="1">
    <tableColumn id="1" xr3:uid="{9B4F6550-310A-40C4-9035-8AC0E1D8320D}" name="Relación_con_el_Ciudadano_DT" dataDxfId="284"/>
  </tableColumns>
  <tableStyleInfo name="TableStyleMedium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CCDA0C8F-1FA5-4C6D-B78E-1CC25B2E8D67}" name="Tabla85" displayName="Tabla85" ref="CE2:CE4" totalsRowShown="0" headerRowDxfId="283" dataDxfId="282" tableBorderDxfId="281" headerRowCellStyle="Normal 4">
  <autoFilter ref="CE2:CE4" xr:uid="{00000000-0009-0000-0100-000055000000}"/>
  <tableColumns count="1">
    <tableColumn id="1" xr3:uid="{C7704BBB-E308-4B8A-B3D5-66C0675AA941}" name="Descripción" dataDxfId="280"/>
  </tableColumns>
  <tableStyleInfo name="TableStyleLight8"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28274A2-598A-402B-A41F-CE2F5D2B67F3}" name="Dirección_Territorial_Bolívar_y_San_Andrés" displayName="Dirección_Territorial_Bolívar_y_San_Andrés" ref="C79:C82" totalsRowShown="0" headerRowDxfId="279" dataDxfId="277" headerRowBorderDxfId="278" tableBorderDxfId="276" totalsRowBorderDxfId="275">
  <tableColumns count="1">
    <tableColumn id="1" xr3:uid="{4613333C-2AC1-4864-9C17-F4AE0658B6BC}" name="Dirección_Territorial_Bolívar_y_San_Andrés" dataDxfId="274"/>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C4CF2C6-9D85-4FA1-A790-F2054EABA627}" name="Dirección_Territorial_Atlántico" displayName="Dirección_Territorial_Atlántico" ref="B79:B82" totalsRowShown="0" headerRowDxfId="273" dataDxfId="271" headerRowBorderDxfId="272" tableBorderDxfId="270" totalsRowBorderDxfId="269">
  <tableColumns count="1">
    <tableColumn id="1" xr3:uid="{9D5C5B0E-0478-44FD-9FA6-A41071F72809}" name="Dirección_Territorial_Atlántico" dataDxfId="268"/>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599D6A5-F38A-43C4-8DF7-0BD0623900AA}" name="Dirección_Territorial_Caquetá_Huila" displayName="Dirección_Territorial_Caquetá_Huila" ref="D79:D84" totalsRowShown="0" headerRowDxfId="267" dataDxfId="265" headerRowBorderDxfId="266" tableBorderDxfId="264" totalsRowBorderDxfId="263">
  <tableColumns count="1">
    <tableColumn id="1" xr3:uid="{CF23A738-5B9D-44C7-B863-AB5C561893BA}" name="Dirección_Territorial_Caquetá_Huila" dataDxfId="262"/>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A26B2B8E-E314-453E-8800-FA746161DC67}" name="Dirección_Territorial_Cauca" displayName="Dirección_Territorial_Cauca" ref="E79:E82" totalsRowShown="0" headerRowDxfId="261" dataDxfId="259" headerRowBorderDxfId="260" tableBorderDxfId="258" totalsRowBorderDxfId="257">
  <tableColumns count="1">
    <tableColumn id="1" xr3:uid="{F0F2FBC8-EF0E-4779-A075-A598C458BF98}" name="Dirección_Territorial_Cauca" dataDxfId="256"/>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5584EE9-DAA5-4FA4-831B-A2D730A70A8E}" name="Dirección_Territorial_Central" displayName="Dirección_Territorial_Central" ref="F79:F85" totalsRowShown="0" headerRowDxfId="255" dataDxfId="253" headerRowBorderDxfId="254" tableBorderDxfId="252" totalsRowBorderDxfId="251">
  <autoFilter ref="F79:F85" xr:uid="{00000000-0009-0000-0100-000056000000}"/>
  <tableColumns count="1">
    <tableColumn id="1" xr3:uid="{5985ACB2-186C-4C85-8691-143BF3393F47}" name="Dirección_Territorial_Central" dataDxfId="250"/>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804EC0AE-3710-4BA8-8578-BEC79F9C56F4}" name="Dirección_Territorial_Cesar_y_Guajira" displayName="Dirección_Territorial_Cesar_y_Guajira" ref="G79:G84" totalsRowShown="0" headerRowDxfId="249" dataDxfId="247" headerRowBorderDxfId="248" tableBorderDxfId="246" totalsRowBorderDxfId="245">
  <autoFilter ref="G79:G84" xr:uid="{00000000-0009-0000-0100-000059000000}"/>
  <tableColumns count="1">
    <tableColumn id="1" xr3:uid="{1B0037BF-6011-49F4-BA44-EFB0582D5364}" name="Dirección_Territorial_Cesar_y_Guajira" dataDxfId="244"/>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A182CCD-ACBB-4DB7-BBB6-C4CFA1627F69}" name="Dirección_Territorial_Chocó" displayName="Dirección_Territorial_Chocó" ref="H79:H82" totalsRowShown="0" headerRowDxfId="243" dataDxfId="241" headerRowBorderDxfId="242" tableBorderDxfId="240" totalsRowBorderDxfId="239">
  <autoFilter ref="H79:H82" xr:uid="{00000000-0009-0000-0100-00005A000000}"/>
  <tableColumns count="1">
    <tableColumn id="1" xr3:uid="{29EFF174-761D-441B-AA18-4CC988DA7317}" name="Dirección_Territorial_Chocó" dataDxfId="23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D331B39-865F-4480-BF08-320412529BA8}" name="Comunicación_Estratégica_NN" displayName="Comunicación_Estratégica_NN" ref="I2:I4" totalsRowShown="0" headerRowDxfId="621" dataDxfId="620" tableBorderDxfId="619" headerRowCellStyle="Normal 4">
  <tableColumns count="1">
    <tableColumn id="1" xr3:uid="{D286FF9E-AEE3-4342-96DA-812B56761A7E}" name="Comunicación_Estratégica_NN" dataDxfId="618"/>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A1DD585-79D5-41D8-89C4-CB1344155210}" name="Dirección_Territorial_Córdoba" displayName="Dirección_Territorial_Córdoba" ref="I79:I82" totalsRowShown="0" headerRowDxfId="237" dataDxfId="235" headerRowBorderDxfId="236" tableBorderDxfId="234" totalsRowBorderDxfId="233">
  <autoFilter ref="I79:I82" xr:uid="{00000000-0009-0000-0100-00005B000000}"/>
  <tableColumns count="1">
    <tableColumn id="1" xr3:uid="{A8EA2C3C-0E2A-45A2-BEFE-102CE821502D}" name="Dirección_Territorial_Córdoba" dataDxfId="232"/>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97B8E7AA-9261-409F-B2DA-6C1EEF1F3B60}" name="Dirección_Territorial_Eje_Cafetero" displayName="Dirección_Territorial_Eje_Cafetero" ref="J79:J85" totalsRowShown="0" headerRowDxfId="231" dataDxfId="229" headerRowBorderDxfId="230" tableBorderDxfId="228" totalsRowBorderDxfId="227">
  <autoFilter ref="J79:J85" xr:uid="{00000000-0009-0000-0100-00005C000000}"/>
  <tableColumns count="1">
    <tableColumn id="1" xr3:uid="{C4C8D70B-3D05-41F7-AA74-903D1B9E827C}" name="Dirección_Territorial_Eje_Cafetero" dataDxfId="226"/>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8485D58B-CD08-4829-8DBB-69E0FDC32903}" name="Dirección_Territorial_Magdalena" displayName="Dirección_Territorial_Magdalena" ref="K79:K82" totalsRowShown="0" headerRowDxfId="225" dataDxfId="223" headerRowBorderDxfId="224" tableBorderDxfId="222" totalsRowBorderDxfId="221">
  <autoFilter ref="K79:K82" xr:uid="{00000000-0009-0000-0100-00005D000000}"/>
  <tableColumns count="1">
    <tableColumn id="1" xr3:uid="{9C78ECC6-39FC-4941-86BA-5033D088471A}" name="Dirección_Territorial_Magdalena" dataDxfId="220"/>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717B2B2-F218-4AD8-879C-202316F5D9A8}" name="Dirección_Territorial_Magdalena_Medio" displayName="Dirección_Territorial_Magdalena_Medio" ref="L79:L82" totalsRowShown="0" headerRowDxfId="219" dataDxfId="217" headerRowBorderDxfId="218" tableBorderDxfId="216" totalsRowBorderDxfId="215">
  <autoFilter ref="L79:L82" xr:uid="{00000000-0009-0000-0100-00005E000000}"/>
  <tableColumns count="1">
    <tableColumn id="1" xr3:uid="{91ADBE2F-D7DD-4A7C-B2DE-278B5C3893D9}" name="Dirección_Territorial_Magdalena_Medio" dataDxfId="214"/>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9033CAA-5326-42D2-AD50-57A0C4CBE0FD}" name="Dirección_Territorial_Meta_y_Llanos_Orientales" displayName="Dirección_Territorial_Meta_y_Llanos_Orientales" ref="M79:M89" totalsRowShown="0" headerRowDxfId="213" dataDxfId="211" headerRowBorderDxfId="212" tableBorderDxfId="210" totalsRowBorderDxfId="209">
  <autoFilter ref="M79:M89" xr:uid="{00000000-0009-0000-0100-00005F000000}"/>
  <tableColumns count="1">
    <tableColumn id="1" xr3:uid="{BBE2D3E6-79A0-4301-8343-333409AA1E1D}" name="Dirección_Territorial_Meta_y_Llanos_Orientales" dataDxfId="208"/>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3DD7791D-F89E-404B-BD23-E0A01E0B70C9}" name="Dirección_Territorial_Nariño" displayName="Dirección_Territorial_Nariño" ref="N79:N82" totalsRowShown="0" headerRowDxfId="207" dataDxfId="205" headerRowBorderDxfId="206" tableBorderDxfId="204" totalsRowBorderDxfId="203">
  <autoFilter ref="N79:N82" xr:uid="{00000000-0009-0000-0100-000060000000}"/>
  <tableColumns count="1">
    <tableColumn id="1" xr3:uid="{F2064694-8995-460F-8FA9-6B59C59B5151}" name="Dirección_Territorial_Nariño" dataDxfId="202"/>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9B29E4A2-844C-4B25-9F74-C1A2C61ABFE8}" name="Dirección_Territorial_Norte_de_Santander_Arauca" displayName="Dirección_Territorial_Norte_de_Santander_Arauca" ref="O79:O84" totalsRowShown="0" headerRowDxfId="201" dataDxfId="199" headerRowBorderDxfId="200" tableBorderDxfId="198" totalsRowBorderDxfId="197">
  <autoFilter ref="O79:O84" xr:uid="{00000000-0009-0000-0100-000061000000}"/>
  <tableColumns count="1">
    <tableColumn id="1" xr3:uid="{BA022209-EC3C-49D2-BFAC-34568FA1A36F}" name="Dirección_Territorial_Norte_de_Santander_Arauca" dataDxfId="196"/>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CB64A99B-B771-49FA-99BE-D95DA95565A2}" name="Dirección_Territorial_Putumayo" displayName="Dirección_Territorial_Putumayo" ref="P79:P82" totalsRowShown="0" headerRowDxfId="195" dataDxfId="193" headerRowBorderDxfId="194" tableBorderDxfId="192" totalsRowBorderDxfId="191">
  <autoFilter ref="P79:P82" xr:uid="{00000000-0009-0000-0100-000062000000}"/>
  <tableColumns count="1">
    <tableColumn id="1" xr3:uid="{9A16D89F-4CCF-4B72-A3C0-D0D556F83FE6}" name="Dirección_Territorial_Putumayo" dataDxfId="190"/>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B582A23-E6B2-4A9D-8B0B-3BB177284709}" name="Dirección_Territorial_Santander" displayName="Dirección_Territorial_Santander" ref="Q79:Q82" totalsRowShown="0" headerRowDxfId="189" dataDxfId="187" headerRowBorderDxfId="188" tableBorderDxfId="186" totalsRowBorderDxfId="185">
  <autoFilter ref="Q79:Q82" xr:uid="{00000000-0009-0000-0100-000063000000}"/>
  <tableColumns count="1">
    <tableColumn id="1" xr3:uid="{BFD553EF-1C0B-4845-89D1-0FE5E1D78916}" name="Dirección_Territorial_Santander" dataDxfId="184"/>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513D5BC-D1A1-4838-8E00-2FEE5982599B}" name="Dirección_Territorial_Sucre" displayName="Dirección_Territorial_Sucre" ref="R79:R82" totalsRowShown="0" headerRowDxfId="183" dataDxfId="181" headerRowBorderDxfId="182" tableBorderDxfId="180" totalsRowBorderDxfId="179">
  <autoFilter ref="R79:R82" xr:uid="{00000000-0009-0000-0100-000064000000}"/>
  <tableColumns count="1">
    <tableColumn id="1" xr3:uid="{FB16DF11-470B-4403-99AE-9866D5887F12}" name="Dirección_Territorial_Sucre" dataDxfId="17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89" Type="http://schemas.openxmlformats.org/officeDocument/2006/relationships/table" Target="../tables/table87.xml"/><Relationship Id="rId16" Type="http://schemas.openxmlformats.org/officeDocument/2006/relationships/table" Target="../tables/table14.xml"/><Relationship Id="rId107" Type="http://schemas.openxmlformats.org/officeDocument/2006/relationships/comments" Target="../comments1.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102" Type="http://schemas.openxmlformats.org/officeDocument/2006/relationships/table" Target="../tables/table100.xml"/><Relationship Id="rId5" Type="http://schemas.openxmlformats.org/officeDocument/2006/relationships/table" Target="../tables/table3.xml"/><Relationship Id="rId90" Type="http://schemas.openxmlformats.org/officeDocument/2006/relationships/table" Target="../tables/table88.xml"/><Relationship Id="rId95" Type="http://schemas.openxmlformats.org/officeDocument/2006/relationships/table" Target="../tables/table93.xml"/><Relationship Id="rId22" Type="http://schemas.openxmlformats.org/officeDocument/2006/relationships/table" Target="../tables/table20.xml"/><Relationship Id="rId27" Type="http://schemas.openxmlformats.org/officeDocument/2006/relationships/table" Target="../tables/table25.xml"/><Relationship Id="rId43" Type="http://schemas.openxmlformats.org/officeDocument/2006/relationships/table" Target="../tables/table41.xml"/><Relationship Id="rId48" Type="http://schemas.openxmlformats.org/officeDocument/2006/relationships/table" Target="../tables/table46.xml"/><Relationship Id="rId64" Type="http://schemas.openxmlformats.org/officeDocument/2006/relationships/table" Target="../tables/table62.xml"/><Relationship Id="rId69" Type="http://schemas.openxmlformats.org/officeDocument/2006/relationships/table" Target="../tables/table67.xml"/><Relationship Id="rId80" Type="http://schemas.openxmlformats.org/officeDocument/2006/relationships/table" Target="../tables/table78.xml"/><Relationship Id="rId85" Type="http://schemas.openxmlformats.org/officeDocument/2006/relationships/table" Target="../tables/table83.xml"/><Relationship Id="rId12" Type="http://schemas.openxmlformats.org/officeDocument/2006/relationships/table" Target="../tables/table10.xml"/><Relationship Id="rId17" Type="http://schemas.openxmlformats.org/officeDocument/2006/relationships/table" Target="../tables/table15.xml"/><Relationship Id="rId33" Type="http://schemas.openxmlformats.org/officeDocument/2006/relationships/table" Target="../tables/table31.xml"/><Relationship Id="rId38" Type="http://schemas.openxmlformats.org/officeDocument/2006/relationships/table" Target="../tables/table36.xml"/><Relationship Id="rId59" Type="http://schemas.openxmlformats.org/officeDocument/2006/relationships/table" Target="../tables/table57.xml"/><Relationship Id="rId103" Type="http://schemas.openxmlformats.org/officeDocument/2006/relationships/table" Target="../tables/table101.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table" Target="../tables/table81.xml"/><Relationship Id="rId88" Type="http://schemas.openxmlformats.org/officeDocument/2006/relationships/table" Target="../tables/table86.xml"/><Relationship Id="rId91" Type="http://schemas.openxmlformats.org/officeDocument/2006/relationships/table" Target="../tables/table89.xml"/><Relationship Id="rId96" Type="http://schemas.openxmlformats.org/officeDocument/2006/relationships/table" Target="../tables/table94.xml"/><Relationship Id="rId1" Type="http://schemas.openxmlformats.org/officeDocument/2006/relationships/printerSettings" Target="../printerSettings/printerSettings1.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6" Type="http://schemas.openxmlformats.org/officeDocument/2006/relationships/table" Target="../tables/table104.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94" Type="http://schemas.openxmlformats.org/officeDocument/2006/relationships/table" Target="../tables/table92.xml"/><Relationship Id="rId99" Type="http://schemas.openxmlformats.org/officeDocument/2006/relationships/table" Target="../tables/table97.xml"/><Relationship Id="rId101" Type="http://schemas.openxmlformats.org/officeDocument/2006/relationships/table" Target="../tables/table99.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104" Type="http://schemas.openxmlformats.org/officeDocument/2006/relationships/table" Target="../tables/table102.xml"/><Relationship Id="rId7" Type="http://schemas.openxmlformats.org/officeDocument/2006/relationships/table" Target="../tables/table5.xml"/><Relationship Id="rId71" Type="http://schemas.openxmlformats.org/officeDocument/2006/relationships/table" Target="../tables/table69.xml"/><Relationship Id="rId92" Type="http://schemas.openxmlformats.org/officeDocument/2006/relationships/table" Target="../tables/table90.xml"/><Relationship Id="rId2" Type="http://schemas.openxmlformats.org/officeDocument/2006/relationships/vmlDrawing" Target="../drawings/vmlDrawing1.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100" Type="http://schemas.openxmlformats.org/officeDocument/2006/relationships/table" Target="../tables/table98.xml"/><Relationship Id="rId105" Type="http://schemas.openxmlformats.org/officeDocument/2006/relationships/table" Target="../tables/table103.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table" Target="../tables/table96.xml"/><Relationship Id="rId3" Type="http://schemas.openxmlformats.org/officeDocument/2006/relationships/table" Target="../tables/table1.xml"/><Relationship Id="rId25" Type="http://schemas.openxmlformats.org/officeDocument/2006/relationships/table" Target="../tables/table23.xml"/><Relationship Id="rId46" Type="http://schemas.openxmlformats.org/officeDocument/2006/relationships/table" Target="../tables/table44.xml"/><Relationship Id="rId67" Type="http://schemas.openxmlformats.org/officeDocument/2006/relationships/table" Target="../tables/table65.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08.x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table" Target="../tables/table10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05.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10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microsoft.com/office/2007/relationships/slicer" Target="../slicers/slicer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0FD84-FE6F-4B55-B706-E3B39277EF85}">
  <sheetPr codeName="Hoja1">
    <tabColor theme="7"/>
  </sheetPr>
  <dimension ref="A1:CK93"/>
  <sheetViews>
    <sheetView showGridLines="0" topLeftCell="P1" zoomScale="70" zoomScaleNormal="70" workbookViewId="0">
      <pane ySplit="2" topLeftCell="A75" activePane="bottomLeft" state="frozen"/>
      <selection activeCell="A79" sqref="A79:U79"/>
      <selection pane="bottomLeft" activeCell="A79" sqref="A79:U79"/>
    </sheetView>
  </sheetViews>
  <sheetFormatPr baseColWidth="10" defaultColWidth="16" defaultRowHeight="11.4" x14ac:dyDescent="0.2"/>
  <cols>
    <col min="1" max="1" width="19.5703125" style="13" customWidth="1"/>
    <col min="2" max="2" width="14.5703125" style="13" customWidth="1"/>
    <col min="3" max="3" width="15.140625" style="13" customWidth="1"/>
    <col min="4" max="4" width="49.28515625" style="13" customWidth="1"/>
    <col min="5" max="5" width="39.140625" style="14" customWidth="1"/>
    <col min="6" max="6" width="40" style="14" customWidth="1"/>
    <col min="7" max="7" width="60.5703125" style="14" customWidth="1"/>
    <col min="8" max="8" width="44.85546875" style="14" customWidth="1"/>
    <col min="9" max="9" width="48.140625" style="14" customWidth="1"/>
    <col min="10" max="10" width="55.140625" style="14" customWidth="1"/>
    <col min="11" max="11" width="51.7109375" style="14" customWidth="1"/>
    <col min="12" max="12" width="62.140625" style="14" customWidth="1"/>
    <col min="13" max="13" width="59.42578125" style="14" customWidth="1"/>
    <col min="14" max="14" width="51.28515625" style="14" customWidth="1"/>
    <col min="15" max="15" width="61.7109375" style="14" customWidth="1"/>
    <col min="16" max="16" width="40.7109375" style="14" customWidth="1"/>
    <col min="17" max="17" width="48" style="14" customWidth="1"/>
    <col min="18" max="18" width="35.7109375" style="14" customWidth="1"/>
    <col min="19" max="19" width="42" style="14" customWidth="1"/>
    <col min="20" max="20" width="48" style="14" customWidth="1"/>
    <col min="21" max="22" width="51.42578125" style="14" customWidth="1"/>
    <col min="23" max="23" width="34.5703125" style="14" customWidth="1"/>
    <col min="24" max="24" width="31" style="14" customWidth="1"/>
    <col min="25" max="25" width="37.140625" style="14" customWidth="1"/>
    <col min="26" max="26" width="21.7109375" style="13" customWidth="1"/>
    <col min="27" max="27" width="19.28515625" style="13" customWidth="1"/>
    <col min="28" max="28" width="35.7109375" style="13" customWidth="1"/>
    <col min="29" max="29" width="32" style="13" customWidth="1"/>
    <col min="30" max="30" width="16.28515625" style="13" customWidth="1"/>
    <col min="31" max="31" width="15.140625" style="13" customWidth="1"/>
    <col min="32" max="32" width="21" style="13" customWidth="1"/>
    <col min="33" max="33" width="20.28515625" style="13" customWidth="1"/>
    <col min="34" max="34" width="44.140625" style="13" customWidth="1"/>
    <col min="35" max="35" width="22.42578125" style="13" customWidth="1"/>
    <col min="36" max="36" width="31.42578125" style="13" customWidth="1"/>
    <col min="37" max="37" width="21.7109375" style="13" customWidth="1"/>
    <col min="38" max="38" width="26.85546875" style="13" customWidth="1"/>
    <col min="39" max="39" width="33.7109375" style="13" customWidth="1"/>
    <col min="40" max="40" width="18" style="15" customWidth="1"/>
    <col min="41" max="41" width="18.42578125" style="14" customWidth="1"/>
    <col min="42" max="42" width="14.5703125" style="15" bestFit="1" customWidth="1"/>
    <col min="43" max="43" width="16.7109375" style="15" customWidth="1"/>
    <col min="44" max="44" width="18.85546875" style="15" customWidth="1"/>
    <col min="45" max="45" width="14.140625" style="15" customWidth="1"/>
    <col min="46" max="46" width="18.140625" style="14" bestFit="1" customWidth="1"/>
    <col min="47" max="47" width="19.85546875" style="14" customWidth="1"/>
    <col min="48" max="48" width="21.140625" style="14" customWidth="1"/>
    <col min="49" max="49" width="12.85546875" style="14" bestFit="1" customWidth="1"/>
    <col min="50" max="50" width="29.5703125" style="14" customWidth="1"/>
    <col min="51" max="51" width="27.42578125" style="14" customWidth="1"/>
    <col min="52" max="52" width="14.42578125" style="14" customWidth="1"/>
    <col min="53" max="53" width="18.85546875" style="14" customWidth="1"/>
    <col min="54" max="54" width="13.140625" style="14" hidden="1" customWidth="1"/>
    <col min="55" max="55" width="15.85546875" style="14" bestFit="1" customWidth="1"/>
    <col min="56" max="56" width="14.5703125" style="14" bestFit="1" customWidth="1"/>
    <col min="57" max="57" width="11.7109375" style="14" bestFit="1" customWidth="1"/>
    <col min="58" max="58" width="16.5703125" style="14" hidden="1" customWidth="1"/>
    <col min="59" max="59" width="14.28515625" style="14" bestFit="1" customWidth="1"/>
    <col min="60" max="60" width="11.7109375" style="14" bestFit="1" customWidth="1"/>
    <col min="61" max="61" width="17.28515625" style="14" hidden="1" customWidth="1"/>
    <col min="62" max="62" width="26.42578125" style="14" hidden="1" customWidth="1"/>
    <col min="63" max="63" width="22.42578125" style="14" hidden="1" customWidth="1"/>
    <col min="64" max="64" width="18.7109375" style="14" customWidth="1"/>
    <col min="65" max="67" width="16.7109375" style="14" customWidth="1"/>
    <col min="68" max="68" width="15.85546875" style="14" hidden="1" customWidth="1"/>
    <col min="69" max="71" width="12.42578125" style="14" customWidth="1"/>
    <col min="72" max="72" width="21.28515625" style="14" hidden="1" customWidth="1"/>
    <col min="73" max="73" width="12.42578125" style="14" customWidth="1"/>
    <col min="74" max="74" width="13.5703125" style="14" customWidth="1"/>
    <col min="75" max="75" width="13.140625" style="14" customWidth="1"/>
    <col min="76" max="76" width="16" style="14" hidden="1" customWidth="1"/>
    <col min="77" max="77" width="23.140625" style="14" hidden="1" customWidth="1"/>
    <col min="78" max="78" width="16" style="14" hidden="1" customWidth="1"/>
    <col min="79" max="79" width="20.140625" style="14" hidden="1" customWidth="1"/>
    <col min="80" max="80" width="18.5703125" style="14" customWidth="1"/>
    <col min="81" max="81" width="38.140625" style="14" customWidth="1"/>
    <col min="82" max="82" width="27" style="14" customWidth="1"/>
    <col min="83" max="83" width="50.140625" style="14" hidden="1" customWidth="1"/>
    <col min="84" max="16384" width="16" style="14"/>
  </cols>
  <sheetData>
    <row r="1" spans="1:89" ht="22.8" x14ac:dyDescent="0.2">
      <c r="G1" s="14" t="s">
        <v>70</v>
      </c>
      <c r="H1" s="14" t="s">
        <v>70</v>
      </c>
      <c r="I1" s="14" t="s">
        <v>70</v>
      </c>
      <c r="J1" s="14" t="s">
        <v>70</v>
      </c>
      <c r="K1" s="14" t="s">
        <v>70</v>
      </c>
      <c r="L1" s="14" t="s">
        <v>70</v>
      </c>
      <c r="M1" s="14" t="s">
        <v>70</v>
      </c>
      <c r="N1" s="14" t="s">
        <v>70</v>
      </c>
      <c r="O1" s="14" t="s">
        <v>70</v>
      </c>
      <c r="P1" s="14" t="s">
        <v>70</v>
      </c>
      <c r="Q1" s="14" t="s">
        <v>70</v>
      </c>
      <c r="R1" s="14" t="s">
        <v>70</v>
      </c>
      <c r="S1" s="14" t="s">
        <v>70</v>
      </c>
      <c r="T1" s="14" t="s">
        <v>70</v>
      </c>
      <c r="U1" s="14" t="s">
        <v>70</v>
      </c>
      <c r="V1" s="14" t="s">
        <v>70</v>
      </c>
      <c r="W1" s="14" t="s">
        <v>70</v>
      </c>
      <c r="X1" s="14" t="s">
        <v>70</v>
      </c>
      <c r="Y1" s="14" t="s">
        <v>70</v>
      </c>
      <c r="Z1" s="14" t="s">
        <v>71</v>
      </c>
      <c r="AA1" s="14" t="s">
        <v>71</v>
      </c>
      <c r="AB1" s="14" t="s">
        <v>71</v>
      </c>
      <c r="AC1" s="14" t="s">
        <v>71</v>
      </c>
      <c r="AD1" s="14" t="s">
        <v>71</v>
      </c>
      <c r="AE1" s="14" t="s">
        <v>71</v>
      </c>
      <c r="AF1" s="14" t="s">
        <v>71</v>
      </c>
      <c r="AG1" s="14" t="s">
        <v>71</v>
      </c>
      <c r="AH1" s="14" t="s">
        <v>71</v>
      </c>
      <c r="AI1" s="14" t="s">
        <v>71</v>
      </c>
      <c r="AJ1" s="14" t="s">
        <v>71</v>
      </c>
      <c r="AK1" s="14" t="s">
        <v>71</v>
      </c>
      <c r="AL1" s="14" t="s">
        <v>71</v>
      </c>
      <c r="AM1" s="14" t="s">
        <v>71</v>
      </c>
      <c r="AZ1" s="14" t="s">
        <v>72</v>
      </c>
      <c r="BA1" s="14" t="s">
        <v>72</v>
      </c>
      <c r="BB1" s="14" t="s">
        <v>72</v>
      </c>
      <c r="BC1" s="14" t="s">
        <v>73</v>
      </c>
      <c r="BD1" s="14" t="s">
        <v>73</v>
      </c>
      <c r="BE1" s="14" t="s">
        <v>73</v>
      </c>
      <c r="BF1" s="14" t="s">
        <v>73</v>
      </c>
      <c r="BG1" s="14" t="s">
        <v>74</v>
      </c>
      <c r="BH1" s="14" t="s">
        <v>74</v>
      </c>
      <c r="BI1" s="14" t="s">
        <v>72</v>
      </c>
      <c r="BL1" s="14" t="s">
        <v>72</v>
      </c>
      <c r="BM1" s="13" t="s">
        <v>32</v>
      </c>
      <c r="BN1" s="13" t="s">
        <v>32</v>
      </c>
      <c r="BO1" s="13" t="s">
        <v>32</v>
      </c>
      <c r="BQ1" s="13" t="s">
        <v>33</v>
      </c>
      <c r="BR1" s="13" t="s">
        <v>33</v>
      </c>
      <c r="BS1" s="13" t="s">
        <v>33</v>
      </c>
      <c r="BU1" s="13" t="s">
        <v>34</v>
      </c>
      <c r="BV1" s="13" t="s">
        <v>34</v>
      </c>
      <c r="BW1" s="13" t="s">
        <v>34</v>
      </c>
    </row>
    <row r="2" spans="1:89" s="13" customFormat="1" ht="57" x14ac:dyDescent="0.2">
      <c r="A2" s="16" t="s">
        <v>11</v>
      </c>
      <c r="B2" s="17" t="s">
        <v>75</v>
      </c>
      <c r="C2" s="18" t="s">
        <v>76</v>
      </c>
      <c r="D2" s="18" t="s">
        <v>77</v>
      </c>
      <c r="E2" s="16" t="s">
        <v>78</v>
      </c>
      <c r="F2" s="16" t="s">
        <v>14</v>
      </c>
      <c r="G2" s="19" t="s">
        <v>79</v>
      </c>
      <c r="H2" s="20" t="s">
        <v>80</v>
      </c>
      <c r="I2" s="20" t="s">
        <v>81</v>
      </c>
      <c r="J2" s="20" t="s">
        <v>82</v>
      </c>
      <c r="K2" s="20" t="s">
        <v>83</v>
      </c>
      <c r="L2" s="20" t="s">
        <v>84</v>
      </c>
      <c r="M2" s="20" t="s">
        <v>85</v>
      </c>
      <c r="N2" s="20" t="s">
        <v>86</v>
      </c>
      <c r="O2" s="20" t="s">
        <v>87</v>
      </c>
      <c r="P2" s="20" t="s">
        <v>88</v>
      </c>
      <c r="Q2" s="20" t="s">
        <v>89</v>
      </c>
      <c r="R2" s="20" t="s">
        <v>90</v>
      </c>
      <c r="S2" s="20" t="s">
        <v>91</v>
      </c>
      <c r="T2" s="20" t="s">
        <v>92</v>
      </c>
      <c r="U2" s="20" t="s">
        <v>93</v>
      </c>
      <c r="V2" s="20" t="s">
        <v>94</v>
      </c>
      <c r="W2" s="20" t="s">
        <v>95</v>
      </c>
      <c r="X2" s="20" t="s">
        <v>96</v>
      </c>
      <c r="Y2" s="20" t="s">
        <v>97</v>
      </c>
      <c r="Z2" s="21" t="s">
        <v>98</v>
      </c>
      <c r="AA2" s="21" t="s">
        <v>99</v>
      </c>
      <c r="AB2" s="22" t="s">
        <v>100</v>
      </c>
      <c r="AC2" s="23" t="s">
        <v>101</v>
      </c>
      <c r="AD2" s="21" t="s">
        <v>102</v>
      </c>
      <c r="AE2" s="21" t="s">
        <v>103</v>
      </c>
      <c r="AF2" s="21" t="s">
        <v>104</v>
      </c>
      <c r="AG2" s="21" t="s">
        <v>105</v>
      </c>
      <c r="AH2" s="21" t="s">
        <v>106</v>
      </c>
      <c r="AI2" s="21" t="s">
        <v>107</v>
      </c>
      <c r="AJ2" s="21" t="s">
        <v>108</v>
      </c>
      <c r="AK2" s="21" t="s">
        <v>109</v>
      </c>
      <c r="AL2" s="21" t="s">
        <v>110</v>
      </c>
      <c r="AM2" s="21" t="s">
        <v>111</v>
      </c>
      <c r="AN2" s="24" t="s">
        <v>112</v>
      </c>
      <c r="AO2" s="16" t="s">
        <v>113</v>
      </c>
      <c r="AP2" s="16" t="s">
        <v>16</v>
      </c>
      <c r="AQ2" s="16" t="s">
        <v>114</v>
      </c>
      <c r="AR2" s="16" t="s">
        <v>115</v>
      </c>
      <c r="AS2" s="16" t="s">
        <v>19</v>
      </c>
      <c r="AT2" s="25" t="s">
        <v>20</v>
      </c>
      <c r="AU2" s="25" t="s">
        <v>21</v>
      </c>
      <c r="AV2" s="25" t="s">
        <v>22</v>
      </c>
      <c r="AW2" s="25" t="s">
        <v>23</v>
      </c>
      <c r="AX2" s="25" t="s">
        <v>24</v>
      </c>
      <c r="AY2" s="25" t="s">
        <v>25</v>
      </c>
      <c r="AZ2" s="26" t="s">
        <v>42</v>
      </c>
      <c r="BA2" s="26" t="s">
        <v>43</v>
      </c>
      <c r="BB2" s="26" t="s">
        <v>116</v>
      </c>
      <c r="BC2" s="26" t="s">
        <v>45</v>
      </c>
      <c r="BD2" s="26" t="s">
        <v>46</v>
      </c>
      <c r="BE2" s="26" t="s">
        <v>47</v>
      </c>
      <c r="BF2" s="26" t="s">
        <v>117</v>
      </c>
      <c r="BG2" s="26" t="s">
        <v>48</v>
      </c>
      <c r="BH2" s="26" t="s">
        <v>49</v>
      </c>
      <c r="BI2" s="26" t="s">
        <v>118</v>
      </c>
      <c r="BJ2" s="26" t="s">
        <v>119</v>
      </c>
      <c r="BK2" s="26" t="s">
        <v>120</v>
      </c>
      <c r="BL2" s="26" t="s">
        <v>121</v>
      </c>
      <c r="BM2" s="27" t="s">
        <v>50</v>
      </c>
      <c r="BN2" s="27" t="s">
        <v>51</v>
      </c>
      <c r="BO2" s="27" t="s">
        <v>52</v>
      </c>
      <c r="BP2" s="28" t="s">
        <v>122</v>
      </c>
      <c r="BQ2" s="27" t="s">
        <v>50</v>
      </c>
      <c r="BR2" s="27" t="s">
        <v>51</v>
      </c>
      <c r="BS2" s="27" t="s">
        <v>52</v>
      </c>
      <c r="BT2" s="28" t="s">
        <v>123</v>
      </c>
      <c r="BU2" s="27" t="s">
        <v>50</v>
      </c>
      <c r="BV2" s="27" t="s">
        <v>51</v>
      </c>
      <c r="BW2" s="27" t="s">
        <v>52</v>
      </c>
      <c r="BX2" s="28" t="s">
        <v>124</v>
      </c>
      <c r="BY2" s="29" t="s">
        <v>125</v>
      </c>
      <c r="BZ2" s="26" t="s">
        <v>126</v>
      </c>
      <c r="CA2" s="26" t="s">
        <v>127</v>
      </c>
      <c r="CB2" s="26" t="s">
        <v>128</v>
      </c>
      <c r="CC2" s="30" t="s">
        <v>39</v>
      </c>
      <c r="CD2" s="30" t="s">
        <v>40</v>
      </c>
      <c r="CE2" s="31" t="s">
        <v>41</v>
      </c>
      <c r="CJ2" s="332" t="s">
        <v>129</v>
      </c>
      <c r="CK2" s="332"/>
    </row>
    <row r="3" spans="1:89" s="15" customFormat="1" ht="114" x14ac:dyDescent="0.2">
      <c r="A3" s="32" t="s">
        <v>130</v>
      </c>
      <c r="B3" s="32" t="s">
        <v>79</v>
      </c>
      <c r="C3" s="32" t="s">
        <v>98</v>
      </c>
      <c r="D3" s="32" t="s">
        <v>112</v>
      </c>
      <c r="E3" s="33"/>
      <c r="F3" s="34" t="s">
        <v>131</v>
      </c>
      <c r="G3" s="35" t="s">
        <v>132</v>
      </c>
      <c r="H3" s="36" t="s">
        <v>133</v>
      </c>
      <c r="I3" s="35" t="s">
        <v>134</v>
      </c>
      <c r="J3" s="37" t="s">
        <v>135</v>
      </c>
      <c r="K3" s="35" t="s">
        <v>136</v>
      </c>
      <c r="L3" s="35" t="s">
        <v>137</v>
      </c>
      <c r="M3" s="35" t="s">
        <v>138</v>
      </c>
      <c r="N3" s="35" t="s">
        <v>139</v>
      </c>
      <c r="O3" s="36" t="s">
        <v>140</v>
      </c>
      <c r="P3" s="35" t="s">
        <v>141</v>
      </c>
      <c r="Q3" s="35" t="s">
        <v>142</v>
      </c>
      <c r="R3" s="35" t="s">
        <v>143</v>
      </c>
      <c r="S3" s="35" t="s">
        <v>144</v>
      </c>
      <c r="T3" s="35" t="s">
        <v>145</v>
      </c>
      <c r="U3" s="35" t="s">
        <v>146</v>
      </c>
      <c r="V3" s="35" t="s">
        <v>147</v>
      </c>
      <c r="W3" s="35" t="s">
        <v>148</v>
      </c>
      <c r="X3" s="35" t="s">
        <v>149</v>
      </c>
      <c r="Y3" s="38" t="s">
        <v>150</v>
      </c>
      <c r="Z3" s="39" t="s">
        <v>132</v>
      </c>
      <c r="AA3" s="39" t="s">
        <v>151</v>
      </c>
      <c r="AB3" s="40" t="s">
        <v>152</v>
      </c>
      <c r="AC3" s="41" t="s">
        <v>153</v>
      </c>
      <c r="AD3" s="39" t="s">
        <v>154</v>
      </c>
      <c r="AE3" s="39" t="s">
        <v>155</v>
      </c>
      <c r="AF3" s="39" t="s">
        <v>156</v>
      </c>
      <c r="AG3" s="39" t="s">
        <v>157</v>
      </c>
      <c r="AH3" s="42" t="s">
        <v>158</v>
      </c>
      <c r="AI3" s="39" t="s">
        <v>159</v>
      </c>
      <c r="AJ3" s="39" t="s">
        <v>160</v>
      </c>
      <c r="AK3" s="39" t="s">
        <v>161</v>
      </c>
      <c r="AL3" s="39" t="s">
        <v>162</v>
      </c>
      <c r="AM3" s="39" t="s">
        <v>163</v>
      </c>
      <c r="AN3" s="35" t="s">
        <v>164</v>
      </c>
      <c r="AO3" s="34"/>
      <c r="AP3" s="34" t="s">
        <v>165</v>
      </c>
      <c r="AQ3" s="43"/>
      <c r="AR3" s="44" t="s">
        <v>166</v>
      </c>
      <c r="AS3" s="44" t="s">
        <v>167</v>
      </c>
      <c r="AT3" s="33" t="s">
        <v>168</v>
      </c>
      <c r="AU3" s="35" t="s">
        <v>169</v>
      </c>
      <c r="AV3" s="45" t="s">
        <v>170</v>
      </c>
      <c r="AW3" s="34" t="s">
        <v>61</v>
      </c>
      <c r="AX3" s="32" t="s">
        <v>171</v>
      </c>
      <c r="AY3" s="32" t="s">
        <v>172</v>
      </c>
      <c r="AZ3" s="46">
        <v>1</v>
      </c>
      <c r="BA3" s="46">
        <v>1</v>
      </c>
      <c r="BB3" s="34"/>
      <c r="BC3" s="46">
        <v>1</v>
      </c>
      <c r="BD3" s="46">
        <v>1</v>
      </c>
      <c r="BE3" s="46">
        <v>1</v>
      </c>
      <c r="BF3" s="46"/>
      <c r="BG3" s="46">
        <v>1</v>
      </c>
      <c r="BH3" s="46">
        <v>1</v>
      </c>
      <c r="BI3" s="46"/>
      <c r="BJ3" s="34"/>
      <c r="BK3" s="34"/>
      <c r="BL3" s="35" t="s">
        <v>173</v>
      </c>
      <c r="BM3" s="47" t="s">
        <v>174</v>
      </c>
      <c r="BN3" s="47" t="s">
        <v>174</v>
      </c>
      <c r="BO3" s="47" t="s">
        <v>174</v>
      </c>
      <c r="BP3" s="46"/>
      <c r="BQ3" s="47" t="s">
        <v>174</v>
      </c>
      <c r="BR3" s="39" t="s">
        <v>174</v>
      </c>
      <c r="BS3" s="39" t="s">
        <v>174</v>
      </c>
      <c r="BT3" s="48"/>
      <c r="BU3" s="39" t="s">
        <v>174</v>
      </c>
      <c r="BV3" s="39" t="s">
        <v>174</v>
      </c>
      <c r="BW3" s="39" t="s">
        <v>174</v>
      </c>
      <c r="BX3" s="49"/>
      <c r="BY3" s="34"/>
      <c r="BZ3" s="34"/>
      <c r="CA3" s="34"/>
      <c r="CB3" s="35" t="s">
        <v>173</v>
      </c>
      <c r="CC3" s="35" t="s">
        <v>175</v>
      </c>
      <c r="CD3" s="34" t="s">
        <v>176</v>
      </c>
      <c r="CE3" s="50"/>
      <c r="CJ3" s="332">
        <v>2023</v>
      </c>
      <c r="CK3" s="51" t="s">
        <v>177</v>
      </c>
    </row>
    <row r="4" spans="1:89" ht="125.4" x14ac:dyDescent="0.2">
      <c r="A4" s="32" t="s">
        <v>178</v>
      </c>
      <c r="B4" s="32" t="s">
        <v>80</v>
      </c>
      <c r="C4" s="32" t="s">
        <v>179</v>
      </c>
      <c r="F4" s="34" t="s">
        <v>180</v>
      </c>
      <c r="G4" s="35" t="s">
        <v>181</v>
      </c>
      <c r="H4" s="36" t="s">
        <v>182</v>
      </c>
      <c r="I4" s="35" t="s">
        <v>183</v>
      </c>
      <c r="J4" s="35" t="s">
        <v>184</v>
      </c>
      <c r="K4" s="35" t="s">
        <v>185</v>
      </c>
      <c r="L4" s="52" t="s">
        <v>186</v>
      </c>
      <c r="M4" s="35" t="s">
        <v>187</v>
      </c>
      <c r="N4" s="36" t="s">
        <v>188</v>
      </c>
      <c r="O4" s="36" t="s">
        <v>189</v>
      </c>
      <c r="P4" s="35" t="s">
        <v>190</v>
      </c>
      <c r="Q4" s="35" t="s">
        <v>191</v>
      </c>
      <c r="R4" s="35" t="s">
        <v>192</v>
      </c>
      <c r="S4" s="35" t="s">
        <v>193</v>
      </c>
      <c r="U4" s="35" t="s">
        <v>194</v>
      </c>
      <c r="V4" s="35" t="s">
        <v>195</v>
      </c>
      <c r="W4" s="35" t="s">
        <v>196</v>
      </c>
      <c r="X4" s="35" t="s">
        <v>197</v>
      </c>
      <c r="Y4" s="38" t="s">
        <v>198</v>
      </c>
      <c r="Z4" s="39" t="s">
        <v>181</v>
      </c>
      <c r="AA4" s="39" t="s">
        <v>199</v>
      </c>
      <c r="AB4" s="53" t="s">
        <v>200</v>
      </c>
      <c r="AC4" s="54"/>
      <c r="AD4" s="39" t="s">
        <v>201</v>
      </c>
      <c r="AE4" s="39" t="s">
        <v>202</v>
      </c>
      <c r="AF4" s="39" t="s">
        <v>203</v>
      </c>
      <c r="AG4" s="39" t="s">
        <v>204</v>
      </c>
      <c r="AH4" s="42" t="s">
        <v>205</v>
      </c>
      <c r="AI4" s="55" t="s">
        <v>206</v>
      </c>
      <c r="AJ4" s="55" t="s">
        <v>207</v>
      </c>
      <c r="AK4" s="39" t="s">
        <v>208</v>
      </c>
      <c r="AL4" s="39" t="s">
        <v>209</v>
      </c>
      <c r="AM4" s="39" t="s">
        <v>210</v>
      </c>
      <c r="AN4" s="35" t="s">
        <v>211</v>
      </c>
      <c r="AP4" s="35" t="s">
        <v>212</v>
      </c>
      <c r="AR4" s="44" t="s">
        <v>213</v>
      </c>
      <c r="AS4" s="44" t="s">
        <v>214</v>
      </c>
      <c r="AT4" s="33" t="s">
        <v>215</v>
      </c>
      <c r="AU4" s="35" t="s">
        <v>216</v>
      </c>
      <c r="AV4" s="45" t="s">
        <v>217</v>
      </c>
      <c r="AW4" s="34" t="s">
        <v>60</v>
      </c>
      <c r="AX4" s="32" t="s">
        <v>218</v>
      </c>
      <c r="AY4" s="32" t="s">
        <v>219</v>
      </c>
      <c r="AZ4" s="46">
        <v>5</v>
      </c>
      <c r="BA4" s="46">
        <v>5</v>
      </c>
      <c r="BC4" s="46">
        <v>5</v>
      </c>
      <c r="BD4" s="46">
        <v>5</v>
      </c>
      <c r="BE4" s="46">
        <v>5</v>
      </c>
      <c r="BG4" s="46">
        <v>5</v>
      </c>
      <c r="BH4" s="46">
        <v>5</v>
      </c>
      <c r="BL4" s="35" t="s">
        <v>220</v>
      </c>
      <c r="BM4" s="47" t="s">
        <v>221</v>
      </c>
      <c r="BN4" s="47" t="s">
        <v>221</v>
      </c>
      <c r="BO4" s="47" t="s">
        <v>221</v>
      </c>
      <c r="BP4" s="47" t="s">
        <v>221</v>
      </c>
      <c r="BQ4" s="47" t="s">
        <v>221</v>
      </c>
      <c r="BR4" s="47" t="s">
        <v>221</v>
      </c>
      <c r="BS4" s="47" t="s">
        <v>221</v>
      </c>
      <c r="BT4" s="47" t="s">
        <v>221</v>
      </c>
      <c r="BU4" s="47" t="s">
        <v>221</v>
      </c>
      <c r="BV4" s="47" t="s">
        <v>221</v>
      </c>
      <c r="BW4" s="47" t="s">
        <v>221</v>
      </c>
      <c r="CB4" s="35" t="s">
        <v>220</v>
      </c>
      <c r="CC4" s="35" t="s">
        <v>222</v>
      </c>
      <c r="CD4" s="34" t="s">
        <v>223</v>
      </c>
      <c r="CE4" s="56"/>
      <c r="CJ4" s="332"/>
      <c r="CK4" s="57" t="s">
        <v>224</v>
      </c>
    </row>
    <row r="5" spans="1:89" ht="273.60000000000002" x14ac:dyDescent="0.2">
      <c r="A5" s="32" t="s">
        <v>225</v>
      </c>
      <c r="B5" s="32" t="s">
        <v>81</v>
      </c>
      <c r="C5" s="32" t="s">
        <v>99</v>
      </c>
      <c r="F5" s="34" t="s">
        <v>226</v>
      </c>
      <c r="G5" s="35" t="s">
        <v>227</v>
      </c>
      <c r="H5" s="35" t="s">
        <v>228</v>
      </c>
      <c r="J5" s="37" t="s">
        <v>229</v>
      </c>
      <c r="L5" s="35" t="s">
        <v>230</v>
      </c>
      <c r="N5" s="35" t="s">
        <v>231</v>
      </c>
      <c r="O5" s="58" t="s">
        <v>232</v>
      </c>
      <c r="P5" s="35" t="s">
        <v>233</v>
      </c>
      <c r="Q5" s="35" t="s">
        <v>234</v>
      </c>
      <c r="R5" s="35" t="s">
        <v>235</v>
      </c>
      <c r="S5" s="35" t="s">
        <v>236</v>
      </c>
      <c r="V5" s="35" t="s">
        <v>237</v>
      </c>
      <c r="W5" s="35" t="s">
        <v>238</v>
      </c>
      <c r="X5" s="35" t="s">
        <v>239</v>
      </c>
      <c r="Z5" s="39" t="s">
        <v>227</v>
      </c>
      <c r="AA5" s="39" t="s">
        <v>240</v>
      </c>
      <c r="AB5" s="40" t="s">
        <v>241</v>
      </c>
      <c r="AC5" s="59"/>
      <c r="AD5" s="55" t="s">
        <v>242</v>
      </c>
      <c r="AE5" s="60" t="s">
        <v>243</v>
      </c>
      <c r="AF5" s="61" t="s">
        <v>244</v>
      </c>
      <c r="AG5" s="39" t="s">
        <v>245</v>
      </c>
      <c r="AH5" s="42" t="s">
        <v>246</v>
      </c>
      <c r="AJ5" s="55" t="s">
        <v>205</v>
      </c>
      <c r="AK5" s="42" t="s">
        <v>247</v>
      </c>
      <c r="AL5" s="39" t="s">
        <v>248</v>
      </c>
      <c r="AM5" s="61" t="s">
        <v>249</v>
      </c>
      <c r="AN5" s="35" t="s">
        <v>250</v>
      </c>
      <c r="AP5" s="35" t="s">
        <v>251</v>
      </c>
      <c r="AR5" s="44" t="s">
        <v>252</v>
      </c>
      <c r="AS5" s="50" t="s">
        <v>253</v>
      </c>
      <c r="AT5" s="33" t="s">
        <v>254</v>
      </c>
      <c r="AU5" s="35" t="s">
        <v>255</v>
      </c>
      <c r="AV5" s="45" t="s">
        <v>256</v>
      </c>
      <c r="AW5" s="34" t="s">
        <v>257</v>
      </c>
      <c r="AX5" s="32" t="s">
        <v>258</v>
      </c>
      <c r="AY5" s="32" t="s">
        <v>259</v>
      </c>
      <c r="AZ5" s="46">
        <v>10</v>
      </c>
      <c r="BA5" s="46">
        <v>10</v>
      </c>
      <c r="BC5" s="46">
        <v>10</v>
      </c>
      <c r="BD5" s="46">
        <v>10</v>
      </c>
      <c r="BE5" s="46">
        <v>10</v>
      </c>
      <c r="BG5" s="46">
        <v>10</v>
      </c>
      <c r="BH5" s="46">
        <v>10</v>
      </c>
      <c r="BL5" s="35" t="s">
        <v>260</v>
      </c>
      <c r="BM5" s="47" t="s">
        <v>261</v>
      </c>
      <c r="BN5" s="47" t="s">
        <v>261</v>
      </c>
      <c r="BO5" s="47" t="s">
        <v>261</v>
      </c>
      <c r="BP5" s="47" t="s">
        <v>261</v>
      </c>
      <c r="BQ5" s="47" t="s">
        <v>261</v>
      </c>
      <c r="BR5" s="47" t="s">
        <v>261</v>
      </c>
      <c r="BS5" s="47" t="s">
        <v>261</v>
      </c>
      <c r="BT5" s="47" t="s">
        <v>261</v>
      </c>
      <c r="BU5" s="47" t="s">
        <v>261</v>
      </c>
      <c r="BV5" s="47" t="s">
        <v>261</v>
      </c>
      <c r="BW5" s="47" t="s">
        <v>261</v>
      </c>
      <c r="CB5" s="35" t="s">
        <v>260</v>
      </c>
      <c r="CC5" s="35" t="s">
        <v>262</v>
      </c>
      <c r="CD5" s="34" t="s">
        <v>263</v>
      </c>
      <c r="CJ5" s="332">
        <v>2024</v>
      </c>
      <c r="CK5" s="62" t="s">
        <v>177</v>
      </c>
    </row>
    <row r="6" spans="1:89" ht="125.4" x14ac:dyDescent="0.2">
      <c r="A6" s="32" t="s">
        <v>264</v>
      </c>
      <c r="B6" s="32" t="s">
        <v>82</v>
      </c>
      <c r="C6" s="32" t="s">
        <v>265</v>
      </c>
      <c r="G6" s="35" t="s">
        <v>266</v>
      </c>
      <c r="H6" s="63" t="s">
        <v>267</v>
      </c>
      <c r="J6" s="35" t="s">
        <v>268</v>
      </c>
      <c r="L6" s="35" t="s">
        <v>269</v>
      </c>
      <c r="N6" s="35" t="s">
        <v>270</v>
      </c>
      <c r="P6" s="35" t="s">
        <v>271</v>
      </c>
      <c r="Q6" s="35" t="s">
        <v>272</v>
      </c>
      <c r="V6" s="35" t="s">
        <v>273</v>
      </c>
      <c r="W6" s="35" t="s">
        <v>274</v>
      </c>
      <c r="X6" s="35" t="s">
        <v>275</v>
      </c>
      <c r="Z6" s="39" t="s">
        <v>266</v>
      </c>
      <c r="AA6" s="61" t="s">
        <v>276</v>
      </c>
      <c r="AB6" s="53" t="s">
        <v>277</v>
      </c>
      <c r="AC6" s="64"/>
      <c r="AD6" s="60" t="s">
        <v>278</v>
      </c>
      <c r="AF6" s="65" t="s">
        <v>279</v>
      </c>
      <c r="AG6" s="61" t="s">
        <v>280</v>
      </c>
      <c r="AH6" s="42" t="s">
        <v>281</v>
      </c>
      <c r="AJ6" s="55" t="s">
        <v>282</v>
      </c>
      <c r="AK6" s="55" t="s">
        <v>283</v>
      </c>
      <c r="AL6" s="39" t="s">
        <v>284</v>
      </c>
      <c r="AM6" s="61" t="s">
        <v>285</v>
      </c>
      <c r="AN6" s="35" t="s">
        <v>286</v>
      </c>
      <c r="AP6" s="35" t="s">
        <v>287</v>
      </c>
      <c r="AS6" s="50" t="s">
        <v>288</v>
      </c>
      <c r="AT6" s="33" t="s">
        <v>289</v>
      </c>
      <c r="AU6" s="35" t="s">
        <v>290</v>
      </c>
      <c r="AV6" s="45" t="s">
        <v>291</v>
      </c>
      <c r="AX6" s="32" t="s">
        <v>292</v>
      </c>
      <c r="AY6" s="32" t="s">
        <v>293</v>
      </c>
      <c r="BL6" s="35" t="s">
        <v>294</v>
      </c>
      <c r="CB6" s="35" t="s">
        <v>294</v>
      </c>
      <c r="CC6" s="35" t="s">
        <v>295</v>
      </c>
      <c r="CD6" s="34" t="s">
        <v>257</v>
      </c>
      <c r="CJ6" s="332"/>
      <c r="CK6" s="66" t="s">
        <v>224</v>
      </c>
    </row>
    <row r="7" spans="1:89" ht="171" x14ac:dyDescent="0.2">
      <c r="A7" s="32" t="s">
        <v>296</v>
      </c>
      <c r="B7" s="32" t="s">
        <v>83</v>
      </c>
      <c r="C7" s="32" t="s">
        <v>297</v>
      </c>
      <c r="G7" s="35" t="s">
        <v>298</v>
      </c>
      <c r="H7" s="58" t="s">
        <v>299</v>
      </c>
      <c r="J7" s="35" t="s">
        <v>300</v>
      </c>
      <c r="L7" s="35" t="s">
        <v>301</v>
      </c>
      <c r="N7" s="35" t="s">
        <v>302</v>
      </c>
      <c r="P7" s="35" t="s">
        <v>303</v>
      </c>
      <c r="Q7" s="35" t="s">
        <v>304</v>
      </c>
      <c r="V7" s="36" t="s">
        <v>305</v>
      </c>
      <c r="W7" s="35" t="s">
        <v>306</v>
      </c>
      <c r="X7" s="35" t="s">
        <v>307</v>
      </c>
      <c r="Z7" s="39" t="s">
        <v>298</v>
      </c>
      <c r="AA7" s="61" t="s">
        <v>308</v>
      </c>
      <c r="AB7" s="40" t="s">
        <v>309</v>
      </c>
      <c r="AC7" s="59"/>
      <c r="AF7" s="65" t="s">
        <v>310</v>
      </c>
      <c r="AG7" s="61" t="s">
        <v>311</v>
      </c>
      <c r="AH7" s="42" t="s">
        <v>312</v>
      </c>
      <c r="AJ7" s="55" t="s">
        <v>281</v>
      </c>
      <c r="AK7" s="55" t="s">
        <v>313</v>
      </c>
      <c r="AL7" s="39" t="s">
        <v>314</v>
      </c>
      <c r="AN7" s="35" t="s">
        <v>315</v>
      </c>
      <c r="AP7" s="34" t="s">
        <v>257</v>
      </c>
      <c r="AT7" s="33" t="s">
        <v>316</v>
      </c>
      <c r="AU7" s="35" t="s">
        <v>317</v>
      </c>
      <c r="AV7" s="45" t="s">
        <v>318</v>
      </c>
      <c r="AX7" s="32" t="s">
        <v>319</v>
      </c>
      <c r="AY7" s="32" t="s">
        <v>320</v>
      </c>
      <c r="CC7" s="35" t="s">
        <v>321</v>
      </c>
      <c r="CJ7" s="332"/>
      <c r="CK7" s="67" t="s">
        <v>322</v>
      </c>
    </row>
    <row r="8" spans="1:89" ht="114" x14ac:dyDescent="0.2">
      <c r="A8" s="32" t="s">
        <v>323</v>
      </c>
      <c r="B8" s="32" t="s">
        <v>84</v>
      </c>
      <c r="C8" s="32" t="s">
        <v>100</v>
      </c>
      <c r="G8" s="35" t="s">
        <v>324</v>
      </c>
      <c r="J8" s="68" t="s">
        <v>325</v>
      </c>
      <c r="L8" s="36" t="s">
        <v>326</v>
      </c>
      <c r="N8" s="35" t="s">
        <v>327</v>
      </c>
      <c r="P8" s="35" t="s">
        <v>328</v>
      </c>
      <c r="Q8" s="35" t="s">
        <v>329</v>
      </c>
      <c r="T8" s="69"/>
      <c r="V8" s="35" t="s">
        <v>182</v>
      </c>
      <c r="W8" s="58" t="s">
        <v>330</v>
      </c>
      <c r="X8" s="35" t="s">
        <v>331</v>
      </c>
      <c r="Z8" s="39" t="s">
        <v>324</v>
      </c>
      <c r="AA8" s="65" t="s">
        <v>332</v>
      </c>
      <c r="AB8" s="53" t="s">
        <v>333</v>
      </c>
      <c r="AC8" s="70"/>
      <c r="AG8" s="61" t="s">
        <v>334</v>
      </c>
      <c r="AH8" s="42" t="s">
        <v>305</v>
      </c>
      <c r="AJ8" s="55" t="s">
        <v>312</v>
      </c>
      <c r="AL8" s="39" t="s">
        <v>335</v>
      </c>
      <c r="AN8" s="35" t="s">
        <v>336</v>
      </c>
      <c r="AT8" s="33" t="s">
        <v>337</v>
      </c>
      <c r="AU8" s="35" t="s">
        <v>338</v>
      </c>
      <c r="AV8" s="45" t="s">
        <v>339</v>
      </c>
      <c r="AX8" s="32" t="s">
        <v>340</v>
      </c>
      <c r="AY8" s="32" t="s">
        <v>341</v>
      </c>
      <c r="CC8" s="35" t="s">
        <v>342</v>
      </c>
      <c r="CJ8" s="332"/>
      <c r="CK8" s="71" t="s">
        <v>343</v>
      </c>
    </row>
    <row r="9" spans="1:89" ht="159.6" x14ac:dyDescent="0.2">
      <c r="A9" s="32" t="s">
        <v>344</v>
      </c>
      <c r="B9" s="32" t="s">
        <v>85</v>
      </c>
      <c r="C9" s="32" t="s">
        <v>101</v>
      </c>
      <c r="G9" s="35" t="s">
        <v>345</v>
      </c>
      <c r="J9" s="68" t="s">
        <v>346</v>
      </c>
      <c r="K9" s="69"/>
      <c r="L9" s="35" t="s">
        <v>347</v>
      </c>
      <c r="M9" s="69"/>
      <c r="N9" s="35" t="s">
        <v>348</v>
      </c>
      <c r="P9" s="35" t="s">
        <v>349</v>
      </c>
      <c r="Q9" s="35" t="s">
        <v>350</v>
      </c>
      <c r="T9" s="69"/>
      <c r="V9" s="35" t="s">
        <v>351</v>
      </c>
      <c r="W9" s="58" t="s">
        <v>352</v>
      </c>
      <c r="X9" s="35" t="s">
        <v>353</v>
      </c>
      <c r="Z9" s="72" t="s">
        <v>354</v>
      </c>
      <c r="AB9" s="53"/>
      <c r="AH9" s="42" t="s">
        <v>355</v>
      </c>
      <c r="AJ9" s="55" t="s">
        <v>305</v>
      </c>
      <c r="AL9" s="60" t="s">
        <v>356</v>
      </c>
      <c r="AN9" s="35" t="s">
        <v>357</v>
      </c>
      <c r="AT9" s="33" t="s">
        <v>257</v>
      </c>
      <c r="AU9" s="35" t="s">
        <v>358</v>
      </c>
      <c r="AV9" s="45" t="s">
        <v>359</v>
      </c>
      <c r="AX9" s="32" t="s">
        <v>360</v>
      </c>
      <c r="AY9" s="32" t="s">
        <v>361</v>
      </c>
      <c r="CC9" s="35" t="s">
        <v>362</v>
      </c>
    </row>
    <row r="10" spans="1:89" ht="193.8" x14ac:dyDescent="0.2">
      <c r="A10" s="32" t="s">
        <v>363</v>
      </c>
      <c r="B10" s="32" t="s">
        <v>86</v>
      </c>
      <c r="C10" s="32" t="s">
        <v>364</v>
      </c>
      <c r="G10" s="35" t="s">
        <v>153</v>
      </c>
      <c r="K10" s="69"/>
      <c r="L10" s="68" t="s">
        <v>365</v>
      </c>
      <c r="M10" s="69"/>
      <c r="N10" s="35" t="s">
        <v>366</v>
      </c>
      <c r="P10" s="35" t="s">
        <v>367</v>
      </c>
      <c r="Q10" s="35" t="s">
        <v>368</v>
      </c>
      <c r="R10" s="69"/>
      <c r="S10" s="69"/>
      <c r="T10" s="69"/>
      <c r="V10" s="35" t="s">
        <v>369</v>
      </c>
      <c r="W10" s="68" t="s">
        <v>370</v>
      </c>
      <c r="X10" s="35" t="s">
        <v>371</v>
      </c>
      <c r="Z10" s="39" t="s">
        <v>249</v>
      </c>
      <c r="AH10" s="42" t="s">
        <v>369</v>
      </c>
      <c r="AJ10" s="55" t="s">
        <v>372</v>
      </c>
      <c r="AL10" s="60" t="s">
        <v>373</v>
      </c>
      <c r="AN10" s="35" t="s">
        <v>374</v>
      </c>
      <c r="AU10" s="35" t="s">
        <v>375</v>
      </c>
      <c r="AV10" s="45" t="s">
        <v>376</v>
      </c>
      <c r="AX10" s="32" t="s">
        <v>377</v>
      </c>
      <c r="AY10" s="32" t="s">
        <v>378</v>
      </c>
      <c r="CC10" s="35" t="s">
        <v>379</v>
      </c>
    </row>
    <row r="11" spans="1:89" ht="159.6" x14ac:dyDescent="0.2">
      <c r="A11" s="32" t="s">
        <v>380</v>
      </c>
      <c r="B11" s="32" t="s">
        <v>87</v>
      </c>
      <c r="C11" s="32" t="s">
        <v>102</v>
      </c>
      <c r="G11" s="35" t="s">
        <v>381</v>
      </c>
      <c r="I11" s="69"/>
      <c r="K11" s="69"/>
      <c r="M11" s="69"/>
      <c r="N11" s="58" t="s">
        <v>382</v>
      </c>
      <c r="P11" s="73" t="s">
        <v>383</v>
      </c>
      <c r="Q11" s="35" t="s">
        <v>384</v>
      </c>
      <c r="R11" s="69"/>
      <c r="S11" s="69"/>
      <c r="T11" s="69"/>
      <c r="V11" s="58" t="s">
        <v>385</v>
      </c>
      <c r="W11" s="68" t="s">
        <v>386</v>
      </c>
      <c r="X11" s="58" t="s">
        <v>387</v>
      </c>
      <c r="Z11" s="39" t="s">
        <v>345</v>
      </c>
      <c r="AH11" s="55" t="s">
        <v>388</v>
      </c>
      <c r="AJ11" s="55" t="s">
        <v>369</v>
      </c>
      <c r="AN11" s="35" t="s">
        <v>389</v>
      </c>
      <c r="AU11" s="35" t="s">
        <v>390</v>
      </c>
      <c r="AV11" s="45" t="s">
        <v>391</v>
      </c>
      <c r="AX11" s="32" t="s">
        <v>392</v>
      </c>
      <c r="AY11" s="32" t="s">
        <v>393</v>
      </c>
      <c r="CC11" s="35" t="s">
        <v>394</v>
      </c>
    </row>
    <row r="12" spans="1:89" ht="91.2" x14ac:dyDescent="0.2">
      <c r="A12" s="32" t="s">
        <v>395</v>
      </c>
      <c r="B12" s="32" t="s">
        <v>88</v>
      </c>
      <c r="C12" s="32" t="s">
        <v>103</v>
      </c>
      <c r="G12" s="35" t="s">
        <v>396</v>
      </c>
      <c r="I12" s="69"/>
      <c r="J12" s="69"/>
      <c r="K12" s="69"/>
      <c r="M12" s="69"/>
      <c r="Q12" s="35" t="s">
        <v>397</v>
      </c>
      <c r="R12" s="69"/>
      <c r="S12" s="69"/>
      <c r="T12" s="69"/>
      <c r="X12" s="58" t="s">
        <v>398</v>
      </c>
      <c r="Z12" s="39" t="s">
        <v>153</v>
      </c>
      <c r="AH12" s="55" t="s">
        <v>399</v>
      </c>
      <c r="AJ12" s="55" t="s">
        <v>400</v>
      </c>
      <c r="AN12" s="35" t="s">
        <v>401</v>
      </c>
      <c r="AU12" s="35" t="s">
        <v>402</v>
      </c>
      <c r="AV12" s="45" t="s">
        <v>403</v>
      </c>
      <c r="AX12" s="32" t="s">
        <v>404</v>
      </c>
      <c r="AY12" s="32" t="s">
        <v>405</v>
      </c>
      <c r="CC12" s="35" t="s">
        <v>406</v>
      </c>
    </row>
    <row r="13" spans="1:89" ht="159.6" x14ac:dyDescent="0.2">
      <c r="A13" s="32" t="s">
        <v>407</v>
      </c>
      <c r="B13" s="32" t="s">
        <v>89</v>
      </c>
      <c r="C13" s="32" t="s">
        <v>408</v>
      </c>
      <c r="G13" s="35" t="s">
        <v>409</v>
      </c>
      <c r="I13" s="69"/>
      <c r="J13" s="69"/>
      <c r="K13" s="69"/>
      <c r="M13" s="69"/>
      <c r="Q13" s="35" t="s">
        <v>410</v>
      </c>
      <c r="R13" s="69"/>
      <c r="S13" s="69"/>
      <c r="X13" s="74" t="s">
        <v>411</v>
      </c>
      <c r="Z13" s="39" t="s">
        <v>381</v>
      </c>
      <c r="AH13" s="65" t="s">
        <v>412</v>
      </c>
      <c r="AJ13" s="13" t="s">
        <v>413</v>
      </c>
      <c r="AN13" s="35" t="s">
        <v>414</v>
      </c>
      <c r="AU13" s="35" t="s">
        <v>415</v>
      </c>
      <c r="AV13" s="45" t="s">
        <v>416</v>
      </c>
      <c r="AX13" s="32" t="s">
        <v>417</v>
      </c>
      <c r="AY13" s="32" t="s">
        <v>418</v>
      </c>
      <c r="CC13" s="35" t="s">
        <v>419</v>
      </c>
    </row>
    <row r="14" spans="1:89" ht="79.8" x14ac:dyDescent="0.2">
      <c r="A14" s="32" t="s">
        <v>420</v>
      </c>
      <c r="B14" s="32" t="s">
        <v>90</v>
      </c>
      <c r="C14" s="32" t="s">
        <v>104</v>
      </c>
      <c r="E14" s="13"/>
      <c r="G14" s="68" t="s">
        <v>421</v>
      </c>
      <c r="I14" s="69"/>
      <c r="J14" s="69"/>
      <c r="K14" s="69"/>
      <c r="M14" s="69"/>
      <c r="Q14" s="35" t="s">
        <v>422</v>
      </c>
      <c r="R14" s="69"/>
      <c r="S14" s="69"/>
      <c r="Z14" s="61" t="s">
        <v>396</v>
      </c>
      <c r="AJ14" s="13" t="s">
        <v>423</v>
      </c>
      <c r="AN14" s="35" t="s">
        <v>424</v>
      </c>
      <c r="AU14" s="35" t="s">
        <v>425</v>
      </c>
      <c r="AV14" s="45" t="s">
        <v>426</v>
      </c>
      <c r="AX14" s="32" t="s">
        <v>427</v>
      </c>
      <c r="AY14" s="32" t="s">
        <v>428</v>
      </c>
      <c r="CC14" s="35" t="s">
        <v>429</v>
      </c>
    </row>
    <row r="15" spans="1:89" ht="57" x14ac:dyDescent="0.2">
      <c r="A15" s="32" t="s">
        <v>430</v>
      </c>
      <c r="B15" s="32" t="s">
        <v>91</v>
      </c>
      <c r="C15" s="32" t="s">
        <v>105</v>
      </c>
      <c r="I15" s="13"/>
      <c r="J15" s="69"/>
      <c r="K15" s="13"/>
      <c r="M15" s="13"/>
      <c r="P15" s="69"/>
      <c r="Q15" s="35" t="s">
        <v>431</v>
      </c>
      <c r="R15" s="69"/>
      <c r="S15" s="69"/>
      <c r="Z15" s="61" t="s">
        <v>409</v>
      </c>
      <c r="AJ15" s="75" t="s">
        <v>432</v>
      </c>
      <c r="AN15" s="35" t="s">
        <v>433</v>
      </c>
      <c r="AU15" s="35" t="s">
        <v>434</v>
      </c>
      <c r="AV15" s="45" t="s">
        <v>435</v>
      </c>
      <c r="AX15" s="32" t="s">
        <v>436</v>
      </c>
      <c r="AY15" s="32" t="s">
        <v>437</v>
      </c>
      <c r="CC15" s="35" t="s">
        <v>438</v>
      </c>
    </row>
    <row r="16" spans="1:89" ht="91.2" x14ac:dyDescent="0.2">
      <c r="A16" s="32" t="s">
        <v>439</v>
      </c>
      <c r="B16" s="32" t="s">
        <v>92</v>
      </c>
      <c r="C16" s="32" t="s">
        <v>106</v>
      </c>
      <c r="F16" s="13"/>
      <c r="J16" s="69"/>
      <c r="O16" s="13"/>
      <c r="P16" s="69"/>
      <c r="Q16" s="35" t="s">
        <v>440</v>
      </c>
      <c r="R16" s="13"/>
      <c r="S16" s="13"/>
      <c r="AN16" s="35" t="s">
        <v>441</v>
      </c>
      <c r="AU16" s="35" t="s">
        <v>442</v>
      </c>
      <c r="AV16" s="45" t="s">
        <v>443</v>
      </c>
      <c r="AX16" s="32" t="s">
        <v>444</v>
      </c>
      <c r="AY16" s="32" t="s">
        <v>445</v>
      </c>
      <c r="CC16" s="35" t="s">
        <v>446</v>
      </c>
    </row>
    <row r="17" spans="1:81" ht="68.400000000000006" x14ac:dyDescent="0.2">
      <c r="A17" s="32" t="s">
        <v>447</v>
      </c>
      <c r="B17" s="32" t="s">
        <v>93</v>
      </c>
      <c r="C17" s="32" t="s">
        <v>107</v>
      </c>
      <c r="J17" s="69"/>
      <c r="N17" s="69"/>
      <c r="P17" s="69"/>
      <c r="Q17" s="35" t="s">
        <v>448</v>
      </c>
      <c r="AN17" s="35" t="s">
        <v>449</v>
      </c>
      <c r="AU17" s="35" t="s">
        <v>450</v>
      </c>
      <c r="AV17" s="45" t="s">
        <v>451</v>
      </c>
      <c r="AX17" s="32" t="s">
        <v>452</v>
      </c>
      <c r="AY17" s="32" t="s">
        <v>453</v>
      </c>
      <c r="CC17" s="35" t="s">
        <v>454</v>
      </c>
    </row>
    <row r="18" spans="1:81" ht="79.8" x14ac:dyDescent="0.2">
      <c r="A18" s="32" t="s">
        <v>455</v>
      </c>
      <c r="B18" s="32" t="s">
        <v>94</v>
      </c>
      <c r="C18" s="32" t="s">
        <v>108</v>
      </c>
      <c r="H18" s="13"/>
      <c r="J18" s="13"/>
      <c r="N18" s="69"/>
      <c r="P18" s="69"/>
      <c r="Q18" s="76" t="s">
        <v>456</v>
      </c>
      <c r="AN18" s="35" t="s">
        <v>457</v>
      </c>
      <c r="AU18" s="35" t="s">
        <v>458</v>
      </c>
      <c r="AV18" s="45" t="s">
        <v>459</v>
      </c>
      <c r="AX18" s="32" t="s">
        <v>460</v>
      </c>
      <c r="AY18" s="32" t="s">
        <v>461</v>
      </c>
      <c r="CC18" s="35" t="s">
        <v>462</v>
      </c>
    </row>
    <row r="19" spans="1:81" ht="79.8" x14ac:dyDescent="0.2">
      <c r="A19" s="32" t="s">
        <v>463</v>
      </c>
      <c r="B19" s="32" t="s">
        <v>95</v>
      </c>
      <c r="C19" s="32" t="s">
        <v>109</v>
      </c>
      <c r="N19" s="69"/>
      <c r="P19" s="69"/>
      <c r="AN19" s="35" t="s">
        <v>464</v>
      </c>
      <c r="AU19" s="35" t="s">
        <v>465</v>
      </c>
      <c r="AV19" s="45" t="s">
        <v>466</v>
      </c>
      <c r="AX19" s="32" t="s">
        <v>467</v>
      </c>
      <c r="AY19" s="32" t="s">
        <v>468</v>
      </c>
      <c r="CC19" s="35" t="s">
        <v>469</v>
      </c>
    </row>
    <row r="20" spans="1:81" ht="114" x14ac:dyDescent="0.2">
      <c r="A20" s="32" t="s">
        <v>470</v>
      </c>
      <c r="B20" s="32" t="s">
        <v>96</v>
      </c>
      <c r="C20" s="32" t="s">
        <v>110</v>
      </c>
      <c r="L20" s="13"/>
      <c r="N20" s="69"/>
      <c r="P20" s="69"/>
      <c r="AN20" s="35" t="s">
        <v>471</v>
      </c>
      <c r="AU20" s="35" t="s">
        <v>472</v>
      </c>
      <c r="AV20" s="45" t="s">
        <v>473</v>
      </c>
      <c r="AX20" s="32" t="s">
        <v>474</v>
      </c>
      <c r="AY20" s="32" t="s">
        <v>475</v>
      </c>
      <c r="CC20" s="35" t="s">
        <v>476</v>
      </c>
    </row>
    <row r="21" spans="1:81" ht="125.4" x14ac:dyDescent="0.2">
      <c r="A21" s="32" t="s">
        <v>477</v>
      </c>
      <c r="B21" s="32" t="s">
        <v>97</v>
      </c>
      <c r="C21" s="32" t="s">
        <v>111</v>
      </c>
      <c r="N21" s="69"/>
      <c r="P21" s="13"/>
      <c r="AN21" s="35" t="s">
        <v>478</v>
      </c>
      <c r="AU21" s="35" t="s">
        <v>479</v>
      </c>
      <c r="AV21" s="45" t="s">
        <v>480</v>
      </c>
      <c r="AX21" s="32" t="s">
        <v>481</v>
      </c>
      <c r="AY21" s="32" t="s">
        <v>482</v>
      </c>
      <c r="CC21" s="35" t="s">
        <v>483</v>
      </c>
    </row>
    <row r="22" spans="1:81" ht="91.2" x14ac:dyDescent="0.2">
      <c r="A22" s="32" t="s">
        <v>484</v>
      </c>
      <c r="N22" s="13"/>
      <c r="Q22" s="69"/>
      <c r="AN22" s="35" t="s">
        <v>485</v>
      </c>
      <c r="AU22" s="35" t="s">
        <v>486</v>
      </c>
      <c r="AV22" s="45" t="s">
        <v>487</v>
      </c>
      <c r="AX22" s="32" t="s">
        <v>488</v>
      </c>
      <c r="AY22" s="32" t="s">
        <v>489</v>
      </c>
      <c r="CC22" s="35" t="s">
        <v>490</v>
      </c>
    </row>
    <row r="23" spans="1:81" ht="57" x14ac:dyDescent="0.2">
      <c r="A23" s="77" t="s">
        <v>491</v>
      </c>
      <c r="Q23" s="69"/>
      <c r="AN23" s="35" t="s">
        <v>492</v>
      </c>
      <c r="AU23" s="35" t="s">
        <v>493</v>
      </c>
      <c r="AV23" s="45" t="s">
        <v>494</v>
      </c>
      <c r="AX23" s="32" t="s">
        <v>495</v>
      </c>
      <c r="AY23" s="32" t="s">
        <v>496</v>
      </c>
      <c r="CC23" s="35" t="s">
        <v>497</v>
      </c>
    </row>
    <row r="24" spans="1:81" ht="57" x14ac:dyDescent="0.2">
      <c r="G24" s="13"/>
      <c r="Q24" s="69"/>
      <c r="AN24" s="35" t="s">
        <v>498</v>
      </c>
      <c r="AU24" s="35" t="s">
        <v>499</v>
      </c>
      <c r="AV24" s="45" t="s">
        <v>500</v>
      </c>
      <c r="AX24" s="32" t="s">
        <v>501</v>
      </c>
      <c r="AY24" s="32" t="s">
        <v>502</v>
      </c>
      <c r="CC24" s="35" t="s">
        <v>257</v>
      </c>
    </row>
    <row r="25" spans="1:81" ht="91.2" x14ac:dyDescent="0.2">
      <c r="Q25" s="69"/>
      <c r="AN25" s="35" t="s">
        <v>503</v>
      </c>
      <c r="AU25" s="35" t="s">
        <v>504</v>
      </c>
      <c r="AV25" s="35" t="s">
        <v>505</v>
      </c>
      <c r="AX25" s="32" t="s">
        <v>506</v>
      </c>
      <c r="AY25" s="32" t="s">
        <v>507</v>
      </c>
      <c r="CC25" s="35" t="s">
        <v>508</v>
      </c>
    </row>
    <row r="26" spans="1:81" ht="114" x14ac:dyDescent="0.2">
      <c r="Q26" s="69"/>
      <c r="AN26" s="35" t="s">
        <v>509</v>
      </c>
      <c r="AU26" s="35" t="s">
        <v>510</v>
      </c>
      <c r="AV26" s="45" t="s">
        <v>511</v>
      </c>
      <c r="AX26" s="32" t="s">
        <v>512</v>
      </c>
      <c r="AY26" s="32" t="s">
        <v>513</v>
      </c>
      <c r="CC26" s="35" t="s">
        <v>514</v>
      </c>
    </row>
    <row r="27" spans="1:81" ht="79.8" x14ac:dyDescent="0.2">
      <c r="A27" s="69"/>
      <c r="Q27" s="69"/>
      <c r="AN27" s="35" t="s">
        <v>515</v>
      </c>
      <c r="AU27" s="35" t="s">
        <v>516</v>
      </c>
      <c r="AV27" s="45" t="s">
        <v>517</v>
      </c>
      <c r="AX27" s="32" t="s">
        <v>518</v>
      </c>
      <c r="AY27" s="32" t="s">
        <v>519</v>
      </c>
      <c r="CC27" s="35" t="s">
        <v>520</v>
      </c>
    </row>
    <row r="28" spans="1:81" ht="79.8" x14ac:dyDescent="0.2">
      <c r="A28" s="69"/>
      <c r="Q28" s="13"/>
      <c r="AN28" s="35" t="s">
        <v>521</v>
      </c>
      <c r="AU28" s="35" t="s">
        <v>522</v>
      </c>
      <c r="AV28" s="45" t="s">
        <v>523</v>
      </c>
      <c r="AX28" s="32" t="s">
        <v>524</v>
      </c>
      <c r="AY28" s="32" t="s">
        <v>525</v>
      </c>
      <c r="CC28" s="35" t="s">
        <v>526</v>
      </c>
    </row>
    <row r="29" spans="1:81" ht="45.6" x14ac:dyDescent="0.2">
      <c r="A29" s="69"/>
      <c r="AN29" s="35" t="s">
        <v>527</v>
      </c>
      <c r="AU29" s="35" t="s">
        <v>528</v>
      </c>
      <c r="AV29" s="45" t="s">
        <v>529</v>
      </c>
      <c r="AX29" s="32" t="s">
        <v>530</v>
      </c>
      <c r="AY29" s="32" t="s">
        <v>531</v>
      </c>
      <c r="CC29" s="35" t="s">
        <v>532</v>
      </c>
    </row>
    <row r="30" spans="1:81" ht="57" x14ac:dyDescent="0.2">
      <c r="A30" s="69"/>
      <c r="AN30" s="35" t="s">
        <v>533</v>
      </c>
      <c r="AU30" s="35" t="s">
        <v>534</v>
      </c>
      <c r="AV30" s="45" t="s">
        <v>535</v>
      </c>
      <c r="AX30" s="32" t="s">
        <v>536</v>
      </c>
      <c r="AY30" s="32" t="s">
        <v>537</v>
      </c>
      <c r="CC30" s="35" t="s">
        <v>538</v>
      </c>
    </row>
    <row r="31" spans="1:81" ht="57" x14ac:dyDescent="0.2">
      <c r="A31" s="69"/>
      <c r="AN31" s="35" t="s">
        <v>539</v>
      </c>
      <c r="AU31" s="35" t="s">
        <v>540</v>
      </c>
      <c r="AV31" s="45" t="s">
        <v>257</v>
      </c>
      <c r="AX31" s="32" t="s">
        <v>541</v>
      </c>
      <c r="AY31" s="32" t="s">
        <v>542</v>
      </c>
      <c r="CC31" s="35" t="s">
        <v>543</v>
      </c>
    </row>
    <row r="32" spans="1:81" ht="79.8" x14ac:dyDescent="0.2">
      <c r="AN32" s="35" t="s">
        <v>544</v>
      </c>
      <c r="AU32" s="35" t="s">
        <v>545</v>
      </c>
      <c r="AV32" s="45" t="s">
        <v>520</v>
      </c>
      <c r="AX32" s="32" t="s">
        <v>546</v>
      </c>
      <c r="AY32" s="32" t="s">
        <v>547</v>
      </c>
      <c r="CC32" s="35" t="s">
        <v>548</v>
      </c>
    </row>
    <row r="33" spans="40:81" ht="79.8" x14ac:dyDescent="0.2">
      <c r="AN33" s="35" t="s">
        <v>549</v>
      </c>
      <c r="AU33" s="35" t="s">
        <v>550</v>
      </c>
      <c r="AV33" s="45" t="s">
        <v>551</v>
      </c>
      <c r="AX33" s="35" t="s">
        <v>552</v>
      </c>
      <c r="AY33" s="32" t="s">
        <v>553</v>
      </c>
      <c r="CC33" s="35" t="s">
        <v>554</v>
      </c>
    </row>
    <row r="34" spans="40:81" ht="79.8" x14ac:dyDescent="0.2">
      <c r="AN34" s="35" t="s">
        <v>555</v>
      </c>
      <c r="AU34" s="35" t="s">
        <v>556</v>
      </c>
      <c r="AV34" s="45" t="s">
        <v>557</v>
      </c>
      <c r="AX34" s="32" t="s">
        <v>558</v>
      </c>
      <c r="AY34" s="32" t="s">
        <v>559</v>
      </c>
      <c r="CC34" s="35" t="s">
        <v>560</v>
      </c>
    </row>
    <row r="35" spans="40:81" ht="102.6" x14ac:dyDescent="0.2">
      <c r="AN35" s="35" t="s">
        <v>561</v>
      </c>
      <c r="AU35" s="35" t="s">
        <v>562</v>
      </c>
      <c r="AV35" s="78" t="s">
        <v>563</v>
      </c>
      <c r="AX35" s="32" t="s">
        <v>564</v>
      </c>
      <c r="AY35" s="32" t="s">
        <v>565</v>
      </c>
      <c r="CC35" s="35" t="s">
        <v>566</v>
      </c>
    </row>
    <row r="36" spans="40:81" ht="57" x14ac:dyDescent="0.2">
      <c r="AN36" s="35" t="s">
        <v>567</v>
      </c>
      <c r="AU36" s="35" t="s">
        <v>568</v>
      </c>
      <c r="AV36" s="68" t="s">
        <v>569</v>
      </c>
      <c r="AX36" s="32" t="s">
        <v>570</v>
      </c>
      <c r="AY36" s="32" t="s">
        <v>571</v>
      </c>
      <c r="CC36" s="35" t="s">
        <v>572</v>
      </c>
    </row>
    <row r="37" spans="40:81" ht="57" x14ac:dyDescent="0.2">
      <c r="AN37" s="35" t="s">
        <v>573</v>
      </c>
      <c r="AU37" s="35" t="s">
        <v>574</v>
      </c>
      <c r="AV37" s="68" t="s">
        <v>575</v>
      </c>
      <c r="AX37" s="32" t="s">
        <v>576</v>
      </c>
      <c r="AY37" s="32" t="s">
        <v>257</v>
      </c>
      <c r="CC37" s="35" t="s">
        <v>577</v>
      </c>
    </row>
    <row r="38" spans="40:81" ht="57" x14ac:dyDescent="0.2">
      <c r="AN38" s="35" t="s">
        <v>578</v>
      </c>
      <c r="AU38" s="35" t="s">
        <v>579</v>
      </c>
      <c r="AV38" s="68" t="s">
        <v>580</v>
      </c>
      <c r="AX38" s="32" t="s">
        <v>581</v>
      </c>
      <c r="AY38" s="32" t="s">
        <v>520</v>
      </c>
      <c r="CC38" s="35" t="s">
        <v>582</v>
      </c>
    </row>
    <row r="39" spans="40:81" ht="57" x14ac:dyDescent="0.2">
      <c r="AN39" s="35" t="s">
        <v>583</v>
      </c>
      <c r="AU39" s="35" t="s">
        <v>584</v>
      </c>
      <c r="AV39" s="68" t="s">
        <v>585</v>
      </c>
      <c r="AX39" s="32" t="s">
        <v>586</v>
      </c>
      <c r="AY39" s="32" t="s">
        <v>587</v>
      </c>
    </row>
    <row r="40" spans="40:81" ht="68.400000000000006" x14ac:dyDescent="0.2">
      <c r="AN40" s="35" t="s">
        <v>588</v>
      </c>
      <c r="AU40" s="35" t="s">
        <v>589</v>
      </c>
      <c r="AV40" s="68" t="s">
        <v>590</v>
      </c>
      <c r="AX40" s="32" t="s">
        <v>257</v>
      </c>
      <c r="AY40" s="32" t="s">
        <v>591</v>
      </c>
    </row>
    <row r="41" spans="40:81" ht="57" x14ac:dyDescent="0.2">
      <c r="AN41" s="35" t="s">
        <v>592</v>
      </c>
      <c r="AU41" s="35" t="s">
        <v>593</v>
      </c>
      <c r="AV41" s="38"/>
      <c r="AX41" s="32" t="s">
        <v>594</v>
      </c>
      <c r="AY41" s="32" t="s">
        <v>595</v>
      </c>
    </row>
    <row r="42" spans="40:81" ht="68.400000000000006" x14ac:dyDescent="0.2">
      <c r="AN42" s="35" t="s">
        <v>596</v>
      </c>
      <c r="AU42" s="35" t="s">
        <v>597</v>
      </c>
      <c r="AX42" s="32" t="s">
        <v>598</v>
      </c>
      <c r="AY42" s="32" t="s">
        <v>599</v>
      </c>
    </row>
    <row r="43" spans="40:81" ht="57" x14ac:dyDescent="0.2">
      <c r="AN43" s="35" t="s">
        <v>600</v>
      </c>
      <c r="AU43" s="35" t="s">
        <v>601</v>
      </c>
      <c r="AX43" s="32" t="s">
        <v>602</v>
      </c>
      <c r="AY43" s="32" t="s">
        <v>603</v>
      </c>
    </row>
    <row r="44" spans="40:81" ht="68.400000000000006" x14ac:dyDescent="0.2">
      <c r="AN44" s="35" t="s">
        <v>604</v>
      </c>
      <c r="AU44" s="35" t="s">
        <v>605</v>
      </c>
      <c r="AX44" s="32" t="s">
        <v>606</v>
      </c>
      <c r="AY44" s="32" t="s">
        <v>607</v>
      </c>
    </row>
    <row r="45" spans="40:81" ht="79.8" x14ac:dyDescent="0.2">
      <c r="AN45" s="35" t="s">
        <v>608</v>
      </c>
      <c r="AU45" s="35" t="s">
        <v>609</v>
      </c>
      <c r="AX45" s="32" t="s">
        <v>610</v>
      </c>
      <c r="AY45" s="32" t="s">
        <v>611</v>
      </c>
    </row>
    <row r="46" spans="40:81" ht="79.8" x14ac:dyDescent="0.2">
      <c r="AN46" s="35" t="s">
        <v>612</v>
      </c>
      <c r="AU46" s="35" t="s">
        <v>613</v>
      </c>
      <c r="AX46" s="32" t="s">
        <v>614</v>
      </c>
      <c r="AY46" s="32" t="s">
        <v>615</v>
      </c>
    </row>
    <row r="47" spans="40:81" ht="79.8" x14ac:dyDescent="0.2">
      <c r="AN47" s="35" t="s">
        <v>616</v>
      </c>
      <c r="AU47" s="35" t="s">
        <v>617</v>
      </c>
      <c r="AX47" s="32" t="s">
        <v>618</v>
      </c>
      <c r="AY47" s="38" t="s">
        <v>619</v>
      </c>
    </row>
    <row r="48" spans="40:81" ht="68.400000000000006" x14ac:dyDescent="0.2">
      <c r="AN48" s="35" t="s">
        <v>620</v>
      </c>
      <c r="AU48" s="35" t="s">
        <v>621</v>
      </c>
      <c r="AX48" s="32" t="s">
        <v>622</v>
      </c>
      <c r="AY48" s="38" t="s">
        <v>623</v>
      </c>
    </row>
    <row r="49" spans="40:51" ht="57" x14ac:dyDescent="0.2">
      <c r="AN49" s="35" t="s">
        <v>624</v>
      </c>
      <c r="AU49" s="35" t="s">
        <v>625</v>
      </c>
      <c r="AX49" s="32" t="s">
        <v>626</v>
      </c>
      <c r="AY49" s="35" t="s">
        <v>627</v>
      </c>
    </row>
    <row r="50" spans="40:51" ht="68.400000000000006" x14ac:dyDescent="0.2">
      <c r="AN50" s="35" t="s">
        <v>628</v>
      </c>
      <c r="AU50" s="35" t="s">
        <v>629</v>
      </c>
      <c r="AX50" s="32" t="s">
        <v>630</v>
      </c>
      <c r="AY50" s="35" t="s">
        <v>631</v>
      </c>
    </row>
    <row r="51" spans="40:51" ht="68.400000000000006" x14ac:dyDescent="0.2">
      <c r="AN51" s="35" t="s">
        <v>632</v>
      </c>
      <c r="AU51" s="35" t="s">
        <v>633</v>
      </c>
      <c r="AX51" s="32" t="s">
        <v>634</v>
      </c>
      <c r="AY51" s="35" t="s">
        <v>635</v>
      </c>
    </row>
    <row r="52" spans="40:51" ht="68.400000000000006" x14ac:dyDescent="0.2">
      <c r="AN52" s="35" t="s">
        <v>636</v>
      </c>
      <c r="AU52" s="35" t="s">
        <v>637</v>
      </c>
      <c r="AX52" s="32" t="s">
        <v>638</v>
      </c>
      <c r="AY52" s="38" t="s">
        <v>639</v>
      </c>
    </row>
    <row r="53" spans="40:51" ht="79.8" x14ac:dyDescent="0.2">
      <c r="AN53" s="35" t="s">
        <v>640</v>
      </c>
      <c r="AU53" s="35" t="s">
        <v>641</v>
      </c>
      <c r="AX53" s="32" t="s">
        <v>642</v>
      </c>
    </row>
    <row r="54" spans="40:51" ht="45.6" x14ac:dyDescent="0.2">
      <c r="AN54" s="35" t="s">
        <v>643</v>
      </c>
      <c r="AU54" s="35" t="s">
        <v>644</v>
      </c>
      <c r="AX54" s="32" t="s">
        <v>645</v>
      </c>
    </row>
    <row r="55" spans="40:51" ht="45.6" x14ac:dyDescent="0.2">
      <c r="AN55" s="35" t="s">
        <v>646</v>
      </c>
      <c r="AU55" s="35" t="s">
        <v>647</v>
      </c>
      <c r="AX55" s="32" t="s">
        <v>648</v>
      </c>
    </row>
    <row r="56" spans="40:51" ht="68.400000000000006" x14ac:dyDescent="0.2">
      <c r="AN56" s="35" t="s">
        <v>649</v>
      </c>
      <c r="AU56" s="35" t="s">
        <v>650</v>
      </c>
      <c r="AX56" s="32" t="s">
        <v>651</v>
      </c>
    </row>
    <row r="57" spans="40:51" ht="45.6" x14ac:dyDescent="0.2">
      <c r="AN57" s="35" t="s">
        <v>652</v>
      </c>
      <c r="AU57" s="35" t="s">
        <v>653</v>
      </c>
      <c r="AX57" s="32" t="s">
        <v>654</v>
      </c>
    </row>
    <row r="58" spans="40:51" ht="45.6" x14ac:dyDescent="0.2">
      <c r="AN58" s="35" t="s">
        <v>655</v>
      </c>
      <c r="AU58" s="35" t="s">
        <v>656</v>
      </c>
      <c r="AX58" s="32" t="s">
        <v>657</v>
      </c>
    </row>
    <row r="59" spans="40:51" ht="91.2" x14ac:dyDescent="0.2">
      <c r="AN59" s="35" t="s">
        <v>658</v>
      </c>
      <c r="AU59" s="35" t="s">
        <v>659</v>
      </c>
      <c r="AX59" s="32" t="s">
        <v>660</v>
      </c>
    </row>
    <row r="60" spans="40:51" ht="34.200000000000003" x14ac:dyDescent="0.2">
      <c r="AN60" s="35" t="s">
        <v>661</v>
      </c>
      <c r="AU60" s="35" t="s">
        <v>662</v>
      </c>
      <c r="AX60" s="32" t="s">
        <v>663</v>
      </c>
    </row>
    <row r="61" spans="40:51" ht="45.6" x14ac:dyDescent="0.2">
      <c r="AN61" s="35" t="s">
        <v>664</v>
      </c>
      <c r="AU61" s="35" t="s">
        <v>257</v>
      </c>
      <c r="AX61" s="32" t="s">
        <v>665</v>
      </c>
    </row>
    <row r="62" spans="40:51" ht="45.6" x14ac:dyDescent="0.2">
      <c r="AN62" s="35" t="s">
        <v>666</v>
      </c>
      <c r="AU62" s="35" t="s">
        <v>520</v>
      </c>
      <c r="AX62" s="32" t="s">
        <v>667</v>
      </c>
    </row>
    <row r="63" spans="40:51" ht="45.6" x14ac:dyDescent="0.2">
      <c r="AN63" s="35" t="s">
        <v>257</v>
      </c>
      <c r="AU63" s="35" t="s">
        <v>668</v>
      </c>
      <c r="AX63" s="32" t="s">
        <v>669</v>
      </c>
    </row>
    <row r="64" spans="40:51" ht="57" x14ac:dyDescent="0.2">
      <c r="AN64" s="35" t="s">
        <v>670</v>
      </c>
      <c r="AU64" s="35" t="s">
        <v>671</v>
      </c>
      <c r="AX64" s="32" t="s">
        <v>672</v>
      </c>
    </row>
    <row r="65" spans="1:50" ht="57" x14ac:dyDescent="0.2">
      <c r="AN65" s="35" t="s">
        <v>673</v>
      </c>
      <c r="AU65" s="35" t="s">
        <v>674</v>
      </c>
      <c r="AX65" s="32" t="s">
        <v>675</v>
      </c>
    </row>
    <row r="66" spans="1:50" ht="148.19999999999999" x14ac:dyDescent="0.2">
      <c r="AN66" s="35" t="s">
        <v>676</v>
      </c>
      <c r="AU66" s="38" t="s">
        <v>677</v>
      </c>
      <c r="AX66" s="32" t="s">
        <v>520</v>
      </c>
    </row>
    <row r="67" spans="1:50" ht="79.8" x14ac:dyDescent="0.2">
      <c r="AN67" s="35" t="s">
        <v>678</v>
      </c>
      <c r="AU67" s="38" t="s">
        <v>679</v>
      </c>
      <c r="AX67" s="32" t="s">
        <v>680</v>
      </c>
    </row>
    <row r="68" spans="1:50" ht="91.2" x14ac:dyDescent="0.2">
      <c r="AN68" s="35" t="s">
        <v>681</v>
      </c>
      <c r="AU68" s="38" t="s">
        <v>682</v>
      </c>
      <c r="AX68" s="32" t="s">
        <v>683</v>
      </c>
    </row>
    <row r="69" spans="1:50" ht="45.6" x14ac:dyDescent="0.2">
      <c r="AN69" s="35" t="s">
        <v>684</v>
      </c>
      <c r="AU69" s="79" t="s">
        <v>685</v>
      </c>
      <c r="AX69" s="32" t="s">
        <v>686</v>
      </c>
    </row>
    <row r="70" spans="1:50" ht="79.8" x14ac:dyDescent="0.2">
      <c r="AN70" s="35" t="s">
        <v>687</v>
      </c>
      <c r="AU70" s="68" t="s">
        <v>688</v>
      </c>
      <c r="AX70" s="32" t="s">
        <v>689</v>
      </c>
    </row>
    <row r="71" spans="1:50" ht="68.400000000000006" x14ac:dyDescent="0.2">
      <c r="AN71" s="35" t="s">
        <v>690</v>
      </c>
      <c r="AU71" s="68" t="s">
        <v>691</v>
      </c>
      <c r="AX71" s="32" t="s">
        <v>692</v>
      </c>
    </row>
    <row r="72" spans="1:50" ht="57" x14ac:dyDescent="0.2">
      <c r="AN72" s="35" t="s">
        <v>693</v>
      </c>
      <c r="AX72" s="77" t="s">
        <v>694</v>
      </c>
    </row>
    <row r="73" spans="1:50" ht="45.6" x14ac:dyDescent="0.2">
      <c r="AN73" s="35" t="s">
        <v>695</v>
      </c>
      <c r="AX73" s="35" t="s">
        <v>696</v>
      </c>
    </row>
    <row r="74" spans="1:50" ht="79.8" x14ac:dyDescent="0.2">
      <c r="AN74" s="35" t="s">
        <v>697</v>
      </c>
      <c r="AX74" s="35" t="s">
        <v>698</v>
      </c>
    </row>
    <row r="75" spans="1:50" ht="45.6" x14ac:dyDescent="0.2">
      <c r="AN75" s="35" t="s">
        <v>699</v>
      </c>
      <c r="AX75" s="38" t="s">
        <v>700</v>
      </c>
    </row>
    <row r="76" spans="1:50" ht="34.200000000000003" x14ac:dyDescent="0.2">
      <c r="AN76" s="35" t="s">
        <v>701</v>
      </c>
    </row>
    <row r="77" spans="1:50" ht="22.8" x14ac:dyDescent="0.2">
      <c r="AN77" s="38" t="s">
        <v>702</v>
      </c>
    </row>
    <row r="78" spans="1:50" ht="34.200000000000003" x14ac:dyDescent="0.2">
      <c r="AN78" s="13" t="s">
        <v>703</v>
      </c>
    </row>
    <row r="79" spans="1:50" ht="45.6" x14ac:dyDescent="0.2">
      <c r="A79" s="80" t="s">
        <v>130</v>
      </c>
      <c r="B79" s="80" t="s">
        <v>178</v>
      </c>
      <c r="C79" s="80" t="s">
        <v>225</v>
      </c>
      <c r="D79" s="80" t="s">
        <v>264</v>
      </c>
      <c r="E79" s="80" t="s">
        <v>296</v>
      </c>
      <c r="F79" s="80" t="s">
        <v>323</v>
      </c>
      <c r="G79" s="80" t="s">
        <v>344</v>
      </c>
      <c r="H79" s="80" t="s">
        <v>363</v>
      </c>
      <c r="I79" s="80" t="s">
        <v>380</v>
      </c>
      <c r="J79" s="80" t="s">
        <v>395</v>
      </c>
      <c r="K79" s="80" t="s">
        <v>407</v>
      </c>
      <c r="L79" s="80" t="s">
        <v>420</v>
      </c>
      <c r="M79" s="80" t="s">
        <v>430</v>
      </c>
      <c r="N79" s="80" t="s">
        <v>439</v>
      </c>
      <c r="O79" s="80" t="s">
        <v>447</v>
      </c>
      <c r="P79" s="80" t="s">
        <v>455</v>
      </c>
      <c r="Q79" s="80" t="s">
        <v>463</v>
      </c>
      <c r="R79" s="80" t="s">
        <v>470</v>
      </c>
      <c r="S79" s="80" t="s">
        <v>477</v>
      </c>
      <c r="T79" s="80" t="s">
        <v>484</v>
      </c>
      <c r="U79" s="80" t="s">
        <v>491</v>
      </c>
      <c r="AN79" s="38" t="s">
        <v>704</v>
      </c>
    </row>
    <row r="80" spans="1:50" ht="22.8" x14ac:dyDescent="0.2">
      <c r="A80" s="81" t="s">
        <v>705</v>
      </c>
      <c r="B80" s="82" t="s">
        <v>706</v>
      </c>
      <c r="C80" s="82" t="s">
        <v>707</v>
      </c>
      <c r="D80" s="82" t="s">
        <v>708</v>
      </c>
      <c r="E80" s="81" t="s">
        <v>709</v>
      </c>
      <c r="F80" s="81" t="s">
        <v>710</v>
      </c>
      <c r="G80" s="81" t="s">
        <v>711</v>
      </c>
      <c r="H80" s="81" t="s">
        <v>712</v>
      </c>
      <c r="I80" s="81" t="s">
        <v>713</v>
      </c>
      <c r="J80" s="81" t="s">
        <v>714</v>
      </c>
      <c r="K80" s="81" t="s">
        <v>715</v>
      </c>
      <c r="L80" s="81" t="s">
        <v>716</v>
      </c>
      <c r="M80" s="81" t="s">
        <v>717</v>
      </c>
      <c r="N80" s="81" t="s">
        <v>718</v>
      </c>
      <c r="O80" s="81" t="s">
        <v>719</v>
      </c>
      <c r="P80" s="81" t="s">
        <v>720</v>
      </c>
      <c r="Q80" s="81" t="s">
        <v>721</v>
      </c>
      <c r="R80" s="81" t="s">
        <v>722</v>
      </c>
      <c r="S80" s="81" t="s">
        <v>723</v>
      </c>
      <c r="T80" s="81" t="s">
        <v>724</v>
      </c>
      <c r="U80" s="81" t="s">
        <v>725</v>
      </c>
      <c r="AN80" s="38" t="s">
        <v>726</v>
      </c>
    </row>
    <row r="81" spans="1:40" ht="68.400000000000006" x14ac:dyDescent="0.2">
      <c r="A81" s="83" t="s">
        <v>257</v>
      </c>
      <c r="B81" s="84" t="s">
        <v>257</v>
      </c>
      <c r="C81" s="84" t="s">
        <v>257</v>
      </c>
      <c r="D81" s="85" t="s">
        <v>727</v>
      </c>
      <c r="E81" s="83" t="s">
        <v>257</v>
      </c>
      <c r="F81" s="85" t="s">
        <v>728</v>
      </c>
      <c r="G81" s="85" t="s">
        <v>729</v>
      </c>
      <c r="H81" s="83" t="s">
        <v>257</v>
      </c>
      <c r="I81" s="83" t="s">
        <v>257</v>
      </c>
      <c r="J81" s="85" t="s">
        <v>730</v>
      </c>
      <c r="K81" s="83" t="s">
        <v>257</v>
      </c>
      <c r="L81" s="83" t="s">
        <v>257</v>
      </c>
      <c r="M81" s="85" t="s">
        <v>731</v>
      </c>
      <c r="N81" s="83" t="s">
        <v>257</v>
      </c>
      <c r="O81" s="85" t="s">
        <v>732</v>
      </c>
      <c r="P81" s="83" t="s">
        <v>257</v>
      </c>
      <c r="Q81" s="83" t="s">
        <v>257</v>
      </c>
      <c r="R81" s="83" t="s">
        <v>257</v>
      </c>
      <c r="S81" s="83" t="s">
        <v>257</v>
      </c>
      <c r="T81" s="83" t="s">
        <v>257</v>
      </c>
      <c r="U81" s="83" t="s">
        <v>257</v>
      </c>
      <c r="AN81" s="38" t="s">
        <v>733</v>
      </c>
    </row>
    <row r="82" spans="1:40" ht="34.200000000000003" x14ac:dyDescent="0.2">
      <c r="A82" s="83" t="s">
        <v>734</v>
      </c>
      <c r="B82" s="84" t="s">
        <v>734</v>
      </c>
      <c r="C82" s="84" t="s">
        <v>734</v>
      </c>
      <c r="D82" s="86" t="s">
        <v>287</v>
      </c>
      <c r="E82" s="83" t="s">
        <v>734</v>
      </c>
      <c r="F82" s="81" t="s">
        <v>735</v>
      </c>
      <c r="G82" s="84" t="s">
        <v>287</v>
      </c>
      <c r="H82" s="83" t="s">
        <v>734</v>
      </c>
      <c r="I82" s="83" t="s">
        <v>734</v>
      </c>
      <c r="J82" s="81" t="s">
        <v>736</v>
      </c>
      <c r="K82" s="83" t="s">
        <v>734</v>
      </c>
      <c r="L82" s="83" t="s">
        <v>734</v>
      </c>
      <c r="M82" s="87" t="s">
        <v>737</v>
      </c>
      <c r="N82" s="83" t="s">
        <v>734</v>
      </c>
      <c r="O82" s="88" t="s">
        <v>287</v>
      </c>
      <c r="P82" s="83" t="s">
        <v>734</v>
      </c>
      <c r="Q82" s="83" t="s">
        <v>734</v>
      </c>
      <c r="R82" s="83" t="s">
        <v>734</v>
      </c>
      <c r="S82" s="83" t="s">
        <v>734</v>
      </c>
      <c r="T82" s="83" t="s">
        <v>734</v>
      </c>
      <c r="U82" s="83" t="s">
        <v>734</v>
      </c>
      <c r="AN82" s="38" t="s">
        <v>738</v>
      </c>
    </row>
    <row r="83" spans="1:40" ht="34.200000000000003" x14ac:dyDescent="0.2">
      <c r="B83" s="69"/>
      <c r="D83" s="86" t="s">
        <v>257</v>
      </c>
      <c r="E83" s="69"/>
      <c r="F83" s="83" t="s">
        <v>287</v>
      </c>
      <c r="G83" s="84" t="s">
        <v>257</v>
      </c>
      <c r="H83" s="69"/>
      <c r="I83" s="69"/>
      <c r="J83" s="83" t="s">
        <v>287</v>
      </c>
      <c r="K83" s="13"/>
      <c r="L83" s="13"/>
      <c r="M83" s="89" t="s">
        <v>739</v>
      </c>
      <c r="N83" s="13"/>
      <c r="O83" s="88" t="s">
        <v>257</v>
      </c>
      <c r="P83" s="69"/>
      <c r="Q83" s="13"/>
      <c r="R83" s="13"/>
      <c r="S83" s="13"/>
      <c r="T83" s="13"/>
      <c r="U83" s="13"/>
      <c r="AN83" s="38" t="s">
        <v>740</v>
      </c>
    </row>
    <row r="84" spans="1:40" ht="34.200000000000003" x14ac:dyDescent="0.2">
      <c r="B84" s="69"/>
      <c r="D84" s="86" t="s">
        <v>734</v>
      </c>
      <c r="E84" s="69"/>
      <c r="F84" s="83" t="s">
        <v>257</v>
      </c>
      <c r="G84" s="84" t="s">
        <v>734</v>
      </c>
      <c r="H84" s="69"/>
      <c r="I84" s="69"/>
      <c r="J84" s="83" t="s">
        <v>257</v>
      </c>
      <c r="K84" s="13"/>
      <c r="L84" s="13"/>
      <c r="M84" s="87" t="s">
        <v>741</v>
      </c>
      <c r="N84" s="13"/>
      <c r="O84" s="88" t="s">
        <v>734</v>
      </c>
      <c r="P84" s="69"/>
      <c r="Q84" s="13"/>
      <c r="R84" s="13"/>
      <c r="S84" s="13"/>
      <c r="T84" s="13"/>
      <c r="U84" s="13"/>
      <c r="AN84" s="38" t="s">
        <v>742</v>
      </c>
    </row>
    <row r="85" spans="1:40" ht="68.400000000000006" x14ac:dyDescent="0.2">
      <c r="D85" s="69"/>
      <c r="E85" s="69"/>
      <c r="F85" s="83" t="s">
        <v>734</v>
      </c>
      <c r="G85" s="69"/>
      <c r="H85" s="69"/>
      <c r="I85" s="69"/>
      <c r="J85" s="83" t="s">
        <v>734</v>
      </c>
      <c r="K85" s="13"/>
      <c r="L85" s="13"/>
      <c r="M85" s="89" t="s">
        <v>743</v>
      </c>
      <c r="N85" s="13"/>
      <c r="O85" s="13"/>
      <c r="P85" s="69"/>
      <c r="Q85" s="13"/>
      <c r="R85" s="13"/>
      <c r="S85" s="13"/>
      <c r="T85" s="13"/>
      <c r="U85" s="13"/>
      <c r="AN85" s="38" t="s">
        <v>744</v>
      </c>
    </row>
    <row r="86" spans="1:40" ht="45.6" x14ac:dyDescent="0.2">
      <c r="B86" s="69"/>
      <c r="D86" s="69"/>
      <c r="E86" s="69"/>
      <c r="F86" s="69"/>
      <c r="G86" s="69"/>
      <c r="H86" s="69"/>
      <c r="I86" s="69"/>
      <c r="J86" s="13"/>
      <c r="K86" s="13"/>
      <c r="L86" s="13"/>
      <c r="M86" s="88" t="s">
        <v>745</v>
      </c>
      <c r="N86" s="13"/>
      <c r="O86" s="13"/>
      <c r="P86" s="69"/>
      <c r="Q86" s="13"/>
      <c r="R86" s="13"/>
      <c r="S86" s="13"/>
      <c r="T86" s="13"/>
      <c r="U86" s="13"/>
      <c r="AN86" s="38" t="s">
        <v>746</v>
      </c>
    </row>
    <row r="87" spans="1:40" ht="45.6" x14ac:dyDescent="0.2">
      <c r="D87" s="69"/>
      <c r="E87" s="69"/>
      <c r="F87" s="69"/>
      <c r="G87" s="69"/>
      <c r="H87" s="69"/>
      <c r="I87" s="69"/>
      <c r="M87" s="88" t="s">
        <v>287</v>
      </c>
      <c r="P87" s="69"/>
      <c r="AN87" s="38" t="s">
        <v>747</v>
      </c>
    </row>
    <row r="88" spans="1:40" ht="68.400000000000006" x14ac:dyDescent="0.2">
      <c r="E88" s="13"/>
      <c r="M88" s="88" t="s">
        <v>257</v>
      </c>
      <c r="AN88" s="38" t="s">
        <v>748</v>
      </c>
    </row>
    <row r="89" spans="1:40" ht="79.8" x14ac:dyDescent="0.2">
      <c r="E89" s="13"/>
      <c r="M89" s="88" t="s">
        <v>734</v>
      </c>
      <c r="AN89" s="38" t="s">
        <v>749</v>
      </c>
    </row>
    <row r="90" spans="1:40" ht="57" x14ac:dyDescent="0.2">
      <c r="E90" s="13"/>
      <c r="AN90" s="68" t="s">
        <v>750</v>
      </c>
    </row>
    <row r="91" spans="1:40" ht="45.6" x14ac:dyDescent="0.2">
      <c r="E91" s="13"/>
      <c r="AN91" s="68" t="s">
        <v>751</v>
      </c>
    </row>
    <row r="92" spans="1:40" ht="91.2" x14ac:dyDescent="0.2">
      <c r="E92" s="13"/>
      <c r="AN92" s="68" t="s">
        <v>752</v>
      </c>
    </row>
    <row r="93" spans="1:40" x14ac:dyDescent="0.2">
      <c r="E93" s="13"/>
    </row>
  </sheetData>
  <mergeCells count="3">
    <mergeCell ref="CJ2:CK2"/>
    <mergeCell ref="CJ3:CJ4"/>
    <mergeCell ref="CJ5:CJ8"/>
  </mergeCells>
  <pageMargins left="0.7" right="0.7" top="0.75" bottom="0.75" header="0.3" footer="0.3"/>
  <pageSetup paperSize="9" orientation="portrait" horizontalDpi="360" verticalDpi="360" r:id="rId1"/>
  <legacyDrawing r:id="rId2"/>
  <tableParts count="10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0"/>
  <dimension ref="A1:BE50"/>
  <sheetViews>
    <sheetView view="pageBreakPreview" zoomScale="40" zoomScaleNormal="50" zoomScaleSheetLayoutView="40" workbookViewId="0">
      <selection activeCell="R92" sqref="R92"/>
    </sheetView>
  </sheetViews>
  <sheetFormatPr baseColWidth="10" defaultColWidth="11.42578125" defaultRowHeight="11.4" x14ac:dyDescent="0.2"/>
  <cols>
    <col min="1" max="1" width="22.7109375" style="1" customWidth="1"/>
    <col min="2" max="2" width="15.7109375" style="1" customWidth="1"/>
    <col min="3" max="3" width="27.7109375" style="1" customWidth="1"/>
    <col min="4" max="4" width="13" style="1" bestFit="1" customWidth="1"/>
    <col min="5" max="5" width="43.7109375" style="1" customWidth="1"/>
    <col min="6" max="6" width="13.28515625" style="1" customWidth="1"/>
    <col min="7" max="7" width="14.7109375" style="1" customWidth="1"/>
    <col min="8" max="8" width="17.28515625" style="1" customWidth="1"/>
    <col min="9" max="9" width="14.28515625" style="1" customWidth="1"/>
    <col min="10" max="10" width="17.7109375" style="1" customWidth="1"/>
    <col min="11" max="12" width="13.7109375" style="1" customWidth="1"/>
    <col min="13" max="13" width="12.28515625" style="1" bestFit="1" customWidth="1"/>
    <col min="14" max="15" width="20.7109375" style="1" customWidth="1"/>
    <col min="16" max="17" width="5.7109375" style="1" customWidth="1"/>
    <col min="18" max="18" width="11.42578125" style="1" customWidth="1"/>
    <col min="19" max="21" width="5.7109375" style="1" customWidth="1"/>
    <col min="22" max="22" width="11.42578125" style="1" customWidth="1"/>
    <col min="23" max="24" width="5.7109375" style="1" customWidth="1"/>
    <col min="25" max="25" width="11.42578125" style="1" customWidth="1"/>
    <col min="26" max="26" width="16.140625" style="1" customWidth="1"/>
    <col min="27" max="27" width="12" style="1" customWidth="1"/>
    <col min="28" max="28" width="18.28515625" style="1" bestFit="1" customWidth="1"/>
    <col min="29" max="29" width="4.7109375" style="1" customWidth="1"/>
    <col min="30" max="30" width="3.7109375" style="1" customWidth="1"/>
    <col min="31" max="31" width="4.7109375" style="1" customWidth="1"/>
    <col min="32" max="32" width="3.7109375" style="1" customWidth="1"/>
    <col min="33" max="33" width="4.7109375" style="1" customWidth="1"/>
    <col min="34" max="34" width="3.7109375" style="1" customWidth="1"/>
    <col min="35"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3" width="4.7109375" style="1" customWidth="1"/>
    <col min="44" max="44" width="3.7109375" style="1" customWidth="1"/>
    <col min="45" max="45" width="4.7109375" style="1" customWidth="1"/>
    <col min="46" max="46" width="3.7109375" style="1" customWidth="1"/>
    <col min="47" max="47" width="4.7109375" style="1" customWidth="1"/>
    <col min="48" max="48" width="3.7109375" style="1" customWidth="1"/>
    <col min="49" max="49" width="4.7109375" style="1" customWidth="1"/>
    <col min="50" max="50" width="11.140625" style="1" customWidth="1"/>
    <col min="51" max="51" width="8.42578125" style="1" customWidth="1"/>
    <col min="52" max="52" width="12" style="1" customWidth="1"/>
    <col min="53" max="53" width="28.7109375" style="1" customWidth="1"/>
    <col min="54" max="54" width="25.7109375" style="1" customWidth="1"/>
    <col min="55" max="55" width="13.28515625" style="1" customWidth="1"/>
    <col min="56" max="56" width="22" style="1" customWidth="1"/>
    <col min="57" max="57" width="40.7109375" style="1" customWidth="1"/>
    <col min="58" max="16384" width="11.42578125" style="1"/>
  </cols>
  <sheetData>
    <row r="1" spans="1:57" ht="10.199999999999999" customHeight="1" x14ac:dyDescent="0.2">
      <c r="A1" s="439" t="e" vm="105">
        <v>#VALUE!</v>
      </c>
      <c r="B1" s="440"/>
      <c r="C1" s="441"/>
      <c r="D1" s="439" t="s">
        <v>57</v>
      </c>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1"/>
      <c r="BB1" s="457" t="s">
        <v>53</v>
      </c>
      <c r="BC1" s="458"/>
      <c r="BD1" s="458"/>
      <c r="BE1" s="459"/>
    </row>
    <row r="2" spans="1:57" ht="15.6" customHeight="1" thickBot="1" x14ac:dyDescent="0.25">
      <c r="A2" s="442"/>
      <c r="B2" s="443"/>
      <c r="C2" s="444"/>
      <c r="D2" s="445"/>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7"/>
      <c r="BB2" s="460"/>
      <c r="BC2" s="461"/>
      <c r="BD2" s="461"/>
      <c r="BE2" s="462"/>
    </row>
    <row r="3" spans="1:57" ht="10.199999999999999" customHeight="1" x14ac:dyDescent="0.2">
      <c r="A3" s="442"/>
      <c r="B3" s="443"/>
      <c r="C3" s="444"/>
      <c r="D3" s="475" t="s">
        <v>58</v>
      </c>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7"/>
      <c r="BB3" s="463" t="s">
        <v>54</v>
      </c>
      <c r="BC3" s="464"/>
      <c r="BD3" s="464"/>
      <c r="BE3" s="465"/>
    </row>
    <row r="4" spans="1:57" ht="10.95" customHeight="1" thickBot="1" x14ac:dyDescent="0.25">
      <c r="A4" s="442"/>
      <c r="B4" s="443"/>
      <c r="C4" s="444"/>
      <c r="D4" s="478"/>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80"/>
      <c r="BB4" s="466"/>
      <c r="BC4" s="467"/>
      <c r="BD4" s="467"/>
      <c r="BE4" s="468"/>
    </row>
    <row r="5" spans="1:57" ht="19.2" customHeight="1" thickBot="1" x14ac:dyDescent="0.25">
      <c r="A5" s="442"/>
      <c r="B5" s="443"/>
      <c r="C5" s="444"/>
      <c r="D5" s="475" t="s">
        <v>59</v>
      </c>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7"/>
      <c r="BB5" s="469" t="s">
        <v>55</v>
      </c>
      <c r="BC5" s="470"/>
      <c r="BD5" s="470"/>
      <c r="BE5" s="471"/>
    </row>
    <row r="6" spans="1:57" ht="17.399999999999999" customHeight="1" thickBot="1" x14ac:dyDescent="0.25">
      <c r="A6" s="445"/>
      <c r="B6" s="446"/>
      <c r="C6" s="447"/>
      <c r="D6" s="478"/>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80"/>
      <c r="BB6" s="472" t="s">
        <v>56</v>
      </c>
      <c r="BC6" s="473"/>
      <c r="BD6" s="473"/>
      <c r="BE6" s="474"/>
    </row>
    <row r="7" spans="1:57" ht="12" thickBot="1" x14ac:dyDescent="0.25">
      <c r="A7" s="3"/>
      <c r="B7" s="2"/>
      <c r="C7" s="2"/>
    </row>
    <row r="8" spans="1:57" ht="40.049999999999997" customHeight="1" thickBot="1" x14ac:dyDescent="0.25">
      <c r="A8" s="436" t="s">
        <v>4</v>
      </c>
      <c r="B8" s="437"/>
      <c r="C8" s="437"/>
      <c r="D8" s="437"/>
      <c r="E8" s="437"/>
      <c r="F8" s="437"/>
      <c r="G8" s="437"/>
      <c r="H8" s="437"/>
      <c r="I8" s="438"/>
      <c r="J8" s="448" t="s">
        <v>5</v>
      </c>
      <c r="K8" s="449"/>
      <c r="L8" s="449"/>
      <c r="M8" s="449"/>
      <c r="N8" s="449"/>
      <c r="O8" s="450"/>
      <c r="P8" s="451" t="s">
        <v>6</v>
      </c>
      <c r="Q8" s="452"/>
      <c r="R8" s="452"/>
      <c r="S8" s="452"/>
      <c r="T8" s="452"/>
      <c r="U8" s="452"/>
      <c r="V8" s="452"/>
      <c r="W8" s="452"/>
      <c r="X8" s="452"/>
      <c r="Y8" s="452"/>
      <c r="Z8" s="453"/>
      <c r="AA8" s="453"/>
      <c r="AB8" s="454"/>
      <c r="AC8" s="455" t="s">
        <v>7</v>
      </c>
      <c r="AD8" s="456"/>
      <c r="AE8" s="456"/>
      <c r="AF8" s="456"/>
      <c r="AG8" s="456"/>
      <c r="AH8" s="456"/>
      <c r="AI8" s="456"/>
      <c r="AJ8" s="456"/>
      <c r="AK8" s="456"/>
      <c r="AL8" s="456"/>
      <c r="AM8" s="456"/>
      <c r="AN8" s="456"/>
      <c r="AO8" s="456"/>
      <c r="AP8" s="456"/>
      <c r="AQ8" s="456"/>
      <c r="AR8" s="456"/>
      <c r="AS8" s="456"/>
      <c r="AT8" s="456"/>
      <c r="AU8" s="456"/>
      <c r="AV8" s="456"/>
      <c r="AW8" s="456"/>
      <c r="AX8" s="403"/>
      <c r="AY8" s="415" t="s">
        <v>8</v>
      </c>
      <c r="AZ8" s="416"/>
      <c r="BA8" s="417"/>
      <c r="BB8" s="418" t="s">
        <v>9</v>
      </c>
      <c r="BC8" s="419"/>
      <c r="BD8" s="420"/>
      <c r="BE8" s="421" t="s">
        <v>10</v>
      </c>
    </row>
    <row r="9" spans="1:57" ht="40.049999999999997" customHeight="1" thickBot="1" x14ac:dyDescent="0.25">
      <c r="A9" s="222"/>
      <c r="B9" s="223"/>
      <c r="C9" s="223"/>
      <c r="D9" s="224"/>
      <c r="E9" s="224"/>
      <c r="F9" s="223"/>
      <c r="G9" s="223"/>
      <c r="H9" s="224"/>
      <c r="I9" s="225"/>
      <c r="J9" s="226"/>
      <c r="K9" s="227"/>
      <c r="L9" s="227"/>
      <c r="M9" s="227"/>
      <c r="N9" s="227"/>
      <c r="O9" s="228"/>
      <c r="P9" s="137"/>
      <c r="Q9" s="138"/>
      <c r="R9" s="138"/>
      <c r="S9" s="138"/>
      <c r="T9" s="138"/>
      <c r="U9" s="138"/>
      <c r="V9" s="138"/>
      <c r="W9" s="138"/>
      <c r="X9" s="138"/>
      <c r="Y9" s="138"/>
      <c r="Z9" s="229"/>
      <c r="AA9" s="230"/>
      <c r="AB9" s="144"/>
      <c r="AC9" s="130"/>
      <c r="AD9" s="131"/>
      <c r="AE9" s="131"/>
      <c r="AF9" s="131"/>
      <c r="AG9" s="131"/>
      <c r="AH9" s="131"/>
      <c r="AI9" s="231"/>
      <c r="AJ9" s="232"/>
      <c r="AK9" s="131"/>
      <c r="AL9" s="131"/>
      <c r="AM9" s="131"/>
      <c r="AN9" s="131"/>
      <c r="AO9" s="131"/>
      <c r="AP9" s="231"/>
      <c r="AQ9" s="232"/>
      <c r="AR9" s="131"/>
      <c r="AS9" s="131"/>
      <c r="AT9" s="131"/>
      <c r="AU9" s="131"/>
      <c r="AV9" s="131"/>
      <c r="AW9" s="231"/>
      <c r="AX9" s="233"/>
      <c r="AY9" s="234"/>
      <c r="AZ9" s="235"/>
      <c r="BA9" s="236"/>
      <c r="BB9" s="237"/>
      <c r="BC9" s="238"/>
      <c r="BD9" s="239"/>
      <c r="BE9" s="422"/>
    </row>
    <row r="10" spans="1:57" ht="52.8" customHeight="1" x14ac:dyDescent="0.2">
      <c r="A10" s="425" t="s">
        <v>11</v>
      </c>
      <c r="B10" s="427" t="s">
        <v>12</v>
      </c>
      <c r="C10" s="427" t="s">
        <v>13</v>
      </c>
      <c r="D10" s="429" t="s">
        <v>14</v>
      </c>
      <c r="E10" s="429" t="s">
        <v>15</v>
      </c>
      <c r="F10" s="430" t="s">
        <v>16</v>
      </c>
      <c r="G10" s="430" t="s">
        <v>17</v>
      </c>
      <c r="H10" s="429" t="s">
        <v>18</v>
      </c>
      <c r="I10" s="432" t="s">
        <v>19</v>
      </c>
      <c r="J10" s="434" t="s">
        <v>20</v>
      </c>
      <c r="K10" s="397" t="s">
        <v>21</v>
      </c>
      <c r="L10" s="397" t="s">
        <v>22</v>
      </c>
      <c r="M10" s="397" t="s">
        <v>23</v>
      </c>
      <c r="N10" s="397" t="s">
        <v>24</v>
      </c>
      <c r="O10" s="399" t="s">
        <v>25</v>
      </c>
      <c r="P10" s="406" t="s">
        <v>26</v>
      </c>
      <c r="Q10" s="407"/>
      <c r="R10" s="408"/>
      <c r="S10" s="406" t="s">
        <v>27</v>
      </c>
      <c r="T10" s="407"/>
      <c r="U10" s="407"/>
      <c r="V10" s="408"/>
      <c r="W10" s="406" t="s">
        <v>28</v>
      </c>
      <c r="X10" s="407"/>
      <c r="Y10" s="408"/>
      <c r="Z10" s="409" t="s">
        <v>29</v>
      </c>
      <c r="AA10" s="411" t="s">
        <v>30</v>
      </c>
      <c r="AB10" s="413" t="s">
        <v>31</v>
      </c>
      <c r="AC10" s="401" t="s">
        <v>32</v>
      </c>
      <c r="AD10" s="402"/>
      <c r="AE10" s="402"/>
      <c r="AF10" s="402"/>
      <c r="AG10" s="402"/>
      <c r="AH10" s="402"/>
      <c r="AI10" s="403"/>
      <c r="AJ10" s="401" t="s">
        <v>33</v>
      </c>
      <c r="AK10" s="402"/>
      <c r="AL10" s="402"/>
      <c r="AM10" s="402"/>
      <c r="AN10" s="402"/>
      <c r="AO10" s="402"/>
      <c r="AP10" s="403"/>
      <c r="AQ10" s="401" t="s">
        <v>34</v>
      </c>
      <c r="AR10" s="402"/>
      <c r="AS10" s="402"/>
      <c r="AT10" s="402"/>
      <c r="AU10" s="402"/>
      <c r="AV10" s="402"/>
      <c r="AW10" s="403"/>
      <c r="AX10" s="404" t="s">
        <v>35</v>
      </c>
      <c r="AY10" s="387" t="s">
        <v>36</v>
      </c>
      <c r="AZ10" s="389" t="s">
        <v>37</v>
      </c>
      <c r="BA10" s="391" t="s">
        <v>38</v>
      </c>
      <c r="BB10" s="393" t="s">
        <v>39</v>
      </c>
      <c r="BC10" s="395" t="s">
        <v>40</v>
      </c>
      <c r="BD10" s="385" t="s">
        <v>41</v>
      </c>
      <c r="BE10" s="423"/>
    </row>
    <row r="11" spans="1:57" ht="77.400000000000006" customHeight="1" thickBot="1" x14ac:dyDescent="0.25">
      <c r="A11" s="426"/>
      <c r="B11" s="428"/>
      <c r="C11" s="428"/>
      <c r="D11" s="430"/>
      <c r="E11" s="430"/>
      <c r="F11" s="431"/>
      <c r="G11" s="431"/>
      <c r="H11" s="430"/>
      <c r="I11" s="433"/>
      <c r="J11" s="435"/>
      <c r="K11" s="398"/>
      <c r="L11" s="398"/>
      <c r="M11" s="398"/>
      <c r="N11" s="398"/>
      <c r="O11" s="400"/>
      <c r="P11" s="106" t="s">
        <v>42</v>
      </c>
      <c r="Q11" s="107" t="s">
        <v>43</v>
      </c>
      <c r="R11" s="4" t="s">
        <v>44</v>
      </c>
      <c r="S11" s="106" t="s">
        <v>45</v>
      </c>
      <c r="T11" s="107" t="s">
        <v>46</v>
      </c>
      <c r="U11" s="107" t="s">
        <v>47</v>
      </c>
      <c r="V11" s="4" t="s">
        <v>44</v>
      </c>
      <c r="W11" s="106" t="s">
        <v>48</v>
      </c>
      <c r="X11" s="107" t="s">
        <v>49</v>
      </c>
      <c r="Y11" s="4" t="s">
        <v>44</v>
      </c>
      <c r="Z11" s="410"/>
      <c r="AA11" s="412"/>
      <c r="AB11" s="414"/>
      <c r="AC11" s="108" t="s">
        <v>50</v>
      </c>
      <c r="AD11" s="109"/>
      <c r="AE11" s="109" t="s">
        <v>51</v>
      </c>
      <c r="AF11" s="109"/>
      <c r="AG11" s="109" t="s">
        <v>52</v>
      </c>
      <c r="AH11" s="109"/>
      <c r="AI11" s="132" t="s">
        <v>44</v>
      </c>
      <c r="AJ11" s="108" t="s">
        <v>50</v>
      </c>
      <c r="AK11" s="109"/>
      <c r="AL11" s="109" t="s">
        <v>51</v>
      </c>
      <c r="AM11" s="109"/>
      <c r="AN11" s="109" t="s">
        <v>52</v>
      </c>
      <c r="AO11" s="109"/>
      <c r="AP11" s="132" t="s">
        <v>44</v>
      </c>
      <c r="AQ11" s="108" t="s">
        <v>50</v>
      </c>
      <c r="AR11" s="109"/>
      <c r="AS11" s="109" t="s">
        <v>51</v>
      </c>
      <c r="AT11" s="109"/>
      <c r="AU11" s="109" t="s">
        <v>52</v>
      </c>
      <c r="AV11" s="109"/>
      <c r="AW11" s="132" t="s">
        <v>44</v>
      </c>
      <c r="AX11" s="405"/>
      <c r="AY11" s="388"/>
      <c r="AZ11" s="390"/>
      <c r="BA11" s="392"/>
      <c r="BB11" s="394"/>
      <c r="BC11" s="396"/>
      <c r="BD11" s="386"/>
      <c r="BE11" s="424"/>
    </row>
    <row r="12" spans="1:57" s="105" customFormat="1" ht="94.95" customHeight="1" x14ac:dyDescent="0.2">
      <c r="A12" s="95"/>
      <c r="B12" s="129"/>
      <c r="C12" s="93"/>
      <c r="D12" s="93"/>
      <c r="E12" s="93"/>
      <c r="F12" s="93"/>
      <c r="G12" s="93"/>
      <c r="H12" s="93"/>
      <c r="I12" s="94"/>
      <c r="J12" s="95"/>
      <c r="K12" s="93"/>
      <c r="L12" s="93"/>
      <c r="M12" s="93"/>
      <c r="N12" s="93"/>
      <c r="O12" s="94"/>
      <c r="P12" s="95"/>
      <c r="Q12" s="93"/>
      <c r="R12" s="101"/>
      <c r="S12" s="95"/>
      <c r="T12" s="93"/>
      <c r="U12" s="93"/>
      <c r="V12" s="101"/>
      <c r="W12" s="95"/>
      <c r="X12" s="93"/>
      <c r="Y12" s="101"/>
      <c r="Z12" s="139"/>
      <c r="AA12" s="142"/>
      <c r="AB12" s="145"/>
      <c r="AC12" s="97"/>
      <c r="AD12" s="98"/>
      <c r="AE12" s="99"/>
      <c r="AF12" s="98"/>
      <c r="AG12" s="99"/>
      <c r="AH12" s="98"/>
      <c r="AI12" s="100"/>
      <c r="AJ12" s="97"/>
      <c r="AK12" s="98"/>
      <c r="AL12" s="99"/>
      <c r="AM12" s="98"/>
      <c r="AN12" s="99"/>
      <c r="AO12" s="98"/>
      <c r="AP12" s="100"/>
      <c r="AQ12" s="97"/>
      <c r="AR12" s="98"/>
      <c r="AS12" s="99"/>
      <c r="AT12" s="98"/>
      <c r="AU12" s="99"/>
      <c r="AV12" s="96"/>
      <c r="AW12" s="101"/>
      <c r="AX12" s="102"/>
      <c r="AY12" s="103"/>
      <c r="AZ12" s="96"/>
      <c r="BA12" s="101"/>
      <c r="BB12" s="95"/>
      <c r="BC12" s="96"/>
      <c r="BD12" s="94"/>
      <c r="BE12" s="104"/>
    </row>
    <row r="13" spans="1:57" s="105" customFormat="1" ht="94.95" customHeight="1" x14ac:dyDescent="0.2">
      <c r="A13" s="91"/>
      <c r="B13" s="128"/>
      <c r="C13" s="110"/>
      <c r="D13" s="110"/>
      <c r="E13" s="110"/>
      <c r="F13" s="110"/>
      <c r="G13" s="110"/>
      <c r="H13" s="110"/>
      <c r="I13" s="92"/>
      <c r="J13" s="91"/>
      <c r="K13" s="110"/>
      <c r="L13" s="110"/>
      <c r="M13" s="110"/>
      <c r="N13" s="110"/>
      <c r="O13" s="92"/>
      <c r="P13" s="91"/>
      <c r="Q13" s="110"/>
      <c r="R13" s="120"/>
      <c r="S13" s="91"/>
      <c r="T13" s="110"/>
      <c r="U13" s="110"/>
      <c r="V13" s="120"/>
      <c r="W13" s="91"/>
      <c r="X13" s="110"/>
      <c r="Y13" s="120"/>
      <c r="Z13" s="140"/>
      <c r="AA13" s="87"/>
      <c r="AB13" s="146"/>
      <c r="AC13" s="122"/>
      <c r="AD13" s="113"/>
      <c r="AE13" s="112"/>
      <c r="AF13" s="113"/>
      <c r="AG13" s="112"/>
      <c r="AH13" s="113"/>
      <c r="AI13" s="133"/>
      <c r="AJ13" s="122"/>
      <c r="AK13" s="113"/>
      <c r="AL13" s="112"/>
      <c r="AM13" s="113"/>
      <c r="AN13" s="112"/>
      <c r="AO13" s="113"/>
      <c r="AP13" s="133"/>
      <c r="AQ13" s="122"/>
      <c r="AR13" s="113"/>
      <c r="AS13" s="112"/>
      <c r="AT13" s="113"/>
      <c r="AU13" s="112"/>
      <c r="AV13" s="111"/>
      <c r="AW13" s="120"/>
      <c r="AX13" s="135"/>
      <c r="AY13" s="124"/>
      <c r="AZ13" s="111"/>
      <c r="BA13" s="120"/>
      <c r="BB13" s="91"/>
      <c r="BC13" s="111"/>
      <c r="BD13" s="92"/>
      <c r="BE13" s="126"/>
    </row>
    <row r="14" spans="1:57" s="90" customFormat="1" ht="94.95" customHeight="1" x14ac:dyDescent="0.2">
      <c r="A14" s="91"/>
      <c r="B14" s="128"/>
      <c r="C14" s="110"/>
      <c r="D14" s="110"/>
      <c r="E14" s="110"/>
      <c r="F14" s="110"/>
      <c r="G14" s="110"/>
      <c r="H14" s="110"/>
      <c r="I14" s="92"/>
      <c r="J14" s="91"/>
      <c r="K14" s="110"/>
      <c r="L14" s="110"/>
      <c r="M14" s="110"/>
      <c r="N14" s="110"/>
      <c r="O14" s="92"/>
      <c r="P14" s="91"/>
      <c r="Q14" s="110"/>
      <c r="R14" s="120"/>
      <c r="S14" s="91"/>
      <c r="T14" s="110"/>
      <c r="U14" s="110"/>
      <c r="V14" s="120"/>
      <c r="W14" s="91"/>
      <c r="X14" s="110"/>
      <c r="Y14" s="120"/>
      <c r="Z14" s="140"/>
      <c r="AA14" s="87"/>
      <c r="AB14" s="146"/>
      <c r="AC14" s="122"/>
      <c r="AD14" s="113"/>
      <c r="AE14" s="112"/>
      <c r="AF14" s="113"/>
      <c r="AG14" s="112"/>
      <c r="AH14" s="113"/>
      <c r="AI14" s="133"/>
      <c r="AJ14" s="122"/>
      <c r="AK14" s="113"/>
      <c r="AL14" s="112"/>
      <c r="AM14" s="113"/>
      <c r="AN14" s="112"/>
      <c r="AO14" s="113"/>
      <c r="AP14" s="133"/>
      <c r="AQ14" s="122"/>
      <c r="AR14" s="113"/>
      <c r="AS14" s="112"/>
      <c r="AT14" s="113"/>
      <c r="AU14" s="112"/>
      <c r="AV14" s="111"/>
      <c r="AW14" s="120"/>
      <c r="AX14" s="135"/>
      <c r="AY14" s="124"/>
      <c r="AZ14" s="111"/>
      <c r="BA14" s="120"/>
      <c r="BB14" s="91"/>
      <c r="BC14" s="111"/>
      <c r="BD14" s="92"/>
      <c r="BE14" s="126"/>
    </row>
    <row r="15" spans="1:57" s="90" customFormat="1" ht="94.95" customHeight="1" x14ac:dyDescent="0.2">
      <c r="A15" s="91"/>
      <c r="B15" s="110"/>
      <c r="C15" s="110"/>
      <c r="D15" s="110"/>
      <c r="E15" s="110"/>
      <c r="F15" s="110"/>
      <c r="G15" s="110"/>
      <c r="H15" s="110"/>
      <c r="I15" s="92"/>
      <c r="J15" s="91"/>
      <c r="K15" s="110"/>
      <c r="L15" s="110"/>
      <c r="M15" s="110"/>
      <c r="N15" s="110"/>
      <c r="O15" s="92"/>
      <c r="P15" s="91"/>
      <c r="Q15" s="110"/>
      <c r="R15" s="120"/>
      <c r="S15" s="91"/>
      <c r="T15" s="110"/>
      <c r="U15" s="110"/>
      <c r="V15" s="120"/>
      <c r="W15" s="91"/>
      <c r="X15" s="110"/>
      <c r="Y15" s="120"/>
      <c r="Z15" s="140"/>
      <c r="AA15" s="87"/>
      <c r="AB15" s="146"/>
      <c r="AC15" s="122"/>
      <c r="AD15" s="113"/>
      <c r="AE15" s="112"/>
      <c r="AF15" s="113"/>
      <c r="AG15" s="112"/>
      <c r="AH15" s="113"/>
      <c r="AI15" s="133"/>
      <c r="AJ15" s="122"/>
      <c r="AK15" s="113"/>
      <c r="AL15" s="112"/>
      <c r="AM15" s="113"/>
      <c r="AN15" s="112"/>
      <c r="AO15" s="113"/>
      <c r="AP15" s="133"/>
      <c r="AQ15" s="122"/>
      <c r="AR15" s="113"/>
      <c r="AS15" s="112"/>
      <c r="AT15" s="113"/>
      <c r="AU15" s="112"/>
      <c r="AV15" s="111"/>
      <c r="AW15" s="120"/>
      <c r="AX15" s="135"/>
      <c r="AY15" s="124"/>
      <c r="AZ15" s="111"/>
      <c r="BA15" s="120"/>
      <c r="BB15" s="91"/>
      <c r="BC15" s="111"/>
      <c r="BD15" s="92"/>
      <c r="BE15" s="126"/>
    </row>
    <row r="16" spans="1:57" s="90" customFormat="1" ht="94.95" customHeight="1" x14ac:dyDescent="0.2">
      <c r="A16" s="91"/>
      <c r="B16" s="110"/>
      <c r="C16" s="110"/>
      <c r="D16" s="110"/>
      <c r="E16" s="110"/>
      <c r="F16" s="110"/>
      <c r="G16" s="110"/>
      <c r="H16" s="110"/>
      <c r="I16" s="92"/>
      <c r="J16" s="91"/>
      <c r="K16" s="110"/>
      <c r="L16" s="110"/>
      <c r="M16" s="110"/>
      <c r="N16" s="110"/>
      <c r="O16" s="92"/>
      <c r="P16" s="91"/>
      <c r="Q16" s="110"/>
      <c r="R16" s="120"/>
      <c r="S16" s="91"/>
      <c r="T16" s="110"/>
      <c r="U16" s="110"/>
      <c r="V16" s="120"/>
      <c r="W16" s="91"/>
      <c r="X16" s="110"/>
      <c r="Y16" s="120"/>
      <c r="Z16" s="140"/>
      <c r="AA16" s="87"/>
      <c r="AB16" s="146"/>
      <c r="AC16" s="122"/>
      <c r="AD16" s="113"/>
      <c r="AE16" s="112"/>
      <c r="AF16" s="113"/>
      <c r="AG16" s="112"/>
      <c r="AH16" s="113"/>
      <c r="AI16" s="133"/>
      <c r="AJ16" s="122"/>
      <c r="AK16" s="113"/>
      <c r="AL16" s="112"/>
      <c r="AM16" s="113"/>
      <c r="AN16" s="112"/>
      <c r="AO16" s="113"/>
      <c r="AP16" s="133"/>
      <c r="AQ16" s="122"/>
      <c r="AR16" s="113"/>
      <c r="AS16" s="112"/>
      <c r="AT16" s="113"/>
      <c r="AU16" s="112"/>
      <c r="AV16" s="111"/>
      <c r="AW16" s="120"/>
      <c r="AX16" s="135"/>
      <c r="AY16" s="124"/>
      <c r="AZ16" s="111"/>
      <c r="BA16" s="120"/>
      <c r="BB16" s="91"/>
      <c r="BC16" s="111"/>
      <c r="BD16" s="92"/>
      <c r="BE16" s="126"/>
    </row>
    <row r="17" spans="1:57" s="90" customFormat="1" ht="94.95" customHeight="1" x14ac:dyDescent="0.2">
      <c r="A17" s="91"/>
      <c r="B17" s="110"/>
      <c r="C17" s="110"/>
      <c r="D17" s="110"/>
      <c r="E17" s="110"/>
      <c r="F17" s="110"/>
      <c r="G17" s="110"/>
      <c r="H17" s="110"/>
      <c r="I17" s="92"/>
      <c r="J17" s="91"/>
      <c r="K17" s="110"/>
      <c r="L17" s="110"/>
      <c r="M17" s="110"/>
      <c r="N17" s="110"/>
      <c r="O17" s="92"/>
      <c r="P17" s="91"/>
      <c r="Q17" s="110"/>
      <c r="R17" s="120"/>
      <c r="S17" s="91"/>
      <c r="T17" s="110"/>
      <c r="U17" s="110"/>
      <c r="V17" s="120"/>
      <c r="W17" s="91"/>
      <c r="X17" s="110"/>
      <c r="Y17" s="120"/>
      <c r="Z17" s="140"/>
      <c r="AA17" s="87"/>
      <c r="AB17" s="146"/>
      <c r="AC17" s="122"/>
      <c r="AD17" s="113"/>
      <c r="AE17" s="112"/>
      <c r="AF17" s="113"/>
      <c r="AG17" s="112"/>
      <c r="AH17" s="113"/>
      <c r="AI17" s="133"/>
      <c r="AJ17" s="122"/>
      <c r="AK17" s="113"/>
      <c r="AL17" s="112"/>
      <c r="AM17" s="113"/>
      <c r="AN17" s="112"/>
      <c r="AO17" s="113"/>
      <c r="AP17" s="133"/>
      <c r="AQ17" s="122"/>
      <c r="AR17" s="113"/>
      <c r="AS17" s="112"/>
      <c r="AT17" s="113"/>
      <c r="AU17" s="112"/>
      <c r="AV17" s="111"/>
      <c r="AW17" s="120"/>
      <c r="AX17" s="135"/>
      <c r="AY17" s="124"/>
      <c r="AZ17" s="111"/>
      <c r="BA17" s="120"/>
      <c r="BB17" s="91"/>
      <c r="BC17" s="111"/>
      <c r="BD17" s="92"/>
      <c r="BE17" s="126"/>
    </row>
    <row r="18" spans="1:57" s="90" customFormat="1" ht="94.95" customHeight="1" x14ac:dyDescent="0.2">
      <c r="A18" s="91"/>
      <c r="B18" s="110"/>
      <c r="C18" s="110"/>
      <c r="D18" s="110"/>
      <c r="E18" s="110"/>
      <c r="F18" s="110"/>
      <c r="G18" s="110"/>
      <c r="H18" s="110"/>
      <c r="I18" s="92"/>
      <c r="J18" s="91"/>
      <c r="K18" s="110"/>
      <c r="L18" s="110"/>
      <c r="M18" s="110"/>
      <c r="N18" s="110"/>
      <c r="O18" s="92"/>
      <c r="P18" s="91"/>
      <c r="Q18" s="110"/>
      <c r="R18" s="120"/>
      <c r="S18" s="91"/>
      <c r="T18" s="110"/>
      <c r="U18" s="110"/>
      <c r="V18" s="120"/>
      <c r="W18" s="91"/>
      <c r="X18" s="110"/>
      <c r="Y18" s="120"/>
      <c r="Z18" s="140"/>
      <c r="AA18" s="87"/>
      <c r="AB18" s="146"/>
      <c r="AC18" s="122"/>
      <c r="AD18" s="113"/>
      <c r="AE18" s="112"/>
      <c r="AF18" s="113"/>
      <c r="AG18" s="112"/>
      <c r="AH18" s="113"/>
      <c r="AI18" s="133"/>
      <c r="AJ18" s="122"/>
      <c r="AK18" s="113"/>
      <c r="AL18" s="112"/>
      <c r="AM18" s="113"/>
      <c r="AN18" s="112"/>
      <c r="AO18" s="113"/>
      <c r="AP18" s="133"/>
      <c r="AQ18" s="122"/>
      <c r="AR18" s="113"/>
      <c r="AS18" s="112"/>
      <c r="AT18" s="113"/>
      <c r="AU18" s="112"/>
      <c r="AV18" s="111"/>
      <c r="AW18" s="120"/>
      <c r="AX18" s="135"/>
      <c r="AY18" s="124"/>
      <c r="AZ18" s="111"/>
      <c r="BA18" s="120"/>
      <c r="BB18" s="91"/>
      <c r="BC18" s="111"/>
      <c r="BD18" s="92"/>
      <c r="BE18" s="126"/>
    </row>
    <row r="19" spans="1:57" s="90" customFormat="1" ht="94.95" customHeight="1" x14ac:dyDescent="0.2">
      <c r="A19" s="91"/>
      <c r="B19" s="110"/>
      <c r="C19" s="110"/>
      <c r="D19" s="110"/>
      <c r="E19" s="110"/>
      <c r="F19" s="110"/>
      <c r="G19" s="110"/>
      <c r="H19" s="110"/>
      <c r="I19" s="92"/>
      <c r="J19" s="91"/>
      <c r="K19" s="110"/>
      <c r="L19" s="110"/>
      <c r="M19" s="110"/>
      <c r="N19" s="110"/>
      <c r="O19" s="92"/>
      <c r="P19" s="91"/>
      <c r="Q19" s="110"/>
      <c r="R19" s="120"/>
      <c r="S19" s="91"/>
      <c r="T19" s="110"/>
      <c r="U19" s="110"/>
      <c r="V19" s="120"/>
      <c r="W19" s="91"/>
      <c r="X19" s="110"/>
      <c r="Y19" s="120"/>
      <c r="Z19" s="140"/>
      <c r="AA19" s="87"/>
      <c r="AB19" s="146"/>
      <c r="AC19" s="122"/>
      <c r="AD19" s="113"/>
      <c r="AE19" s="112"/>
      <c r="AF19" s="113"/>
      <c r="AG19" s="112"/>
      <c r="AH19" s="113"/>
      <c r="AI19" s="133"/>
      <c r="AJ19" s="122"/>
      <c r="AK19" s="113"/>
      <c r="AL19" s="112"/>
      <c r="AM19" s="113"/>
      <c r="AN19" s="112"/>
      <c r="AO19" s="113"/>
      <c r="AP19" s="133"/>
      <c r="AQ19" s="122"/>
      <c r="AR19" s="113"/>
      <c r="AS19" s="112"/>
      <c r="AT19" s="113"/>
      <c r="AU19" s="112"/>
      <c r="AV19" s="111"/>
      <c r="AW19" s="120"/>
      <c r="AX19" s="135"/>
      <c r="AY19" s="124"/>
      <c r="AZ19" s="111"/>
      <c r="BA19" s="120"/>
      <c r="BB19" s="91"/>
      <c r="BC19" s="111"/>
      <c r="BD19" s="92"/>
      <c r="BE19" s="126"/>
    </row>
    <row r="20" spans="1:57" s="90" customFormat="1" ht="94.95" customHeight="1" x14ac:dyDescent="0.2">
      <c r="A20" s="91"/>
      <c r="B20" s="110"/>
      <c r="C20" s="110"/>
      <c r="D20" s="110"/>
      <c r="E20" s="110"/>
      <c r="F20" s="110"/>
      <c r="G20" s="110"/>
      <c r="H20" s="110"/>
      <c r="I20" s="92"/>
      <c r="J20" s="91"/>
      <c r="K20" s="110"/>
      <c r="L20" s="110"/>
      <c r="M20" s="110"/>
      <c r="N20" s="110"/>
      <c r="O20" s="92"/>
      <c r="P20" s="91"/>
      <c r="Q20" s="110"/>
      <c r="R20" s="120"/>
      <c r="S20" s="91"/>
      <c r="T20" s="110"/>
      <c r="U20" s="110"/>
      <c r="V20" s="120"/>
      <c r="W20" s="91"/>
      <c r="X20" s="110"/>
      <c r="Y20" s="120"/>
      <c r="Z20" s="140"/>
      <c r="AA20" s="87"/>
      <c r="AB20" s="146"/>
      <c r="AC20" s="122"/>
      <c r="AD20" s="113"/>
      <c r="AE20" s="112"/>
      <c r="AF20" s="113"/>
      <c r="AG20" s="112"/>
      <c r="AH20" s="113"/>
      <c r="AI20" s="133"/>
      <c r="AJ20" s="122"/>
      <c r="AK20" s="113"/>
      <c r="AL20" s="112"/>
      <c r="AM20" s="113"/>
      <c r="AN20" s="112"/>
      <c r="AO20" s="113"/>
      <c r="AP20" s="133"/>
      <c r="AQ20" s="122"/>
      <c r="AR20" s="113"/>
      <c r="AS20" s="112"/>
      <c r="AT20" s="113"/>
      <c r="AU20" s="112"/>
      <c r="AV20" s="111"/>
      <c r="AW20" s="120"/>
      <c r="AX20" s="135"/>
      <c r="AY20" s="124"/>
      <c r="AZ20" s="111"/>
      <c r="BA20" s="120"/>
      <c r="BB20" s="91"/>
      <c r="BC20" s="111"/>
      <c r="BD20" s="92"/>
      <c r="BE20" s="126"/>
    </row>
    <row r="21" spans="1:57" s="90" customFormat="1" ht="94.95" customHeight="1" thickBot="1" x14ac:dyDescent="0.25">
      <c r="A21" s="114"/>
      <c r="B21" s="115"/>
      <c r="C21" s="115"/>
      <c r="D21" s="115"/>
      <c r="E21" s="115"/>
      <c r="F21" s="115"/>
      <c r="G21" s="115"/>
      <c r="H21" s="115"/>
      <c r="I21" s="119"/>
      <c r="J21" s="114"/>
      <c r="K21" s="115"/>
      <c r="L21" s="115"/>
      <c r="M21" s="115"/>
      <c r="N21" s="115"/>
      <c r="O21" s="119"/>
      <c r="P21" s="114"/>
      <c r="Q21" s="115"/>
      <c r="R21" s="121"/>
      <c r="S21" s="114"/>
      <c r="T21" s="115"/>
      <c r="U21" s="115"/>
      <c r="V21" s="121"/>
      <c r="W21" s="114"/>
      <c r="X21" s="115"/>
      <c r="Y21" s="121"/>
      <c r="Z21" s="141"/>
      <c r="AA21" s="143"/>
      <c r="AB21" s="147"/>
      <c r="AC21" s="123"/>
      <c r="AD21" s="118"/>
      <c r="AE21" s="117"/>
      <c r="AF21" s="118"/>
      <c r="AG21" s="117"/>
      <c r="AH21" s="118"/>
      <c r="AI21" s="134"/>
      <c r="AJ21" s="123"/>
      <c r="AK21" s="118"/>
      <c r="AL21" s="117"/>
      <c r="AM21" s="118"/>
      <c r="AN21" s="117"/>
      <c r="AO21" s="118"/>
      <c r="AP21" s="134"/>
      <c r="AQ21" s="123"/>
      <c r="AR21" s="118"/>
      <c r="AS21" s="117"/>
      <c r="AT21" s="118"/>
      <c r="AU21" s="117"/>
      <c r="AV21" s="116"/>
      <c r="AW21" s="121"/>
      <c r="AX21" s="136"/>
      <c r="AY21" s="125"/>
      <c r="AZ21" s="116"/>
      <c r="BA21" s="121"/>
      <c r="BB21" s="114"/>
      <c r="BC21" s="116"/>
      <c r="BD21" s="119"/>
      <c r="BE21" s="127"/>
    </row>
    <row r="22" spans="1:57" x14ac:dyDescent="0.2">
      <c r="A22" s="2"/>
      <c r="B22" s="2"/>
      <c r="C22" s="2"/>
    </row>
    <row r="23" spans="1:57" x14ac:dyDescent="0.2">
      <c r="A23" s="2"/>
      <c r="B23" s="2"/>
      <c r="C23" s="2"/>
    </row>
    <row r="24" spans="1:57" x14ac:dyDescent="0.2">
      <c r="A24" s="2"/>
      <c r="B24" s="2"/>
      <c r="C24" s="2"/>
    </row>
    <row r="25" spans="1:57" x14ac:dyDescent="0.2">
      <c r="A25" s="2"/>
      <c r="B25" s="2"/>
      <c r="C25" s="2"/>
    </row>
    <row r="26" spans="1:57" x14ac:dyDescent="0.2">
      <c r="A26" s="2"/>
      <c r="B26" s="2"/>
      <c r="C26" s="2"/>
    </row>
    <row r="27" spans="1:57" x14ac:dyDescent="0.2">
      <c r="A27" s="2"/>
      <c r="B27" s="2"/>
      <c r="C27" s="2"/>
    </row>
    <row r="28" spans="1:57" x14ac:dyDescent="0.2">
      <c r="A28" s="2"/>
      <c r="B28" s="2"/>
      <c r="C28" s="2"/>
    </row>
    <row r="29" spans="1:57" x14ac:dyDescent="0.2">
      <c r="A29" s="2"/>
      <c r="B29" s="2"/>
      <c r="C29" s="2"/>
    </row>
    <row r="30" spans="1:57" x14ac:dyDescent="0.2">
      <c r="A30" s="2"/>
      <c r="B30" s="2"/>
      <c r="C30" s="2"/>
    </row>
    <row r="31" spans="1:57" x14ac:dyDescent="0.2">
      <c r="A31" s="2"/>
      <c r="B31" s="2"/>
      <c r="C31" s="2"/>
    </row>
    <row r="32" spans="1:57" x14ac:dyDescent="0.2">
      <c r="A32" s="2"/>
      <c r="B32" s="2"/>
      <c r="C32" s="2"/>
    </row>
    <row r="33" spans="1:3" x14ac:dyDescent="0.2">
      <c r="A33" s="2"/>
      <c r="B33" s="2"/>
      <c r="C33" s="2"/>
    </row>
    <row r="34" spans="1:3" x14ac:dyDescent="0.2">
      <c r="A34" s="2"/>
      <c r="B34" s="2"/>
      <c r="C34" s="2"/>
    </row>
    <row r="35" spans="1:3" x14ac:dyDescent="0.2">
      <c r="A35" s="2"/>
      <c r="B35" s="2"/>
      <c r="C35" s="2"/>
    </row>
    <row r="36" spans="1:3" x14ac:dyDescent="0.2">
      <c r="A36" s="2"/>
      <c r="B36" s="2"/>
      <c r="C36" s="2"/>
    </row>
    <row r="37" spans="1:3" x14ac:dyDescent="0.2">
      <c r="A37" s="2"/>
      <c r="B37" s="2"/>
      <c r="C37" s="2"/>
    </row>
    <row r="38" spans="1:3" x14ac:dyDescent="0.2">
      <c r="A38" s="2"/>
      <c r="B38" s="2"/>
      <c r="C38" s="2"/>
    </row>
    <row r="39" spans="1:3" x14ac:dyDescent="0.2">
      <c r="A39" s="2"/>
      <c r="B39" s="2"/>
      <c r="C39" s="2"/>
    </row>
    <row r="40" spans="1:3" x14ac:dyDescent="0.2">
      <c r="A40" s="2"/>
      <c r="B40" s="2"/>
      <c r="C40" s="2"/>
    </row>
    <row r="41" spans="1:3" x14ac:dyDescent="0.2">
      <c r="A41" s="2"/>
      <c r="B41" s="2"/>
      <c r="C41" s="2"/>
    </row>
    <row r="42" spans="1:3" x14ac:dyDescent="0.2">
      <c r="A42" s="2"/>
      <c r="B42" s="2"/>
      <c r="C42" s="2"/>
    </row>
    <row r="43" spans="1:3" x14ac:dyDescent="0.2">
      <c r="A43" s="2"/>
      <c r="B43" s="2"/>
      <c r="C43" s="2"/>
    </row>
    <row r="44" spans="1:3" x14ac:dyDescent="0.2">
      <c r="A44" s="2"/>
      <c r="B44" s="2"/>
      <c r="C44" s="2"/>
    </row>
    <row r="45" spans="1:3" x14ac:dyDescent="0.2">
      <c r="A45" s="2"/>
      <c r="B45" s="2"/>
      <c r="C45" s="2"/>
    </row>
    <row r="46" spans="1:3" x14ac:dyDescent="0.2">
      <c r="A46" s="2"/>
      <c r="B46" s="2"/>
      <c r="C46" s="2"/>
    </row>
    <row r="47" spans="1:3" x14ac:dyDescent="0.2">
      <c r="A47" s="2"/>
      <c r="B47" s="2"/>
      <c r="C47" s="2"/>
    </row>
    <row r="48" spans="1:3" x14ac:dyDescent="0.2">
      <c r="A48" s="2"/>
      <c r="B48" s="2"/>
      <c r="C48" s="2"/>
    </row>
    <row r="49" spans="1:3" x14ac:dyDescent="0.2">
      <c r="A49" s="2"/>
      <c r="B49" s="2"/>
      <c r="C49" s="2"/>
    </row>
    <row r="50" spans="1:3" x14ac:dyDescent="0.2">
      <c r="A50" s="2"/>
      <c r="B50" s="2"/>
      <c r="C50" s="2"/>
    </row>
  </sheetData>
  <mergeCells count="46">
    <mergeCell ref="BB1:BE2"/>
    <mergeCell ref="BB3:BE4"/>
    <mergeCell ref="BB5:BE5"/>
    <mergeCell ref="BB6:BE6"/>
    <mergeCell ref="D1:BA2"/>
    <mergeCell ref="D3:BA4"/>
    <mergeCell ref="D5:BA6"/>
    <mergeCell ref="A8:I8"/>
    <mergeCell ref="A1:C6"/>
    <mergeCell ref="J8:O8"/>
    <mergeCell ref="P8:AB8"/>
    <mergeCell ref="AC8:AX8"/>
    <mergeCell ref="AY8:BA8"/>
    <mergeCell ref="BB8:BD8"/>
    <mergeCell ref="BE8:BE11"/>
    <mergeCell ref="A10:A11"/>
    <mergeCell ref="B10:B11"/>
    <mergeCell ref="C10:C11"/>
    <mergeCell ref="D10:D11"/>
    <mergeCell ref="E10:E11"/>
    <mergeCell ref="F10:F11"/>
    <mergeCell ref="G10:G11"/>
    <mergeCell ref="H10:H11"/>
    <mergeCell ref="I10:I11"/>
    <mergeCell ref="J10:J11"/>
    <mergeCell ref="K10:K11"/>
    <mergeCell ref="L10:L11"/>
    <mergeCell ref="M10:M11"/>
    <mergeCell ref="N10:N11"/>
    <mergeCell ref="O10:O11"/>
    <mergeCell ref="AQ10:AW10"/>
    <mergeCell ref="AX10:AX11"/>
    <mergeCell ref="P10:R10"/>
    <mergeCell ref="S10:V10"/>
    <mergeCell ref="W10:Y10"/>
    <mergeCell ref="Z10:Z11"/>
    <mergeCell ref="AA10:AA11"/>
    <mergeCell ref="AB10:AB11"/>
    <mergeCell ref="AC10:AI10"/>
    <mergeCell ref="AJ10:AP10"/>
    <mergeCell ref="BD10:BD11"/>
    <mergeCell ref="AY10:AY11"/>
    <mergeCell ref="AZ10:AZ11"/>
    <mergeCell ref="BA10:BA11"/>
    <mergeCell ref="BB10:BB11"/>
    <mergeCell ref="BC10:BC11"/>
  </mergeCells>
  <conditionalFormatting sqref="X11:X21">
    <cfRule type="containsText" dxfId="95" priority="34" operator="containsText" text="Medio">
      <formula>NOT(ISERROR(SEARCH("Medio",X11)))</formula>
    </cfRule>
    <cfRule type="containsText" dxfId="94" priority="33" operator="containsText" text="Bajo">
      <formula>NOT(ISERROR(SEARCH("Bajo",X11)))</formula>
    </cfRule>
  </conditionalFormatting>
  <conditionalFormatting sqref="AA12:AB21">
    <cfRule type="containsText" dxfId="93" priority="2" operator="containsText" text="Negativo ALTO">
      <formula>NOT(ISERROR(SEARCH("Negativo ALTO",AA12)))</formula>
    </cfRule>
    <cfRule type="containsText" dxfId="92" priority="3" operator="containsText" text="Negativo BAJO">
      <formula>NOT(ISERROR(SEARCH("Negativo BAJO",AA12)))</formula>
    </cfRule>
    <cfRule type="containsText" dxfId="91" priority="4" operator="containsText" text="POSITIVO">
      <formula>NOT(ISERROR(SEARCH("POSITIVO",AA12)))</formula>
    </cfRule>
    <cfRule type="containsText" dxfId="90" priority="5" operator="containsText" text="Negativo MODERADO">
      <formula>NOT(ISERROR(SEARCH("Negativo MODERADO",AA12)))</formula>
    </cfRule>
    <cfRule type="containsText" dxfId="89" priority="23" operator="containsText" text="SIN IMPACTO">
      <formula>NOT(ISERROR(SEARCH("SIN IMPACTO",AA12)))</formula>
    </cfRule>
    <cfRule type="containsText" dxfId="88" priority="24" operator="containsText" text="Negativo ALTO">
      <formula>NOT(ISERROR(SEARCH("Negativo ALTO",AA12)))</formula>
    </cfRule>
    <cfRule type="containsText" dxfId="87" priority="25" operator="containsText" text="Negativo BAJO">
      <formula>NOT(ISERROR(SEARCH("Negativo BAJO",AA12)))</formula>
    </cfRule>
    <cfRule type="containsText" dxfId="86" priority="26" operator="containsText" text="POSITIVO">
      <formula>NOT(ISERROR(SEARCH("POSITIVO",AA12)))</formula>
    </cfRule>
    <cfRule type="containsText" dxfId="85" priority="27" operator="containsText" text="Negativo MODERADO">
      <formula>NOT(ISERROR(SEARCH("Negativo MODERADO",AA12)))</formula>
    </cfRule>
    <cfRule type="containsText" dxfId="84" priority="1" operator="containsText" text="SIN IMPACTO">
      <formula>NOT(ISERROR(SEARCH("SIN IMPACTO",AA12)))</formula>
    </cfRule>
  </conditionalFormatting>
  <conditionalFormatting sqref="AZ12:AZ21">
    <cfRule type="cellIs" dxfId="83" priority="11" operator="between">
      <formula>0</formula>
      <formula>0</formula>
    </cfRule>
    <cfRule type="cellIs" dxfId="82" priority="16" operator="between">
      <formula>1</formula>
      <formula>100</formula>
    </cfRule>
    <cfRule type="cellIs" dxfId="81" priority="22" operator="between">
      <formula>0</formula>
      <formula>0</formula>
    </cfRule>
    <cfRule type="cellIs" dxfId="80" priority="32" operator="between">
      <formula>1</formula>
      <formula>100</formula>
    </cfRule>
  </conditionalFormatting>
  <conditionalFormatting sqref="AZ12:BA21">
    <cfRule type="cellIs" dxfId="79" priority="12" operator="between">
      <formula>-61</formula>
      <formula>-100</formula>
    </cfRule>
    <cfRule type="cellIs" dxfId="78" priority="13" operator="between">
      <formula>-31</formula>
      <formula>-60</formula>
    </cfRule>
    <cfRule type="cellIs" dxfId="77" priority="14" operator="between">
      <formula>-1</formula>
      <formula>-30</formula>
    </cfRule>
    <cfRule type="cellIs" dxfId="76" priority="28" operator="between">
      <formula>-61</formula>
      <formula>-100</formula>
    </cfRule>
    <cfRule type="cellIs" dxfId="75" priority="29" operator="between">
      <formula>-31</formula>
      <formula>-60</formula>
    </cfRule>
    <cfRule type="cellIs" dxfId="74" priority="30" operator="between">
      <formula>-1</formula>
      <formula>-30</formula>
    </cfRule>
  </conditionalFormatting>
  <conditionalFormatting sqref="BA12:BA21">
    <cfRule type="containsText" dxfId="73" priority="6" operator="containsText" text="POSITIVO">
      <formula>NOT(ISERROR(SEARCH("POSITIVO",BA12)))</formula>
    </cfRule>
    <cfRule type="containsText" dxfId="72" priority="7" operator="containsText" text="Negativo BAJO">
      <formula>NOT(ISERROR(SEARCH("Negativo BAJO",BA12)))</formula>
    </cfRule>
    <cfRule type="containsText" dxfId="71" priority="8" operator="containsText" text="Negativo MODERADO">
      <formula>NOT(ISERROR(SEARCH("Negativo MODERADO",BA12)))</formula>
    </cfRule>
    <cfRule type="containsText" dxfId="70" priority="9" operator="containsText" text="Negativo ALTO">
      <formula>NOT(ISERROR(SEARCH("Negativo ALTO",BA12)))</formula>
    </cfRule>
    <cfRule type="containsText" dxfId="69" priority="10" operator="containsText" text="SIN IMPACTO">
      <formula>NOT(ISERROR(SEARCH("SIN IMPACTO",BA12)))</formula>
    </cfRule>
    <cfRule type="cellIs" dxfId="68" priority="15" operator="between">
      <formula>0</formula>
      <formula>100</formula>
    </cfRule>
    <cfRule type="containsText" dxfId="67" priority="20" operator="containsText" text="Negativo ALTO">
      <formula>NOT(ISERROR(SEARCH("Negativo ALTO",BA12)))</formula>
    </cfRule>
    <cfRule type="containsText" dxfId="66" priority="21" operator="containsText" text="SIN IMPACTO">
      <formula>NOT(ISERROR(SEARCH("SIN IMPACTO",BA12)))</formula>
    </cfRule>
    <cfRule type="containsText" dxfId="65" priority="19" operator="containsText" text="Negativo MODERADO">
      <formula>NOT(ISERROR(SEARCH("Negativo MODERADO",BA12)))</formula>
    </cfRule>
    <cfRule type="cellIs" dxfId="64" priority="31" operator="between">
      <formula>0</formula>
      <formula>100</formula>
    </cfRule>
    <cfRule type="containsText" dxfId="63" priority="17" operator="containsText" text="POSITIVO">
      <formula>NOT(ISERROR(SEARCH("POSITIVO",BA12)))</formula>
    </cfRule>
    <cfRule type="containsText" dxfId="62" priority="18" operator="containsText" text="Negativo BAJO">
      <formula>NOT(ISERROR(SEARCH("Negativo BAJO",BA12)))</formula>
    </cfRule>
  </conditionalFormatting>
  <dataValidations count="31">
    <dataValidation type="list" allowBlank="1" showInputMessage="1" showErrorMessage="1" sqref="BC12:BC21" xr:uid="{AE2168B6-A0DF-4FBC-B5FB-43AA9791899A}">
      <formula1>INDIRECT("Tabla68[Tipo de actividad]")</formula1>
    </dataValidation>
    <dataValidation type="list" allowBlank="1" showInputMessage="1" showErrorMessage="1" sqref="AU12:AU21" xr:uid="{443D8C14-F2E8-4A80-92BF-FF5B7637E825}">
      <formula1>INDIRECT("Tabla61[Después]")</formula1>
    </dataValidation>
    <dataValidation type="list" allowBlank="1" showInputMessage="1" showErrorMessage="1" sqref="AS12:AS21" xr:uid="{5C10B9A3-F302-4452-8ED0-9B795FABD4A2}">
      <formula1>INDIRECT("Tabla60[Durante]")</formula1>
    </dataValidation>
    <dataValidation type="list" allowBlank="1" showInputMessage="1" showErrorMessage="1" sqref="AQ12:AQ21" xr:uid="{77927A1D-AE55-4BFE-AECC-275A65E7CF19}">
      <formula1>INDIRECT("Tabla59[Antes]")</formula1>
    </dataValidation>
    <dataValidation type="list" allowBlank="1" showInputMessage="1" showErrorMessage="1" sqref="AN12:AN21" xr:uid="{E384558E-DBA1-4003-9C98-AFD846A8510C}">
      <formula1>INDIRECT("Tabla57[Después]")</formula1>
    </dataValidation>
    <dataValidation type="list" allowBlank="1" showInputMessage="1" showErrorMessage="1" sqref="AL12:AL21" xr:uid="{ADFECCA3-B367-4823-9DD2-A178AB120611}">
      <formula1>INDIRECT("Tabla56[Durante]")</formula1>
    </dataValidation>
    <dataValidation type="list" allowBlank="1" showInputMessage="1" showErrorMessage="1" sqref="AJ12:AJ21" xr:uid="{76DCCF66-17AB-42E4-AFED-5AD0A8C6B721}">
      <formula1>INDIRECT("Tabla55[Antes]")</formula1>
    </dataValidation>
    <dataValidation type="list" allowBlank="1" showInputMessage="1" showErrorMessage="1" sqref="AG12:AG21" xr:uid="{174FF4C4-A2F3-4767-BD75-B1AC98E0A492}">
      <formula1>INDIRECT("Tabla53[Después]")</formula1>
    </dataValidation>
    <dataValidation type="list" allowBlank="1" showInputMessage="1" showErrorMessage="1" sqref="AE12:AE21" xr:uid="{FE75EC91-402F-4C8E-80A7-2D0A851DC73B}">
      <formula1>INDIRECT("Tabla52[Durante]")</formula1>
    </dataValidation>
    <dataValidation type="list" allowBlank="1" showInputMessage="1" showErrorMessage="1" sqref="AC12:AC21" xr:uid="{882A5727-5747-4107-AACE-E16E1874A01F}">
      <formula1>INDIRECT("Tabla51[Antes]")</formula1>
    </dataValidation>
    <dataValidation type="list" allowBlank="1" showInputMessage="1" showErrorMessage="1" sqref="Q12:Q21" xr:uid="{A935B9D2-CF74-4E9D-BDD8-90D1F2677CD1}">
      <formula1>INDIRECT("Tabla39[Cumplimiento]")</formula1>
    </dataValidation>
    <dataValidation type="list" allowBlank="1" showInputMessage="1" showErrorMessage="1" sqref="P12:P21" xr:uid="{2595C703-4E24-4DD1-B993-DAF6CF8DE28A}">
      <formula1>INDIRECT("Tabla38[Existencia]")</formula1>
    </dataValidation>
    <dataValidation type="list" allowBlank="1" showInputMessage="1" showErrorMessage="1" sqref="O12:O21" xr:uid="{232E5BDC-48F5-42C9-8C73-EF40CFF140FE}">
      <formula1>INDIRECT("Tabla37[Oportunidad]")</formula1>
    </dataValidation>
    <dataValidation type="list" allowBlank="1" showInputMessage="1" showErrorMessage="1" sqref="N12:N21" xr:uid="{102EFD29-F2B0-438C-9C9D-184A2BD8B87B}">
      <formula1>INDIRECT("Tabla36[Amenaza]")</formula1>
    </dataValidation>
    <dataValidation type="list" allowBlank="1" showInputMessage="1" showErrorMessage="1" sqref="M12:M21" xr:uid="{3DF4C3AC-5FF8-4EF6-A52A-4EAB889D76A7}">
      <formula1>INDIRECT("Tabla35[Carácter]")</formula1>
    </dataValidation>
    <dataValidation type="list" allowBlank="1" showInputMessage="1" showErrorMessage="1" sqref="H12:H21" xr:uid="{D71C6807-CD66-4100-957A-3E5009ED908B}">
      <formula1>INDIRECT("Tabla30[Condición de operación (Normal, anormal o emergencia)]")</formula1>
    </dataValidation>
    <dataValidation type="list" allowBlank="1" showInputMessage="1" showErrorMessage="1" sqref="F12:F21" xr:uid="{3E3D18F0-FEB6-4D85-9726-AD04DF83748D}">
      <formula1>INDIRECT("Tabla28[Sede actividad]")</formula1>
    </dataValidation>
    <dataValidation type="list" allowBlank="1" showInputMessage="1" showErrorMessage="1" sqref="D12:D21" xr:uid="{1B841C92-F7B4-4CB7-A151-0F37D160477D}">
      <formula1>INDIRECT("Tabla6[Fase de actividad]")</formula1>
    </dataValidation>
    <dataValidation type="list" allowBlank="1" showInputMessage="1" showErrorMessage="1" sqref="G12:G21" xr:uid="{AFE8C56D-E8AA-4026-9D85-9DD59C69B497}">
      <formula1>INDIRECT(A12)</formula1>
    </dataValidation>
    <dataValidation type="list" allowBlank="1" showInputMessage="1" showErrorMessage="1" sqref="C12:C21" xr:uid="{62BF1537-7B94-4278-B1B8-CD6672F1D284}">
      <formula1>INDIRECT(B12)</formula1>
    </dataValidation>
    <dataValidation type="list" allowBlank="1" showInputMessage="1" showErrorMessage="1" sqref="E12:E21" xr:uid="{7971562B-455B-486B-A0BF-B22FB143ABDC}">
      <formula1>INDIRECT(C12)</formula1>
    </dataValidation>
    <dataValidation type="list" allowBlank="1" showInputMessage="1" showErrorMessage="1" sqref="A12:A21" xr:uid="{6B8BE497-29E2-4623-AA18-1DECD5B7690E}">
      <formula1>INDIRECT("Tabla1[Dirección Territorial]")</formula1>
    </dataValidation>
    <dataValidation type="list" allowBlank="1" showInputMessage="1" showErrorMessage="1" sqref="I12:I21" xr:uid="{0E403BB8-ADEB-4020-8EC7-7A9B8A728A21}">
      <formula1>INDIRECT("Tabla31[Origen de actividad]")</formula1>
    </dataValidation>
    <dataValidation type="list" allowBlank="1" showInputMessage="1" showErrorMessage="1" sqref="J12:J21" xr:uid="{B881F5DE-3483-4B87-AC43-35DCADFDCF13}">
      <formula1>INDIRECT("Tabla32[Componente]")</formula1>
    </dataValidation>
    <dataValidation type="list" allowBlank="1" showInputMessage="1" showErrorMessage="1" sqref="X12:X21" xr:uid="{D5B00EDD-C66F-40E4-B68D-B90E5195B3DD}">
      <formula1>INDIRECT("Tabla46[Gestión]")</formula1>
    </dataValidation>
    <dataValidation type="list" allowBlank="1" showInputMessage="1" showErrorMessage="1" sqref="W12:W21" xr:uid="{C6DC66BE-DE94-427C-AFBC-099557D67359}">
      <formula1>INDIRECT("Tabla45[Exigencia]")</formula1>
    </dataValidation>
    <dataValidation type="list" allowBlank="1" showInputMessage="1" showErrorMessage="1" sqref="U12:U21" xr:uid="{7C682473-B794-45BE-ADD6-E0D020EAE23C}">
      <formula1>INDIRECT("Tabla43[Alcance]")</formula1>
    </dataValidation>
    <dataValidation type="list" allowBlank="1" showInputMessage="1" showErrorMessage="1" sqref="T12:T21" xr:uid="{6D976DA8-5496-464C-B3E2-5E4F60660D6B}">
      <formula1>INDIRECT("Tabla42[Severidad]")</formula1>
    </dataValidation>
    <dataValidation type="list" allowBlank="1" showInputMessage="1" showErrorMessage="1" sqref="S12:S21" xr:uid="{77B233BB-0A38-40CE-90DB-131C85B3C0FA}">
      <formula1>INDIRECT("Tabla41[Frecuencia]")</formula1>
    </dataValidation>
    <dataValidation type="list" allowBlank="1" showInputMessage="1" showErrorMessage="1" sqref="L12:L21" xr:uid="{D0F4B621-7522-4C61-A89C-43D4DF121904}">
      <formula1>INDIRECT("Tabla34[Impacto]")</formula1>
    </dataValidation>
    <dataValidation type="list" allowBlank="1" showInputMessage="1" showErrorMessage="1" sqref="K12:K21" xr:uid="{94BAF5F2-C199-4AC8-96B7-9BD3BE1C203E}">
      <formula1>INDIRECT("Tabla33[Aspecto]")</formula1>
    </dataValidation>
  </dataValidations>
  <pageMargins left="0.70866141732283472" right="0.70866141732283472" top="0.74803149606299213" bottom="0.74803149606299213" header="0.31496062992125984" footer="0.31496062992125984"/>
  <pageSetup scale="1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B92A6C-9895-487F-A396-E1EC946AA9AE}">
          <x14:formula1>
            <xm:f>'L.D Nueva'!$B$2:$C$2</xm:f>
          </x14:formula1>
          <xm:sqref>B12:B21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85C3-138E-466B-8CC0-2B2B8690DC3C}">
  <sheetPr codeName="Hoja11"/>
  <dimension ref="A1:F50"/>
  <sheetViews>
    <sheetView tabSelected="1" view="pageBreakPreview" topLeftCell="A8" zoomScale="90" zoomScaleNormal="100" zoomScaleSheetLayoutView="90" workbookViewId="0">
      <selection activeCell="F24" sqref="F24"/>
    </sheetView>
  </sheetViews>
  <sheetFormatPr baseColWidth="10" defaultColWidth="11.42578125" defaultRowHeight="11.4" x14ac:dyDescent="0.2"/>
  <cols>
    <col min="1" max="1" width="40.85546875" style="1" customWidth="1"/>
    <col min="2" max="2" width="137.5703125" style="1" customWidth="1"/>
    <col min="3" max="3" width="55.28515625" style="1" customWidth="1"/>
    <col min="4" max="4" width="15.140625" style="1" customWidth="1"/>
    <col min="5" max="16384" width="11.42578125" style="1"/>
  </cols>
  <sheetData>
    <row r="1" spans="1:6" ht="10.199999999999999" customHeight="1" x14ac:dyDescent="0.2">
      <c r="A1" s="362"/>
      <c r="B1" s="362" t="s">
        <v>911</v>
      </c>
      <c r="C1" s="365" t="s">
        <v>926</v>
      </c>
      <c r="D1" s="2"/>
      <c r="E1" s="2"/>
      <c r="F1" s="2"/>
    </row>
    <row r="2" spans="1:6" ht="15.6" customHeight="1" thickBot="1" x14ac:dyDescent="0.25">
      <c r="A2" s="363"/>
      <c r="B2" s="364"/>
      <c r="C2" s="366"/>
      <c r="D2" s="2"/>
      <c r="E2" s="2"/>
      <c r="F2" s="2"/>
    </row>
    <row r="3" spans="1:6" ht="10.199999999999999" customHeight="1" x14ac:dyDescent="0.2">
      <c r="A3" s="363"/>
      <c r="B3" s="367" t="s">
        <v>58</v>
      </c>
      <c r="C3" s="369" t="s">
        <v>927</v>
      </c>
      <c r="D3" s="2"/>
      <c r="E3" s="2"/>
      <c r="F3" s="2"/>
    </row>
    <row r="4" spans="1:6" ht="10.199999999999999" customHeight="1" thickBot="1" x14ac:dyDescent="0.25">
      <c r="A4" s="363"/>
      <c r="B4" s="368"/>
      <c r="C4" s="370"/>
      <c r="D4" s="623"/>
      <c r="E4" s="2"/>
      <c r="F4" s="2"/>
    </row>
    <row r="5" spans="1:6" ht="19.2" customHeight="1" thickBot="1" x14ac:dyDescent="0.25">
      <c r="A5" s="363"/>
      <c r="B5" s="367" t="s">
        <v>912</v>
      </c>
      <c r="C5" s="296" t="s">
        <v>928</v>
      </c>
      <c r="D5" s="623"/>
      <c r="E5" s="2"/>
      <c r="F5" s="2"/>
    </row>
    <row r="6" spans="1:6" ht="17.399999999999999" customHeight="1" thickBot="1" x14ac:dyDescent="0.25">
      <c r="A6" s="364"/>
      <c r="B6" s="368"/>
      <c r="C6" s="296" t="s">
        <v>913</v>
      </c>
      <c r="D6" s="623"/>
      <c r="E6" s="2"/>
      <c r="F6" s="2"/>
    </row>
    <row r="7" spans="1:6" ht="18" customHeight="1" x14ac:dyDescent="0.2">
      <c r="A7" s="353" t="e" vm="106">
        <v>#VALUE!</v>
      </c>
      <c r="B7" s="354"/>
      <c r="C7" s="355"/>
      <c r="D7" s="623"/>
      <c r="E7" s="2"/>
      <c r="F7" s="2"/>
    </row>
    <row r="8" spans="1:6" ht="18" customHeight="1" x14ac:dyDescent="0.2">
      <c r="A8" s="356"/>
      <c r="B8" s="357"/>
      <c r="C8" s="358"/>
      <c r="D8" s="623"/>
      <c r="E8" s="2"/>
      <c r="F8" s="2"/>
    </row>
    <row r="9" spans="1:6" ht="18" customHeight="1" x14ac:dyDescent="0.2">
      <c r="A9" s="356"/>
      <c r="B9" s="357"/>
      <c r="C9" s="358"/>
      <c r="D9" s="623"/>
      <c r="E9" s="2"/>
      <c r="F9" s="2"/>
    </row>
    <row r="10" spans="1:6" ht="18" customHeight="1" x14ac:dyDescent="0.2">
      <c r="A10" s="356"/>
      <c r="B10" s="357"/>
      <c r="C10" s="358"/>
      <c r="D10" s="623"/>
      <c r="E10" s="2"/>
      <c r="F10" s="2"/>
    </row>
    <row r="11" spans="1:6" ht="18" customHeight="1" x14ac:dyDescent="0.2">
      <c r="A11" s="356"/>
      <c r="B11" s="357"/>
      <c r="C11" s="358"/>
      <c r="D11" s="623"/>
      <c r="E11" s="2"/>
      <c r="F11" s="2"/>
    </row>
    <row r="12" spans="1:6" ht="18" customHeight="1" x14ac:dyDescent="0.2">
      <c r="A12" s="356"/>
      <c r="B12" s="357"/>
      <c r="C12" s="358"/>
      <c r="D12" s="623"/>
      <c r="E12" s="2"/>
      <c r="F12" s="2"/>
    </row>
    <row r="13" spans="1:6" ht="18" customHeight="1" x14ac:dyDescent="0.2">
      <c r="A13" s="356"/>
      <c r="B13" s="357"/>
      <c r="C13" s="358"/>
      <c r="D13" s="623"/>
      <c r="E13" s="2"/>
      <c r="F13" s="2"/>
    </row>
    <row r="14" spans="1:6" ht="18" customHeight="1" x14ac:dyDescent="0.2">
      <c r="A14" s="356"/>
      <c r="B14" s="357"/>
      <c r="C14" s="358"/>
      <c r="D14" s="623"/>
      <c r="E14" s="2"/>
      <c r="F14" s="2"/>
    </row>
    <row r="15" spans="1:6" ht="18" customHeight="1" x14ac:dyDescent="0.2">
      <c r="A15" s="356"/>
      <c r="B15" s="357"/>
      <c r="C15" s="358"/>
      <c r="D15" s="623"/>
      <c r="E15" s="2"/>
      <c r="F15" s="2"/>
    </row>
    <row r="16" spans="1:6" ht="18" customHeight="1" x14ac:dyDescent="0.2">
      <c r="A16" s="356"/>
      <c r="B16" s="357"/>
      <c r="C16" s="358"/>
      <c r="D16" s="623"/>
      <c r="E16" s="2"/>
      <c r="F16" s="2"/>
    </row>
    <row r="17" spans="1:6" ht="18" customHeight="1" x14ac:dyDescent="0.2">
      <c r="A17" s="356"/>
      <c r="B17" s="357"/>
      <c r="C17" s="358"/>
      <c r="D17" s="623"/>
      <c r="E17" s="2"/>
      <c r="F17" s="2"/>
    </row>
    <row r="18" spans="1:6" ht="18" customHeight="1" x14ac:dyDescent="0.2">
      <c r="A18" s="356"/>
      <c r="B18" s="357"/>
      <c r="C18" s="358"/>
      <c r="D18" s="624"/>
      <c r="E18" s="2"/>
      <c r="F18" s="2"/>
    </row>
    <row r="19" spans="1:6" ht="18" customHeight="1" x14ac:dyDescent="0.2">
      <c r="A19" s="356"/>
      <c r="B19" s="357"/>
      <c r="C19" s="358"/>
      <c r="D19" s="623"/>
      <c r="E19" s="2"/>
      <c r="F19" s="2"/>
    </row>
    <row r="20" spans="1:6" ht="18" customHeight="1" x14ac:dyDescent="0.2">
      <c r="A20" s="356"/>
      <c r="B20" s="357"/>
      <c r="C20" s="358"/>
      <c r="D20" s="623"/>
      <c r="E20" s="2"/>
      <c r="F20" s="2"/>
    </row>
    <row r="21" spans="1:6" ht="18" customHeight="1" x14ac:dyDescent="0.2">
      <c r="A21" s="356"/>
      <c r="B21" s="357"/>
      <c r="C21" s="358"/>
      <c r="D21" s="623"/>
      <c r="E21" s="2"/>
      <c r="F21" s="2"/>
    </row>
    <row r="22" spans="1:6" ht="18" customHeight="1" x14ac:dyDescent="0.2">
      <c r="A22" s="356"/>
      <c r="B22" s="357"/>
      <c r="C22" s="358"/>
      <c r="D22" s="623"/>
      <c r="E22" s="2"/>
      <c r="F22" s="2"/>
    </row>
    <row r="23" spans="1:6" ht="18" customHeight="1" x14ac:dyDescent="0.2">
      <c r="A23" s="356"/>
      <c r="B23" s="357"/>
      <c r="C23" s="358"/>
      <c r="D23" s="623"/>
      <c r="E23" s="2"/>
      <c r="F23" s="2"/>
    </row>
    <row r="24" spans="1:6" ht="18" customHeight="1" x14ac:dyDescent="0.2">
      <c r="A24" s="356"/>
      <c r="B24" s="357"/>
      <c r="C24" s="358"/>
      <c r="D24" s="623"/>
      <c r="E24" s="2"/>
      <c r="F24" s="2"/>
    </row>
    <row r="25" spans="1:6" ht="18" customHeight="1" x14ac:dyDescent="0.2">
      <c r="A25" s="356"/>
      <c r="B25" s="357"/>
      <c r="C25" s="358"/>
      <c r="D25" s="623"/>
      <c r="E25" s="2"/>
      <c r="F25" s="2"/>
    </row>
    <row r="26" spans="1:6" ht="18" customHeight="1" x14ac:dyDescent="0.2">
      <c r="A26" s="356"/>
      <c r="B26" s="357"/>
      <c r="C26" s="358"/>
      <c r="D26" s="623"/>
      <c r="E26" s="2"/>
      <c r="F26" s="2"/>
    </row>
    <row r="27" spans="1:6" ht="18" customHeight="1" x14ac:dyDescent="0.2">
      <c r="A27" s="356"/>
      <c r="B27" s="357"/>
      <c r="C27" s="358"/>
      <c r="D27" s="623"/>
      <c r="E27" s="2"/>
      <c r="F27" s="2"/>
    </row>
    <row r="28" spans="1:6" ht="18" customHeight="1" x14ac:dyDescent="0.2">
      <c r="A28" s="356"/>
      <c r="B28" s="357"/>
      <c r="C28" s="358"/>
      <c r="D28" s="623"/>
      <c r="E28" s="2"/>
      <c r="F28" s="2"/>
    </row>
    <row r="29" spans="1:6" ht="18" customHeight="1" x14ac:dyDescent="0.2">
      <c r="A29" s="356"/>
      <c r="B29" s="357"/>
      <c r="C29" s="358"/>
      <c r="D29" s="624"/>
      <c r="E29" s="2"/>
      <c r="F29" s="2"/>
    </row>
    <row r="30" spans="1:6" ht="18" customHeight="1" x14ac:dyDescent="0.2">
      <c r="A30" s="356"/>
      <c r="B30" s="357"/>
      <c r="C30" s="358"/>
      <c r="D30" s="623"/>
      <c r="E30" s="2"/>
      <c r="F30" s="2"/>
    </row>
    <row r="31" spans="1:6" ht="18" customHeight="1" x14ac:dyDescent="0.2">
      <c r="A31" s="356"/>
      <c r="B31" s="357"/>
      <c r="C31" s="358"/>
      <c r="D31" s="623"/>
      <c r="E31" s="2"/>
      <c r="F31" s="2"/>
    </row>
    <row r="32" spans="1:6" ht="18" customHeight="1" x14ac:dyDescent="0.2">
      <c r="A32" s="356"/>
      <c r="B32" s="357"/>
      <c r="C32" s="358"/>
      <c r="D32" s="623"/>
      <c r="E32" s="2"/>
      <c r="F32" s="2"/>
    </row>
    <row r="33" spans="1:6" ht="18" customHeight="1" x14ac:dyDescent="0.2">
      <c r="A33" s="356"/>
      <c r="B33" s="357"/>
      <c r="C33" s="358"/>
      <c r="D33" s="623"/>
      <c r="E33" s="2"/>
      <c r="F33" s="2"/>
    </row>
    <row r="34" spans="1:6" ht="18" customHeight="1" x14ac:dyDescent="0.2">
      <c r="A34" s="356"/>
      <c r="B34" s="357"/>
      <c r="C34" s="358"/>
      <c r="D34" s="623"/>
      <c r="E34" s="2"/>
      <c r="F34" s="2"/>
    </row>
    <row r="35" spans="1:6" ht="18" customHeight="1" x14ac:dyDescent="0.2">
      <c r="A35" s="356"/>
      <c r="B35" s="357"/>
      <c r="C35" s="358"/>
      <c r="D35" s="623"/>
      <c r="E35" s="2"/>
      <c r="F35" s="2"/>
    </row>
    <row r="36" spans="1:6" ht="18" customHeight="1" x14ac:dyDescent="0.2">
      <c r="A36" s="356"/>
      <c r="B36" s="357"/>
      <c r="C36" s="358"/>
      <c r="D36" s="623"/>
      <c r="E36" s="2"/>
      <c r="F36" s="2"/>
    </row>
    <row r="37" spans="1:6" ht="18" customHeight="1" x14ac:dyDescent="0.2">
      <c r="A37" s="356"/>
      <c r="B37" s="357"/>
      <c r="C37" s="358"/>
      <c r="D37" s="623"/>
      <c r="E37" s="2"/>
      <c r="F37" s="2"/>
    </row>
    <row r="38" spans="1:6" ht="18" customHeight="1" x14ac:dyDescent="0.2">
      <c r="A38" s="356"/>
      <c r="B38" s="357"/>
      <c r="C38" s="358"/>
      <c r="D38" s="623"/>
      <c r="E38" s="2"/>
      <c r="F38" s="2"/>
    </row>
    <row r="39" spans="1:6" ht="18" customHeight="1" x14ac:dyDescent="0.2">
      <c r="A39" s="356"/>
      <c r="B39" s="357"/>
      <c r="C39" s="358"/>
      <c r="D39" s="623"/>
      <c r="E39" s="2"/>
      <c r="F39" s="2"/>
    </row>
    <row r="40" spans="1:6" ht="19.95" customHeight="1" x14ac:dyDescent="0.2">
      <c r="A40" s="356"/>
      <c r="B40" s="357"/>
      <c r="C40" s="358"/>
      <c r="D40" s="623"/>
      <c r="E40" s="2"/>
      <c r="F40" s="2"/>
    </row>
    <row r="41" spans="1:6" ht="19.95" customHeight="1" x14ac:dyDescent="0.2">
      <c r="A41" s="356"/>
      <c r="B41" s="357"/>
      <c r="C41" s="358"/>
      <c r="D41" s="623"/>
      <c r="E41" s="2"/>
      <c r="F41" s="2"/>
    </row>
    <row r="42" spans="1:6" ht="19.95" customHeight="1" x14ac:dyDescent="0.2">
      <c r="A42" s="356"/>
      <c r="B42" s="357"/>
      <c r="C42" s="358"/>
      <c r="D42" s="623"/>
      <c r="E42" s="2"/>
      <c r="F42" s="2"/>
    </row>
    <row r="43" spans="1:6" ht="25.05" customHeight="1" x14ac:dyDescent="0.2">
      <c r="A43" s="356"/>
      <c r="B43" s="357"/>
      <c r="C43" s="358"/>
      <c r="D43" s="625"/>
      <c r="E43" s="2"/>
      <c r="F43" s="2"/>
    </row>
    <row r="44" spans="1:6" ht="25.05" customHeight="1" x14ac:dyDescent="0.2">
      <c r="A44" s="356"/>
      <c r="B44" s="357"/>
      <c r="C44" s="358"/>
      <c r="D44" s="623"/>
      <c r="E44" s="2"/>
      <c r="F44" s="2"/>
    </row>
    <row r="45" spans="1:6" ht="25.05" customHeight="1" x14ac:dyDescent="0.2">
      <c r="A45" s="356"/>
      <c r="B45" s="357"/>
      <c r="C45" s="358"/>
      <c r="D45" s="623"/>
      <c r="E45" s="2"/>
      <c r="F45" s="2"/>
    </row>
    <row r="46" spans="1:6" ht="25.05" customHeight="1" x14ac:dyDescent="0.2">
      <c r="A46" s="356"/>
      <c r="B46" s="357"/>
      <c r="C46" s="358"/>
      <c r="D46" s="2"/>
      <c r="E46" s="2"/>
      <c r="F46" s="2"/>
    </row>
    <row r="47" spans="1:6" ht="25.05" customHeight="1" x14ac:dyDescent="0.2">
      <c r="A47" s="356"/>
      <c r="B47" s="357"/>
      <c r="C47" s="358"/>
      <c r="D47" s="2"/>
      <c r="E47" s="2"/>
      <c r="F47" s="2"/>
    </row>
    <row r="48" spans="1:6" ht="25.05" customHeight="1" x14ac:dyDescent="0.2">
      <c r="A48" s="356"/>
      <c r="B48" s="357"/>
      <c r="C48" s="358"/>
      <c r="D48" s="2"/>
      <c r="E48" s="2"/>
      <c r="F48" s="2"/>
    </row>
    <row r="49" spans="1:6" ht="25.05" customHeight="1" x14ac:dyDescent="0.2">
      <c r="A49" s="356"/>
      <c r="B49" s="357"/>
      <c r="C49" s="358"/>
      <c r="D49" s="2"/>
      <c r="E49" s="2"/>
      <c r="F49" s="2"/>
    </row>
    <row r="50" spans="1:6" ht="25.05" customHeight="1" thickBot="1" x14ac:dyDescent="0.25">
      <c r="A50" s="359"/>
      <c r="B50" s="360"/>
      <c r="C50" s="361"/>
      <c r="D50" s="2"/>
      <c r="E50" s="2"/>
      <c r="F50" s="2"/>
    </row>
  </sheetData>
  <sheetProtection selectLockedCells="1"/>
  <mergeCells count="7">
    <mergeCell ref="A7:C50"/>
    <mergeCell ref="A1:A6"/>
    <mergeCell ref="B1:B2"/>
    <mergeCell ref="C1:C2"/>
    <mergeCell ref="B3:B4"/>
    <mergeCell ref="C3:C4"/>
    <mergeCell ref="B5:B6"/>
  </mergeCells>
  <pageMargins left="0.70866141732283472" right="0.70866141732283472" top="0.74803149606299213" bottom="0.74803149606299213" header="0.31496062992125984" footer="0.31496062992125984"/>
  <pageSetup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CBFD5-D41F-4C8B-B2C2-D8EC2CCCE3E9}">
  <sheetPr codeName="Hoja12">
    <pageSetUpPr fitToPage="1"/>
  </sheetPr>
  <dimension ref="A1:U57"/>
  <sheetViews>
    <sheetView view="pageBreakPreview" zoomScale="60" zoomScaleNormal="100" workbookViewId="0">
      <selection activeCell="E3" sqref="E3"/>
    </sheetView>
  </sheetViews>
  <sheetFormatPr baseColWidth="10" defaultColWidth="11.42578125" defaultRowHeight="11.4" x14ac:dyDescent="0.2"/>
  <cols>
    <col min="1" max="1" width="40.85546875" style="1" customWidth="1"/>
    <col min="2" max="2" width="78.7109375" style="1" customWidth="1"/>
    <col min="3" max="3" width="29.85546875" style="1" customWidth="1"/>
    <col min="4" max="4" width="15.140625" style="1" customWidth="1"/>
    <col min="5" max="5" width="29" style="1" bestFit="1" customWidth="1"/>
    <col min="6" max="6" width="37.140625" customWidth="1"/>
    <col min="7" max="7" width="18.42578125" style="1" customWidth="1"/>
    <col min="8" max="8" width="28.85546875" bestFit="1" customWidth="1"/>
    <col min="9" max="9" width="28.85546875" style="1" bestFit="1" customWidth="1"/>
    <col min="10" max="10" width="27.28515625" style="261" customWidth="1"/>
    <col min="11" max="11" width="10.7109375" style="250" bestFit="1" customWidth="1"/>
    <col min="12" max="12" width="26.42578125" style="1" bestFit="1" customWidth="1"/>
    <col min="13" max="13" width="11.42578125" style="1"/>
    <col min="14" max="14" width="42.42578125" style="1" customWidth="1"/>
    <col min="15" max="15" width="16.7109375" style="1" bestFit="1" customWidth="1"/>
    <col min="16" max="16" width="53.5703125" style="1" customWidth="1"/>
    <col min="17" max="17" width="28.85546875" bestFit="1" customWidth="1"/>
    <col min="18" max="18" width="20.28515625" style="247" bestFit="1" customWidth="1"/>
    <col min="19" max="19" width="40.42578125" style="1" bestFit="1" customWidth="1"/>
    <col min="20" max="20" width="43" style="1" bestFit="1" customWidth="1"/>
    <col min="21" max="16384" width="11.42578125" style="1"/>
  </cols>
  <sheetData>
    <row r="1" spans="1:21" ht="10.199999999999999" customHeight="1" x14ac:dyDescent="0.2">
      <c r="A1" s="362" t="e" vm="107">
        <v>#VALUE!</v>
      </c>
      <c r="B1" s="362" t="s">
        <v>911</v>
      </c>
      <c r="C1" s="365" t="s">
        <v>816</v>
      </c>
      <c r="H1" s="1"/>
      <c r="I1"/>
      <c r="J1" s="249"/>
      <c r="K1" s="1"/>
      <c r="Q1" s="1"/>
    </row>
    <row r="2" spans="1:21" ht="15.6" customHeight="1" thickBot="1" x14ac:dyDescent="0.25">
      <c r="A2" s="363"/>
      <c r="B2" s="364"/>
      <c r="C2" s="366"/>
      <c r="H2" s="1"/>
      <c r="I2"/>
      <c r="J2" s="249"/>
      <c r="K2" s="1"/>
      <c r="Q2" s="1"/>
    </row>
    <row r="3" spans="1:21" ht="10.199999999999999" customHeight="1" x14ac:dyDescent="0.2">
      <c r="A3" s="363"/>
      <c r="B3" s="367" t="s">
        <v>58</v>
      </c>
      <c r="C3" s="369" t="s">
        <v>818</v>
      </c>
      <c r="H3" s="1"/>
      <c r="I3"/>
      <c r="J3" s="249"/>
      <c r="K3" s="1"/>
      <c r="Q3" s="1"/>
    </row>
    <row r="4" spans="1:21" ht="10.199999999999999" customHeight="1" thickBot="1" x14ac:dyDescent="0.25">
      <c r="A4" s="363"/>
      <c r="B4" s="368"/>
      <c r="C4" s="370"/>
      <c r="D4" s="274"/>
      <c r="E4" s="274"/>
      <c r="F4" s="275"/>
      <c r="G4" s="274"/>
      <c r="H4" s="274"/>
      <c r="I4" s="275"/>
      <c r="J4" s="276"/>
      <c r="K4" s="274"/>
      <c r="L4" s="274"/>
      <c r="M4" s="274"/>
      <c r="N4" s="274"/>
      <c r="O4" s="274"/>
      <c r="P4" s="274"/>
      <c r="Q4" s="274"/>
      <c r="R4" s="277"/>
      <c r="S4" s="274"/>
      <c r="T4" s="274"/>
      <c r="U4" s="274"/>
    </row>
    <row r="5" spans="1:21" ht="19.2" customHeight="1" thickBot="1" x14ac:dyDescent="0.25">
      <c r="A5" s="363"/>
      <c r="B5" s="367" t="s">
        <v>912</v>
      </c>
      <c r="C5" s="245" t="s">
        <v>820</v>
      </c>
      <c r="D5" s="274"/>
      <c r="E5" s="274"/>
      <c r="F5" s="275"/>
      <c r="G5" s="274"/>
      <c r="H5" s="274"/>
      <c r="I5" s="275"/>
      <c r="J5" s="276"/>
      <c r="K5" s="274"/>
      <c r="L5" s="274"/>
      <c r="M5" s="274"/>
      <c r="N5" s="274"/>
      <c r="O5" s="274"/>
      <c r="P5" s="274"/>
      <c r="Q5" s="274"/>
      <c r="R5" s="277"/>
      <c r="S5" s="274"/>
      <c r="T5" s="274"/>
      <c r="U5" s="274"/>
    </row>
    <row r="6" spans="1:21" ht="17.399999999999999" customHeight="1" thickBot="1" x14ac:dyDescent="0.25">
      <c r="A6" s="364"/>
      <c r="B6" s="368"/>
      <c r="C6" s="245" t="s">
        <v>913</v>
      </c>
      <c r="D6" s="274"/>
      <c r="E6" s="274"/>
      <c r="F6" s="275"/>
      <c r="G6" s="274"/>
      <c r="H6" s="274"/>
      <c r="I6" s="275"/>
      <c r="J6" s="276"/>
      <c r="K6" s="274"/>
      <c r="L6" s="274"/>
      <c r="M6" s="274"/>
      <c r="N6" s="274"/>
      <c r="O6" s="274"/>
      <c r="P6" s="274"/>
      <c r="Q6" s="274"/>
      <c r="R6" s="277"/>
      <c r="S6" s="274"/>
      <c r="T6" s="274"/>
      <c r="U6" s="274"/>
    </row>
    <row r="7" spans="1:21" x14ac:dyDescent="0.2">
      <c r="A7" s="353" t="s">
        <v>823</v>
      </c>
      <c r="B7" s="354"/>
      <c r="C7" s="355"/>
      <c r="D7" s="274"/>
      <c r="E7" s="274"/>
      <c r="F7" s="278"/>
      <c r="G7" s="279"/>
      <c r="H7" s="279"/>
      <c r="I7" s="278"/>
      <c r="J7" s="276"/>
      <c r="K7" s="274"/>
      <c r="L7" s="274"/>
      <c r="M7" s="274"/>
      <c r="N7" s="274"/>
      <c r="O7" s="274"/>
      <c r="P7" s="274"/>
      <c r="Q7" s="279"/>
      <c r="R7" s="277"/>
      <c r="S7" s="274"/>
      <c r="T7" s="274"/>
      <c r="U7" s="274"/>
    </row>
    <row r="8" spans="1:21" ht="12.6" x14ac:dyDescent="0.2">
      <c r="A8" s="356"/>
      <c r="B8" s="357"/>
      <c r="C8" s="358"/>
      <c r="D8" s="274"/>
      <c r="E8" s="284" t="s">
        <v>11</v>
      </c>
      <c r="F8" s="284" t="s">
        <v>863</v>
      </c>
      <c r="G8" s="284" t="s">
        <v>826</v>
      </c>
      <c r="H8" s="284" t="s">
        <v>784</v>
      </c>
      <c r="I8" s="284" t="s">
        <v>825</v>
      </c>
      <c r="J8" s="285" t="s">
        <v>861</v>
      </c>
      <c r="K8" s="284" t="s">
        <v>862</v>
      </c>
      <c r="L8" s="284" t="s">
        <v>867</v>
      </c>
      <c r="M8" s="283"/>
      <c r="N8" s="284" t="s">
        <v>11</v>
      </c>
      <c r="O8" s="284" t="s">
        <v>826</v>
      </c>
      <c r="P8" s="284" t="s">
        <v>863</v>
      </c>
      <c r="Q8" s="284" t="s">
        <v>784</v>
      </c>
      <c r="R8" s="284" t="s">
        <v>868</v>
      </c>
      <c r="S8" s="285" t="s">
        <v>861</v>
      </c>
      <c r="T8" s="284" t="s">
        <v>862</v>
      </c>
      <c r="U8" s="274"/>
    </row>
    <row r="9" spans="1:21" ht="12.6" x14ac:dyDescent="0.2">
      <c r="A9" s="356"/>
      <c r="B9" s="357"/>
      <c r="C9" s="358"/>
      <c r="D9" s="274"/>
      <c r="E9" s="286" t="s">
        <v>785</v>
      </c>
      <c r="F9" s="287" t="e" vm="3">
        <v>#VALUE!</v>
      </c>
      <c r="G9" s="286" t="e" vm="4">
        <v>#VALUE!</v>
      </c>
      <c r="H9" s="286" t="e" vm="5">
        <v>#VALUE!</v>
      </c>
      <c r="I9" s="286" t="e" vm="3">
        <v>#VALUE!</v>
      </c>
      <c r="J9" s="288">
        <v>1</v>
      </c>
      <c r="K9" s="288">
        <v>5</v>
      </c>
      <c r="L9" s="283" t="str" cm="1">
        <f t="array" aca="1" ref="L9" ca="1">_FV(Tabla105108107[[#This Row],[SEDE]],"Nombre")</f>
        <v>Medellín</v>
      </c>
      <c r="M9" s="283"/>
      <c r="N9" s="286" t="s">
        <v>785</v>
      </c>
      <c r="O9" s="286" t="e" vm="4">
        <v>#VALUE!</v>
      </c>
      <c r="P9" s="287" t="e" vm="3">
        <v>#VALUE!</v>
      </c>
      <c r="Q9" s="286" t="e" vm="5">
        <v>#VALUE!</v>
      </c>
      <c r="R9" s="288" cm="1" vm="6">
        <f t="array" aca="1" ref="R9" ca="1">_FV(Tabla105108110109[[#This Row],[Departamento]],"Población")</f>
        <v>6677930</v>
      </c>
      <c r="S9" s="288">
        <v>1</v>
      </c>
      <c r="T9" s="288">
        <v>5</v>
      </c>
      <c r="U9" s="274"/>
    </row>
    <row r="10" spans="1:21" ht="12.6" x14ac:dyDescent="0.2">
      <c r="A10" s="356"/>
      <c r="B10" s="357"/>
      <c r="C10" s="358"/>
      <c r="D10" s="274"/>
      <c r="E10" s="286" t="s">
        <v>787</v>
      </c>
      <c r="F10" s="287" t="e" vm="7">
        <v>#VALUE!</v>
      </c>
      <c r="G10" s="286" t="e" vm="4">
        <v>#VALUE!</v>
      </c>
      <c r="H10" s="286" t="e" vm="8">
        <v>#VALUE!</v>
      </c>
      <c r="I10" s="286" t="e" vm="7">
        <v>#VALUE!</v>
      </c>
      <c r="J10" s="288">
        <v>2</v>
      </c>
      <c r="K10" s="288">
        <v>8</v>
      </c>
      <c r="L10" s="283" t="str" cm="1">
        <f t="array" aca="1" ref="L10" ca="1">_FV(Tabla105108107[[#This Row],[SEDE]],"Nombre")</f>
        <v>Barranquilla</v>
      </c>
      <c r="M10" s="283"/>
      <c r="N10" s="286" t="s">
        <v>787</v>
      </c>
      <c r="O10" s="286" t="e" vm="4">
        <v>#VALUE!</v>
      </c>
      <c r="P10" s="287" t="e" vm="7">
        <v>#VALUE!</v>
      </c>
      <c r="Q10" s="286" t="e" vm="8">
        <v>#VALUE!</v>
      </c>
      <c r="R10" s="288" cm="1" vm="9">
        <f t="array" aca="1" ref="R10" ca="1">_FV(Tabla105108110109[[#This Row],[Departamento]],"Población")</f>
        <v>2535517</v>
      </c>
      <c r="S10" s="288">
        <v>2</v>
      </c>
      <c r="T10" s="288">
        <v>8</v>
      </c>
      <c r="U10" s="274"/>
    </row>
    <row r="11" spans="1:21" ht="25.2" x14ac:dyDescent="0.2">
      <c r="A11" s="356"/>
      <c r="B11" s="357"/>
      <c r="C11" s="358"/>
      <c r="D11" s="274"/>
      <c r="E11" s="286" t="s">
        <v>789</v>
      </c>
      <c r="F11" s="287" t="e" vm="10">
        <v>#VALUE!</v>
      </c>
      <c r="G11" s="286" t="e" vm="4">
        <v>#VALUE!</v>
      </c>
      <c r="H11" s="286" t="e" vm="11">
        <v>#VALUE!</v>
      </c>
      <c r="I11" s="286" t="e" vm="10">
        <v>#VALUE!</v>
      </c>
      <c r="J11" s="288">
        <v>3</v>
      </c>
      <c r="K11" s="288" t="s">
        <v>827</v>
      </c>
      <c r="L11" s="283" t="str" cm="1">
        <f t="array" aca="1" ref="L11" ca="1">_FV(Tabla105108107[[#This Row],[SEDE]],"Nombre")</f>
        <v>Cartagena de Indias</v>
      </c>
      <c r="M11" s="283"/>
      <c r="N11" s="286" t="s">
        <v>789</v>
      </c>
      <c r="O11" s="286" t="e" vm="4">
        <v>#VALUE!</v>
      </c>
      <c r="P11" s="287" t="e" vm="10">
        <v>#VALUE!</v>
      </c>
      <c r="Q11" s="286" t="e" vm="11">
        <v>#VALUE!</v>
      </c>
      <c r="R11" s="288" cm="1" vm="12">
        <f t="array" aca="1" ref="R11" ca="1">_FV(Tabla105108110109[[#This Row],[Departamento]],"Población")</f>
        <v>2070110</v>
      </c>
      <c r="S11" s="288">
        <v>3</v>
      </c>
      <c r="T11" s="288" t="s">
        <v>827</v>
      </c>
      <c r="U11" s="274"/>
    </row>
    <row r="12" spans="1:21" ht="22.8" x14ac:dyDescent="0.2">
      <c r="A12" s="356"/>
      <c r="B12" s="357"/>
      <c r="C12" s="358"/>
      <c r="D12" s="274"/>
      <c r="E12" s="286" t="s">
        <v>859</v>
      </c>
      <c r="F12" s="287" t="e" vm="13">
        <v>#VALUE!</v>
      </c>
      <c r="G12" s="286" t="e" vm="4">
        <v>#VALUE!</v>
      </c>
      <c r="H12" s="286" t="e" vm="14">
        <v>#VALUE!</v>
      </c>
      <c r="I12" s="286" t="e" vm="13">
        <v>#VALUE!</v>
      </c>
      <c r="J12" s="288">
        <v>4</v>
      </c>
      <c r="K12" s="288" t="s">
        <v>830</v>
      </c>
      <c r="L12" s="283" t="str" cm="1">
        <f t="array" aca="1" ref="L12" ca="1">_FV(Tabla105108107[[#This Row],[SEDE]],"Nombre")</f>
        <v>Florencia</v>
      </c>
      <c r="M12" s="283"/>
      <c r="N12" s="286" t="s">
        <v>789</v>
      </c>
      <c r="O12" s="286" t="e" vm="4">
        <v>#VALUE!</v>
      </c>
      <c r="P12" s="287" t="e" vm="15">
        <v>#VALUE!</v>
      </c>
      <c r="Q12" s="286" t="e" vm="16">
        <v>#VALUE!</v>
      </c>
      <c r="R12" s="288" cm="1" vm="17">
        <f t="array" aca="1" ref="R12" ca="1">_FV(Tabla105108110109[[#This Row],[Departamento]],"Población")</f>
        <v>63692</v>
      </c>
      <c r="S12" s="288">
        <v>3</v>
      </c>
      <c r="T12" s="288" t="s">
        <v>869</v>
      </c>
      <c r="U12" s="274"/>
    </row>
    <row r="13" spans="1:21" ht="12.6" x14ac:dyDescent="0.2">
      <c r="A13" s="356"/>
      <c r="B13" s="357"/>
      <c r="C13" s="358"/>
      <c r="D13" s="274"/>
      <c r="E13" s="286" t="s">
        <v>859</v>
      </c>
      <c r="F13" s="287" t="e" vm="18">
        <v>#VALUE!</v>
      </c>
      <c r="G13" s="286" t="e" vm="4">
        <v>#VALUE!</v>
      </c>
      <c r="H13" s="286" t="e" vm="19">
        <v>#VALUE!</v>
      </c>
      <c r="I13" s="286" t="e" vm="18">
        <v>#VALUE!</v>
      </c>
      <c r="J13" s="288">
        <v>4</v>
      </c>
      <c r="K13" s="288" t="s">
        <v>839</v>
      </c>
      <c r="L13" s="283" t="str" cm="1">
        <f t="array" aca="1" ref="L13" ca="1">_FV(Tabla105108107[[#This Row],[SEDE]],"Nombre")</f>
        <v>Neiva</v>
      </c>
      <c r="M13" s="283"/>
      <c r="N13" s="286" t="s">
        <v>859</v>
      </c>
      <c r="O13" s="286" t="e" vm="4">
        <v>#VALUE!</v>
      </c>
      <c r="P13" s="287" t="e" vm="13">
        <v>#VALUE!</v>
      </c>
      <c r="Q13" s="289" t="e" vm="14">
        <v>#VALUE!</v>
      </c>
      <c r="R13" s="288" cm="1" vm="20">
        <f t="array" aca="1" ref="R13" ca="1">_FV(Tabla105108110109[[#This Row],[Departamento]],"Población")</f>
        <v>401849</v>
      </c>
      <c r="S13" s="288">
        <v>4</v>
      </c>
      <c r="T13" s="288" t="s">
        <v>830</v>
      </c>
      <c r="U13" s="274"/>
    </row>
    <row r="14" spans="1:21" ht="12.6" x14ac:dyDescent="0.2">
      <c r="A14" s="356"/>
      <c r="B14" s="357"/>
      <c r="C14" s="358"/>
      <c r="D14" s="274"/>
      <c r="E14" s="286" t="s">
        <v>791</v>
      </c>
      <c r="F14" s="287" t="e" vm="21">
        <v>#VALUE!</v>
      </c>
      <c r="G14" s="286" t="e" vm="4">
        <v>#VALUE!</v>
      </c>
      <c r="H14" s="286" t="e" vm="22">
        <v>#VALUE!</v>
      </c>
      <c r="I14" s="286" t="e" vm="21">
        <v>#VALUE!</v>
      </c>
      <c r="J14" s="288">
        <v>5</v>
      </c>
      <c r="K14" s="288" t="s">
        <v>831</v>
      </c>
      <c r="L14" s="283" t="str" cm="1">
        <f t="array" aca="1" ref="L14" ca="1">_FV(Tabla105108107[[#This Row],[SEDE]],"Nombre")</f>
        <v>Popayán</v>
      </c>
      <c r="M14" s="283"/>
      <c r="N14" s="286" t="s">
        <v>859</v>
      </c>
      <c r="O14" s="286" t="e" vm="4">
        <v>#VALUE!</v>
      </c>
      <c r="P14" s="287" t="e" vm="18">
        <v>#VALUE!</v>
      </c>
      <c r="Q14" s="289" t="e" vm="19">
        <v>#VALUE!</v>
      </c>
      <c r="R14" s="288" cm="1" vm="23">
        <f t="array" aca="1" ref="R14" ca="1">_FV(Tabla105108110109[[#This Row],[Departamento]],"Población")</f>
        <v>1200386</v>
      </c>
      <c r="S14" s="288">
        <v>4</v>
      </c>
      <c r="T14" s="288" t="s">
        <v>839</v>
      </c>
      <c r="U14" s="274"/>
    </row>
    <row r="15" spans="1:21" ht="12.6" x14ac:dyDescent="0.2">
      <c r="A15" s="356"/>
      <c r="B15" s="357"/>
      <c r="C15" s="358"/>
      <c r="D15" s="274"/>
      <c r="E15" s="286" t="s">
        <v>792</v>
      </c>
      <c r="F15" s="287" t="e" vm="24">
        <v>#VALUE!</v>
      </c>
      <c r="G15" s="286" t="e" vm="4">
        <v>#VALUE!</v>
      </c>
      <c r="H15" s="286" t="e" vm="25">
        <v>#VALUE!</v>
      </c>
      <c r="I15" s="286" t="e" vm="24">
        <v>#VALUE!</v>
      </c>
      <c r="J15" s="288">
        <v>6</v>
      </c>
      <c r="K15" s="288" t="s">
        <v>836</v>
      </c>
      <c r="L15" s="283" t="str" cm="1">
        <f t="array" aca="1" ref="L15" ca="1">_FV(Tabla105108107[[#This Row],[SEDE]],"Nombre")</f>
        <v>Bogotá</v>
      </c>
      <c r="M15" s="283"/>
      <c r="N15" s="286" t="s">
        <v>791</v>
      </c>
      <c r="O15" s="286" t="e" vm="4">
        <v>#VALUE!</v>
      </c>
      <c r="P15" s="287" t="e" vm="21">
        <v>#VALUE!</v>
      </c>
      <c r="Q15" s="289" t="e" vm="22">
        <v>#VALUE!</v>
      </c>
      <c r="R15" s="288" cm="1" vm="26">
        <f t="array" aca="1" ref="R15" ca="1">_FV(Tabla105108110109[[#This Row],[Departamento]],"Población")</f>
        <v>1491937</v>
      </c>
      <c r="S15" s="288">
        <v>5</v>
      </c>
      <c r="T15" s="288" t="s">
        <v>831</v>
      </c>
      <c r="U15" s="274"/>
    </row>
    <row r="16" spans="1:21" ht="12.6" x14ac:dyDescent="0.2">
      <c r="A16" s="356"/>
      <c r="B16" s="357"/>
      <c r="C16" s="358"/>
      <c r="D16" s="274"/>
      <c r="E16" s="286" t="s">
        <v>792</v>
      </c>
      <c r="F16" s="287" t="e" vm="27">
        <v>#VALUE!</v>
      </c>
      <c r="G16" s="286" t="e" vm="4">
        <v>#VALUE!</v>
      </c>
      <c r="H16" s="286" t="e" vm="28">
        <v>#VALUE!</v>
      </c>
      <c r="I16" s="286" t="e" vm="27">
        <v>#VALUE!</v>
      </c>
      <c r="J16" s="288">
        <v>6</v>
      </c>
      <c r="K16" s="288" t="s">
        <v>850</v>
      </c>
      <c r="L16" s="283" t="str" cm="1">
        <f t="array" aca="1" ref="L16" ca="1">_FV(Tabla105108107[[#This Row],[SEDE]],"Nombre")</f>
        <v>Ibagué</v>
      </c>
      <c r="M16" s="283"/>
      <c r="N16" s="286" t="s">
        <v>792</v>
      </c>
      <c r="O16" s="286" t="e" vm="4">
        <v>#VALUE!</v>
      </c>
      <c r="P16" s="287" t="e" vm="24">
        <v>#VALUE!</v>
      </c>
      <c r="Q16" s="289" t="e" vm="25">
        <v>#VALUE!</v>
      </c>
      <c r="R16" s="288" cm="1" vm="29">
        <f t="array" aca="1" ref="R16" ca="1">_FV(Tabla105108110109[[#This Row],[Departamento]],"Población")</f>
        <v>3242999</v>
      </c>
      <c r="S16" s="288">
        <v>6</v>
      </c>
      <c r="T16" s="288" t="s">
        <v>836</v>
      </c>
      <c r="U16" s="274"/>
    </row>
    <row r="17" spans="1:21" ht="12.6" x14ac:dyDescent="0.2">
      <c r="A17" s="356"/>
      <c r="B17" s="357"/>
      <c r="C17" s="358"/>
      <c r="D17" s="274"/>
      <c r="E17" s="286" t="s">
        <v>792</v>
      </c>
      <c r="F17" s="287" t="e" vm="30">
        <v>#VALUE!</v>
      </c>
      <c r="G17" s="286" t="e" vm="4">
        <v>#VALUE!</v>
      </c>
      <c r="H17" s="286" t="e" vm="31">
        <v>#VALUE!</v>
      </c>
      <c r="I17" s="286" t="e" vm="30">
        <v>#VALUE!</v>
      </c>
      <c r="J17" s="288">
        <v>6</v>
      </c>
      <c r="K17" s="288" t="s">
        <v>828</v>
      </c>
      <c r="L17" s="283" t="str" cm="1">
        <f t="array" aca="1" ref="L17" ca="1">_FV(Tabla105108107[[#This Row],[SEDE]],"Nombre")</f>
        <v>Tunja</v>
      </c>
      <c r="M17" s="283"/>
      <c r="N17" s="286" t="s">
        <v>792</v>
      </c>
      <c r="O17" s="286" t="e" vm="4">
        <v>#VALUE!</v>
      </c>
      <c r="P17" s="287" t="e" vm="27">
        <v>#VALUE!</v>
      </c>
      <c r="Q17" s="289" t="e" vm="28">
        <v>#VALUE!</v>
      </c>
      <c r="R17" s="288" cm="1" vm="32">
        <f t="array" aca="1" ref="R17" ca="1">_FV(Tabla105108110109[[#This Row],[Departamento]],"Población")</f>
        <v>1339998</v>
      </c>
      <c r="S17" s="288">
        <v>6</v>
      </c>
      <c r="T17" s="288" t="s">
        <v>850</v>
      </c>
      <c r="U17" s="274"/>
    </row>
    <row r="18" spans="1:21" ht="12.6" x14ac:dyDescent="0.2">
      <c r="A18" s="356"/>
      <c r="B18" s="357"/>
      <c r="C18" s="358"/>
      <c r="D18" s="275"/>
      <c r="E18" s="286" t="s">
        <v>864</v>
      </c>
      <c r="F18" s="287" t="e" vm="33">
        <v>#VALUE!</v>
      </c>
      <c r="G18" s="286" t="e" vm="4">
        <v>#VALUE!</v>
      </c>
      <c r="H18" s="286" t="e" vm="34">
        <v>#VALUE!</v>
      </c>
      <c r="I18" s="286" t="e" vm="35">
        <v>#VALUE!</v>
      </c>
      <c r="J18" s="288">
        <v>7</v>
      </c>
      <c r="K18" s="288" t="s">
        <v>833</v>
      </c>
      <c r="L18" s="283" t="str" cm="1">
        <f t="array" aca="1" ref="L18" ca="1">_FV(Tabla105108107[[#This Row],[SEDE]],"Nombre")</f>
        <v>Riohacha</v>
      </c>
      <c r="M18" s="283"/>
      <c r="N18" s="286" t="s">
        <v>792</v>
      </c>
      <c r="O18" s="286" t="e" vm="4">
        <v>#VALUE!</v>
      </c>
      <c r="P18" s="287" t="e" vm="30">
        <v>#VALUE!</v>
      </c>
      <c r="Q18" s="289" t="e" vm="31">
        <v>#VALUE!</v>
      </c>
      <c r="R18" s="288" cm="1" vm="36">
        <f t="array" aca="1" ref="R18" ca="1">_FV(Tabla105108110109[[#This Row],[Departamento]],"Población")</f>
        <v>1217376</v>
      </c>
      <c r="S18" s="288">
        <v>6</v>
      </c>
      <c r="T18" s="288" t="s">
        <v>828</v>
      </c>
      <c r="U18" s="274"/>
    </row>
    <row r="19" spans="1:21" ht="12.6" x14ac:dyDescent="0.2">
      <c r="A19" s="356"/>
      <c r="B19" s="357"/>
      <c r="C19" s="358"/>
      <c r="D19" s="274"/>
      <c r="E19" s="286" t="s">
        <v>864</v>
      </c>
      <c r="F19" s="287" t="e" vm="35">
        <v>#VALUE!</v>
      </c>
      <c r="G19" s="286" t="e" vm="4">
        <v>#VALUE!</v>
      </c>
      <c r="H19" s="286" t="e" vm="37">
        <v>#VALUE!</v>
      </c>
      <c r="I19" s="286" t="e" vm="33">
        <v>#VALUE!</v>
      </c>
      <c r="J19" s="288">
        <v>7</v>
      </c>
      <c r="K19" s="288" t="s">
        <v>840</v>
      </c>
      <c r="L19" s="283" t="str" cm="1">
        <f t="array" aca="1" ref="L19" ca="1">_FV(Tabla105108107[[#This Row],[SEDE]],"Nombre")</f>
        <v>Valledupar</v>
      </c>
      <c r="M19" s="283"/>
      <c r="N19" s="286" t="s">
        <v>864</v>
      </c>
      <c r="O19" s="286" t="e" vm="4">
        <v>#VALUE!</v>
      </c>
      <c r="P19" s="287" t="e" vm="33">
        <v>#VALUE!</v>
      </c>
      <c r="Q19" s="289" t="e" vm="34">
        <v>#VALUE!</v>
      </c>
      <c r="R19" s="288" cm="1" vm="38">
        <f t="array" aca="1" ref="R19" ca="1">_FV(Tabla105108110109[[#This Row],[Departamento]],"Población")</f>
        <v>965718</v>
      </c>
      <c r="S19" s="288">
        <v>7</v>
      </c>
      <c r="T19" s="288" t="s">
        <v>833</v>
      </c>
      <c r="U19" s="274"/>
    </row>
    <row r="20" spans="1:21" ht="12.6" x14ac:dyDescent="0.2">
      <c r="A20" s="356"/>
      <c r="B20" s="357"/>
      <c r="C20" s="358"/>
      <c r="D20" s="274"/>
      <c r="E20" s="286" t="s">
        <v>794</v>
      </c>
      <c r="F20" s="287" t="e" vm="39">
        <v>#VALUE!</v>
      </c>
      <c r="G20" s="286" t="e" vm="4">
        <v>#VALUE!</v>
      </c>
      <c r="H20" s="286" t="e" vm="40">
        <v>#VALUE!</v>
      </c>
      <c r="I20" s="286" t="e" vm="39">
        <v>#VALUE!</v>
      </c>
      <c r="J20" s="288">
        <v>8</v>
      </c>
      <c r="K20" s="288" t="s">
        <v>834</v>
      </c>
      <c r="L20" s="283" t="str" cm="1">
        <f t="array" aca="1" ref="L20" ca="1">_FV(Tabla105108107[[#This Row],[SEDE]],"Nombre")</f>
        <v>Quibdó</v>
      </c>
      <c r="M20" s="283"/>
      <c r="N20" s="286" t="s">
        <v>864</v>
      </c>
      <c r="O20" s="286" t="e" vm="4">
        <v>#VALUE!</v>
      </c>
      <c r="P20" s="287" t="e" vm="35">
        <v>#VALUE!</v>
      </c>
      <c r="Q20" s="289" t="e" vm="37">
        <v>#VALUE!</v>
      </c>
      <c r="R20" s="288" cm="1" vm="41">
        <f t="array" aca="1" ref="R20" ca="1">_FV(Tabla105108110109[[#This Row],[Departamento]],"Población")</f>
        <v>1200574</v>
      </c>
      <c r="S20" s="288">
        <v>7</v>
      </c>
      <c r="T20" s="288" t="s">
        <v>840</v>
      </c>
      <c r="U20" s="274"/>
    </row>
    <row r="21" spans="1:21" ht="12.6" x14ac:dyDescent="0.2">
      <c r="A21" s="356"/>
      <c r="B21" s="357"/>
      <c r="C21" s="358"/>
      <c r="D21" s="274"/>
      <c r="E21" s="286" t="s">
        <v>795</v>
      </c>
      <c r="F21" s="287" t="e" vm="42">
        <v>#VALUE!</v>
      </c>
      <c r="G21" s="286" t="e" vm="4">
        <v>#VALUE!</v>
      </c>
      <c r="H21" s="286" t="e" vm="43">
        <v>#VALUE!</v>
      </c>
      <c r="I21" s="286" t="e" vm="42">
        <v>#VALUE!</v>
      </c>
      <c r="J21" s="288">
        <v>9</v>
      </c>
      <c r="K21" s="288" t="s">
        <v>835</v>
      </c>
      <c r="L21" s="283" t="str" cm="1">
        <f t="array" aca="1" ref="L21" ca="1">_FV(Tabla105108107[[#This Row],[SEDE]],"Nombre")</f>
        <v>Montería</v>
      </c>
      <c r="M21" s="283"/>
      <c r="N21" s="286" t="s">
        <v>794</v>
      </c>
      <c r="O21" s="286" t="e" vm="4">
        <v>#VALUE!</v>
      </c>
      <c r="P21" s="287" t="e" vm="39">
        <v>#VALUE!</v>
      </c>
      <c r="Q21" s="289" t="e" vm="40">
        <v>#VALUE!</v>
      </c>
      <c r="R21" s="288" cm="1" vm="44">
        <f t="array" aca="1" ref="R21" ca="1">_FV(Tabla105108110109[[#This Row],[Departamento]],"Población")</f>
        <v>534826</v>
      </c>
      <c r="S21" s="288">
        <v>8</v>
      </c>
      <c r="T21" s="288" t="s">
        <v>834</v>
      </c>
      <c r="U21" s="274"/>
    </row>
    <row r="22" spans="1:21" ht="12.6" x14ac:dyDescent="0.2">
      <c r="A22" s="356"/>
      <c r="B22" s="357"/>
      <c r="C22" s="358"/>
      <c r="D22" s="274"/>
      <c r="E22" s="286" t="s">
        <v>796</v>
      </c>
      <c r="F22" s="287" t="e" vm="45">
        <v>#VALUE!</v>
      </c>
      <c r="G22" s="286" t="e" vm="4">
        <v>#VALUE!</v>
      </c>
      <c r="H22" s="286" t="e" vm="46">
        <v>#VALUE!</v>
      </c>
      <c r="I22" s="286" t="e" vm="45">
        <v>#VALUE!</v>
      </c>
      <c r="J22" s="288">
        <v>10</v>
      </c>
      <c r="K22" s="288" t="s">
        <v>846</v>
      </c>
      <c r="L22" s="283" t="str" cm="1">
        <f t="array" aca="1" ref="L22" ca="1">_FV(Tabla105108107[[#This Row],[SEDE]],"Nombre")</f>
        <v>Armenia</v>
      </c>
      <c r="M22" s="283"/>
      <c r="N22" s="286" t="s">
        <v>795</v>
      </c>
      <c r="O22" s="286" t="e" vm="4">
        <v>#VALUE!</v>
      </c>
      <c r="P22" s="287" t="e" vm="42">
        <v>#VALUE!</v>
      </c>
      <c r="Q22" s="289" t="e" vm="43">
        <v>#VALUE!</v>
      </c>
      <c r="R22" s="288" cm="1" vm="47">
        <f t="array" aca="1" ref="R22" ca="1">_FV(Tabla105108110109[[#This Row],[Departamento]],"Población")</f>
        <v>1784783</v>
      </c>
      <c r="S22" s="288">
        <v>9</v>
      </c>
      <c r="T22" s="288" t="s">
        <v>835</v>
      </c>
      <c r="U22" s="274"/>
    </row>
    <row r="23" spans="1:21" ht="12.6" x14ac:dyDescent="0.2">
      <c r="A23" s="356"/>
      <c r="B23" s="357"/>
      <c r="C23" s="358"/>
      <c r="D23" s="274"/>
      <c r="E23" s="286" t="s">
        <v>796</v>
      </c>
      <c r="F23" s="287" t="e" vm="48">
        <v>#VALUE!</v>
      </c>
      <c r="G23" s="286" t="e" vm="4">
        <v>#VALUE!</v>
      </c>
      <c r="H23" s="286" t="e" vm="49">
        <v>#VALUE!</v>
      </c>
      <c r="I23" s="286" t="e" vm="48">
        <v>#VALUE!</v>
      </c>
      <c r="J23" s="288">
        <v>10</v>
      </c>
      <c r="K23" s="288" t="s">
        <v>829</v>
      </c>
      <c r="L23" s="283" t="str" cm="1">
        <f t="array" aca="1" ref="L23" ca="1">_FV(Tabla105108107[[#This Row],[SEDE]],"Nombre")</f>
        <v>Manizales</v>
      </c>
      <c r="M23" s="283"/>
      <c r="N23" s="286" t="s">
        <v>796</v>
      </c>
      <c r="O23" s="286" t="e" vm="4">
        <v>#VALUE!</v>
      </c>
      <c r="P23" s="287" t="e" vm="45">
        <v>#VALUE!</v>
      </c>
      <c r="Q23" s="289" t="e" vm="46">
        <v>#VALUE!</v>
      </c>
      <c r="R23" s="288" cm="1" vm="50">
        <f t="array" aca="1" ref="R23" ca="1">_FV(Tabla105108110109[[#This Row],[Departamento]],"Población")</f>
        <v>555401</v>
      </c>
      <c r="S23" s="288">
        <v>10</v>
      </c>
      <c r="T23" s="288" t="s">
        <v>846</v>
      </c>
      <c r="U23" s="274"/>
    </row>
    <row r="24" spans="1:21" ht="12.6" x14ac:dyDescent="0.2">
      <c r="A24" s="356"/>
      <c r="B24" s="357"/>
      <c r="C24" s="358"/>
      <c r="D24" s="274"/>
      <c r="E24" s="286" t="s">
        <v>796</v>
      </c>
      <c r="F24" s="287" t="e" vm="51">
        <v>#VALUE!</v>
      </c>
      <c r="G24" s="286" t="e" vm="4">
        <v>#VALUE!</v>
      </c>
      <c r="H24" s="286" t="e" vm="52">
        <v>#VALUE!</v>
      </c>
      <c r="I24" s="286" t="e" vm="51">
        <v>#VALUE!</v>
      </c>
      <c r="J24" s="288">
        <v>10</v>
      </c>
      <c r="K24" s="288" t="s">
        <v>847</v>
      </c>
      <c r="L24" s="283" t="str" cm="1">
        <f t="array" aca="1" ref="L24" ca="1">_FV(Tabla105108107[[#This Row],[SEDE]],"Nombre")</f>
        <v>Pereira</v>
      </c>
      <c r="M24" s="283"/>
      <c r="N24" s="286" t="s">
        <v>796</v>
      </c>
      <c r="O24" s="286" t="e" vm="4">
        <v>#VALUE!</v>
      </c>
      <c r="P24" s="287" t="e" vm="48">
        <v>#VALUE!</v>
      </c>
      <c r="Q24" s="289" t="e" vm="49">
        <v>#VALUE!</v>
      </c>
      <c r="R24" s="288" cm="1" vm="53">
        <f t="array" aca="1" ref="R24" ca="1">_FV(Tabla105108110109[[#This Row],[Departamento]],"Población")</f>
        <v>998255</v>
      </c>
      <c r="S24" s="288">
        <v>10</v>
      </c>
      <c r="T24" s="288" t="s">
        <v>829</v>
      </c>
      <c r="U24" s="274"/>
    </row>
    <row r="25" spans="1:21" ht="12.6" x14ac:dyDescent="0.2">
      <c r="A25" s="356"/>
      <c r="B25" s="357"/>
      <c r="C25" s="358"/>
      <c r="D25" s="274"/>
      <c r="E25" s="286" t="s">
        <v>798</v>
      </c>
      <c r="F25" s="287" t="e" vm="1">
        <v>#VALUE!</v>
      </c>
      <c r="G25" s="286" t="e" vm="4">
        <v>#VALUE!</v>
      </c>
      <c r="H25" s="286" t="e" vm="1">
        <v>#VALUE!</v>
      </c>
      <c r="I25" s="286" t="s">
        <v>798</v>
      </c>
      <c r="J25" s="288">
        <v>11</v>
      </c>
      <c r="K25" s="288" t="s">
        <v>855</v>
      </c>
      <c r="L25" s="283" t="str" cm="1">
        <f t="array" aca="1" ref="L25" ca="1">_FV(Tabla105108107[[#This Row],[SEDE]],"Nombre")</f>
        <v>Barrancabermeja</v>
      </c>
      <c r="M25" s="283"/>
      <c r="N25" s="286" t="s">
        <v>796</v>
      </c>
      <c r="O25" s="286" t="e" vm="4">
        <v>#VALUE!</v>
      </c>
      <c r="P25" s="287" t="e" vm="51">
        <v>#VALUE!</v>
      </c>
      <c r="Q25" s="289" t="e" vm="52">
        <v>#VALUE!</v>
      </c>
      <c r="R25" s="288" cm="1" vm="54">
        <f t="array" aca="1" ref="R25" ca="1">_FV(Tabla105108110109[[#This Row],[Departamento]],"Población")</f>
        <v>988091</v>
      </c>
      <c r="S25" s="288">
        <v>10</v>
      </c>
      <c r="T25" s="288" t="s">
        <v>847</v>
      </c>
      <c r="U25" s="274"/>
    </row>
    <row r="26" spans="1:21" ht="12.6" x14ac:dyDescent="0.2">
      <c r="A26" s="356"/>
      <c r="B26" s="357"/>
      <c r="C26" s="358"/>
      <c r="D26" s="274"/>
      <c r="E26" s="286" t="s">
        <v>797</v>
      </c>
      <c r="F26" s="287" t="e" vm="2">
        <v>#VALUE!</v>
      </c>
      <c r="G26" s="286" t="e" vm="4">
        <v>#VALUE!</v>
      </c>
      <c r="H26" s="286" t="e" vm="55">
        <v>#VALUE!</v>
      </c>
      <c r="I26" s="286" t="e" vm="2">
        <v>#VALUE!</v>
      </c>
      <c r="J26" s="288">
        <v>12</v>
      </c>
      <c r="K26" s="288" t="s">
        <v>841</v>
      </c>
      <c r="L26" s="283" t="str" cm="1">
        <f t="array" aca="1" ref="L26" ca="1">_FV(Tabla105108107[[#This Row],[SEDE]],"Nombre")</f>
        <v>Santa Marta</v>
      </c>
      <c r="M26" s="283"/>
      <c r="N26" s="286" t="s">
        <v>798</v>
      </c>
      <c r="O26" s="286" t="e" vm="4">
        <v>#VALUE!</v>
      </c>
      <c r="P26" s="287" t="e" vm="1">
        <v>#VALUE!</v>
      </c>
      <c r="Q26" s="289" t="e" vm="1">
        <v>#VALUE!</v>
      </c>
      <c r="R26" s="288" cm="1" vm="56">
        <f t="array" aca="1" ref="R26" ca="1">_FV(Tabla105108110109[[#This Row],[Departamento]],"Población")</f>
        <v>300000</v>
      </c>
      <c r="S26" s="288">
        <v>11</v>
      </c>
      <c r="T26" s="288" t="s">
        <v>855</v>
      </c>
      <c r="U26" s="274"/>
    </row>
    <row r="27" spans="1:21" ht="25.2" x14ac:dyDescent="0.2">
      <c r="A27" s="356"/>
      <c r="B27" s="357"/>
      <c r="C27" s="358"/>
      <c r="D27" s="274"/>
      <c r="E27" s="286" t="s">
        <v>860</v>
      </c>
      <c r="F27" s="287" t="e" vm="57">
        <v>#VALUE!</v>
      </c>
      <c r="G27" s="286" t="e" vm="4">
        <v>#VALUE!</v>
      </c>
      <c r="H27" s="286" t="e" vm="58">
        <v>#VALUE!</v>
      </c>
      <c r="I27" s="286" t="e" vm="57">
        <v>#VALUE!</v>
      </c>
      <c r="J27" s="288">
        <v>13</v>
      </c>
      <c r="K27" s="288" t="s">
        <v>837</v>
      </c>
      <c r="L27" s="283" t="str" cm="1">
        <f t="array" aca="1" ref="L27" ca="1">_FV(Tabla105108107[[#This Row],[SEDE]],"Nombre")</f>
        <v>Inírida</v>
      </c>
      <c r="M27" s="283"/>
      <c r="N27" s="286" t="s">
        <v>797</v>
      </c>
      <c r="O27" s="286" t="e" vm="4">
        <v>#VALUE!</v>
      </c>
      <c r="P27" s="287" t="e" vm="2">
        <v>#VALUE!</v>
      </c>
      <c r="Q27" s="289" t="e" vm="55">
        <v>#VALUE!</v>
      </c>
      <c r="R27" s="288" cm="1" vm="59">
        <f t="array" aca="1" ref="R27" ca="1">_FV(Tabla105108110109[[#This Row],[Departamento]],"Población")</f>
        <v>1341746</v>
      </c>
      <c r="S27" s="288">
        <v>12</v>
      </c>
      <c r="T27" s="288" t="s">
        <v>841</v>
      </c>
      <c r="U27" s="274"/>
    </row>
    <row r="28" spans="1:21" ht="25.2" x14ac:dyDescent="0.2">
      <c r="A28" s="356"/>
      <c r="B28" s="357"/>
      <c r="C28" s="358"/>
      <c r="D28" s="274"/>
      <c r="E28" s="286" t="s">
        <v>860</v>
      </c>
      <c r="F28" s="287" t="e" vm="60">
        <v>#VALUE!</v>
      </c>
      <c r="G28" s="286" t="e" vm="4">
        <v>#VALUE!</v>
      </c>
      <c r="H28" s="286" t="e" vm="61">
        <v>#VALUE!</v>
      </c>
      <c r="I28" s="286" t="e" vm="60">
        <v>#VALUE!</v>
      </c>
      <c r="J28" s="288">
        <v>13</v>
      </c>
      <c r="K28" s="288">
        <v>91</v>
      </c>
      <c r="L28" s="283" t="str" cm="1">
        <f t="array" aca="1" ref="L28" ca="1">_FV(Tabla105108107[[#This Row],[SEDE]],"Nombre")</f>
        <v>Leticia</v>
      </c>
      <c r="M28" s="283"/>
      <c r="N28" s="286" t="s">
        <v>860</v>
      </c>
      <c r="O28" s="286" t="e" vm="4">
        <v>#VALUE!</v>
      </c>
      <c r="P28" s="287" t="e" vm="57">
        <v>#VALUE!</v>
      </c>
      <c r="Q28" s="289" t="e" vm="58">
        <v>#VALUE!</v>
      </c>
      <c r="R28" s="288" cm="1" vm="62">
        <f t="array" aca="1" ref="R28" ca="1">_FV(Tabla105108110109[[#This Row],[Departamento]],"Población")</f>
        <v>48114</v>
      </c>
      <c r="S28" s="288">
        <v>13</v>
      </c>
      <c r="T28" s="288" t="s">
        <v>837</v>
      </c>
      <c r="U28" s="274"/>
    </row>
    <row r="29" spans="1:21" ht="25.2" x14ac:dyDescent="0.2">
      <c r="A29" s="356"/>
      <c r="B29" s="357"/>
      <c r="C29" s="358"/>
      <c r="D29" s="275"/>
      <c r="E29" s="286" t="s">
        <v>860</v>
      </c>
      <c r="F29" s="287" t="e" vm="63">
        <v>#VALUE!</v>
      </c>
      <c r="G29" s="286" t="e" vm="4">
        <v>#VALUE!</v>
      </c>
      <c r="H29" s="286" t="e" vm="64">
        <v>#VALUE!</v>
      </c>
      <c r="I29" s="286" t="e" vm="63">
        <v>#VALUE!</v>
      </c>
      <c r="J29" s="288">
        <v>13</v>
      </c>
      <c r="K29" s="288" t="s">
        <v>852</v>
      </c>
      <c r="L29" s="283" t="str" cm="1">
        <f t="array" aca="1" ref="L29" ca="1">_FV(Tabla105108107[[#This Row],[SEDE]],"Nombre")</f>
        <v>Mitú</v>
      </c>
      <c r="M29" s="283"/>
      <c r="N29" s="286" t="s">
        <v>860</v>
      </c>
      <c r="O29" s="286" t="e" vm="4">
        <v>#VALUE!</v>
      </c>
      <c r="P29" s="287" t="e" vm="60">
        <v>#VALUE!</v>
      </c>
      <c r="Q29" s="289" t="e" vm="61">
        <v>#VALUE!</v>
      </c>
      <c r="R29" s="288" cm="1" vm="65">
        <f t="array" aca="1" ref="R29" ca="1">_FV(Tabla105108110109[[#This Row],[Departamento]],"Población")</f>
        <v>76589</v>
      </c>
      <c r="S29" s="288">
        <v>13</v>
      </c>
      <c r="T29" s="288">
        <v>91</v>
      </c>
      <c r="U29" s="274"/>
    </row>
    <row r="30" spans="1:21" ht="25.2" x14ac:dyDescent="0.2">
      <c r="A30" s="356"/>
      <c r="B30" s="357"/>
      <c r="C30" s="358"/>
      <c r="D30" s="274"/>
      <c r="E30" s="286" t="s">
        <v>860</v>
      </c>
      <c r="F30" s="287" t="e" vm="66">
        <v>#VALUE!</v>
      </c>
      <c r="G30" s="286" t="e" vm="4">
        <v>#VALUE!</v>
      </c>
      <c r="H30" s="286" t="e" vm="67">
        <v>#VALUE!</v>
      </c>
      <c r="I30" s="286" t="e" vm="66">
        <v>#VALUE!</v>
      </c>
      <c r="J30" s="288">
        <v>13</v>
      </c>
      <c r="K30" s="288" t="s">
        <v>853</v>
      </c>
      <c r="L30" s="283" t="str" cm="1">
        <f t="array" aca="1" ref="L30" ca="1">_FV(Tabla105108107[[#This Row],[SEDE]],"Nombre")</f>
        <v>Puerto Carreño</v>
      </c>
      <c r="M30" s="283"/>
      <c r="N30" s="286" t="s">
        <v>860</v>
      </c>
      <c r="O30" s="286" t="e" vm="4">
        <v>#VALUE!</v>
      </c>
      <c r="P30" s="287" t="e" vm="63">
        <v>#VALUE!</v>
      </c>
      <c r="Q30" s="289" t="e" vm="64">
        <v>#VALUE!</v>
      </c>
      <c r="R30" s="288" cm="1" vm="68">
        <f t="array" aca="1" ref="R30" ca="1">_FV(Tabla105108110109[[#This Row],[Departamento]],"Población")</f>
        <v>40797</v>
      </c>
      <c r="S30" s="288">
        <v>13</v>
      </c>
      <c r="T30" s="288" t="s">
        <v>852</v>
      </c>
      <c r="U30" s="274"/>
    </row>
    <row r="31" spans="1:21" ht="25.2" x14ac:dyDescent="0.2">
      <c r="A31" s="356"/>
      <c r="B31" s="357"/>
      <c r="C31" s="358"/>
      <c r="D31" s="274"/>
      <c r="E31" s="286" t="s">
        <v>860</v>
      </c>
      <c r="F31" s="287" t="e" vm="69">
        <v>#VALUE!</v>
      </c>
      <c r="G31" s="286" t="e" vm="4">
        <v>#VALUE!</v>
      </c>
      <c r="H31" s="286" t="e" vm="70">
        <v>#VALUE!</v>
      </c>
      <c r="I31" s="286" t="e" vm="69">
        <v>#VALUE!</v>
      </c>
      <c r="J31" s="288">
        <v>13</v>
      </c>
      <c r="K31" s="288" t="s">
        <v>838</v>
      </c>
      <c r="L31" s="283" t="str" cm="1">
        <f t="array" aca="1" ref="L31" ca="1">_FV(Tabla105108107[[#This Row],[SEDE]],"Nombre")</f>
        <v>San José del Guaviare</v>
      </c>
      <c r="M31" s="283"/>
      <c r="N31" s="286" t="s">
        <v>860</v>
      </c>
      <c r="O31" s="286" t="e" vm="4">
        <v>#VALUE!</v>
      </c>
      <c r="P31" s="287" t="e" vm="66">
        <v>#VALUE!</v>
      </c>
      <c r="Q31" s="289" t="e" vm="67">
        <v>#VALUE!</v>
      </c>
      <c r="R31" s="288" cm="1" vm="71">
        <f t="array" aca="1" ref="R31" ca="1">_FV(Tabla105108110109[[#This Row],[Departamento]],"Población")</f>
        <v>112958</v>
      </c>
      <c r="S31" s="288">
        <v>13</v>
      </c>
      <c r="T31" s="288" t="s">
        <v>853</v>
      </c>
      <c r="U31" s="274"/>
    </row>
    <row r="32" spans="1:21" ht="25.2" x14ac:dyDescent="0.2">
      <c r="A32" s="356"/>
      <c r="B32" s="357"/>
      <c r="C32" s="358"/>
      <c r="D32" s="274"/>
      <c r="E32" s="286" t="s">
        <v>860</v>
      </c>
      <c r="F32" s="287" t="e" vm="72">
        <v>#VALUE!</v>
      </c>
      <c r="G32" s="286" t="e" vm="4">
        <v>#VALUE!</v>
      </c>
      <c r="H32" s="286" t="e" vm="73">
        <v>#VALUE!</v>
      </c>
      <c r="I32" s="286" t="e" vm="72">
        <v>#VALUE!</v>
      </c>
      <c r="J32" s="288">
        <v>13</v>
      </c>
      <c r="K32" s="288" t="s">
        <v>842</v>
      </c>
      <c r="L32" s="283" t="str" cm="1">
        <f t="array" aca="1" ref="L32" ca="1">_FV(Tabla105108107[[#This Row],[SEDE]],"Nombre")</f>
        <v>Villavicencio</v>
      </c>
      <c r="M32" s="283"/>
      <c r="N32" s="286" t="s">
        <v>860</v>
      </c>
      <c r="O32" s="286" t="e" vm="4">
        <v>#VALUE!</v>
      </c>
      <c r="P32" s="287" t="e" vm="69">
        <v>#VALUE!</v>
      </c>
      <c r="Q32" s="289" t="e" vm="70">
        <v>#VALUE!</v>
      </c>
      <c r="R32" s="288" cm="1" vm="74">
        <f t="array" aca="1" ref="R32" ca="1">_FV(Tabla105108110109[[#This Row],[Departamento]],"Población")</f>
        <v>73081</v>
      </c>
      <c r="S32" s="288">
        <v>13</v>
      </c>
      <c r="T32" s="288" t="s">
        <v>838</v>
      </c>
      <c r="U32" s="274"/>
    </row>
    <row r="33" spans="1:21" ht="25.2" x14ac:dyDescent="0.2">
      <c r="A33" s="356"/>
      <c r="B33" s="357"/>
      <c r="C33" s="358"/>
      <c r="D33" s="274"/>
      <c r="E33" s="286" t="s">
        <v>860</v>
      </c>
      <c r="F33" s="287" t="e" vm="75">
        <v>#VALUE!</v>
      </c>
      <c r="G33" s="286" t="e" vm="4">
        <v>#VALUE!</v>
      </c>
      <c r="H33" s="286" t="e" vm="76">
        <v>#VALUE!</v>
      </c>
      <c r="I33" s="286" t="e" vm="75">
        <v>#VALUE!</v>
      </c>
      <c r="J33" s="288">
        <v>13</v>
      </c>
      <c r="K33" s="288" t="s">
        <v>832</v>
      </c>
      <c r="L33" s="283" t="str" cm="1">
        <f t="array" aca="1" ref="L33" ca="1">_FV(Tabla105108107[[#This Row],[SEDE]],"Nombre")</f>
        <v>Yopal</v>
      </c>
      <c r="M33" s="283"/>
      <c r="N33" s="286" t="s">
        <v>860</v>
      </c>
      <c r="O33" s="286" t="e" vm="4">
        <v>#VALUE!</v>
      </c>
      <c r="P33" s="287" t="e" vm="72">
        <v>#VALUE!</v>
      </c>
      <c r="Q33" s="289" t="e" vm="73">
        <v>#VALUE!</v>
      </c>
      <c r="R33" s="288" cm="1" vm="77">
        <f t="array" aca="1" ref="R33" ca="1">_FV(Tabla105108110109[[#This Row],[Departamento]],"Población")</f>
        <v>1039722</v>
      </c>
      <c r="S33" s="288">
        <v>13</v>
      </c>
      <c r="T33" s="288" t="s">
        <v>842</v>
      </c>
      <c r="U33" s="274"/>
    </row>
    <row r="34" spans="1:21" ht="12.6" x14ac:dyDescent="0.2">
      <c r="A34" s="356"/>
      <c r="B34" s="357"/>
      <c r="C34" s="358"/>
      <c r="D34" s="274"/>
      <c r="E34" s="286" t="s">
        <v>800</v>
      </c>
      <c r="F34" s="287" t="e" vm="78">
        <v>#VALUE!</v>
      </c>
      <c r="G34" s="286" t="e" vm="4">
        <v>#VALUE!</v>
      </c>
      <c r="H34" s="286" t="e" vm="79">
        <v>#VALUE!</v>
      </c>
      <c r="I34" s="286" t="e" vm="78">
        <v>#VALUE!</v>
      </c>
      <c r="J34" s="288">
        <v>14</v>
      </c>
      <c r="K34" s="288" t="s">
        <v>843</v>
      </c>
      <c r="L34" s="283" t="str" cm="1">
        <f t="array" aca="1" ref="L34" ca="1">_FV(Tabla105108107[[#This Row],[SEDE]],"Nombre")</f>
        <v>Pasto</v>
      </c>
      <c r="M34" s="283"/>
      <c r="N34" s="286" t="s">
        <v>860</v>
      </c>
      <c r="O34" s="286" t="e" vm="4">
        <v>#VALUE!</v>
      </c>
      <c r="P34" s="287" t="e" vm="75">
        <v>#VALUE!</v>
      </c>
      <c r="Q34" s="289" t="e" vm="76">
        <v>#VALUE!</v>
      </c>
      <c r="R34" s="288" cm="1" vm="80">
        <f t="array" aca="1" ref="R34" ca="1">_FV(Tabla105108110109[[#This Row],[Departamento]],"Población")</f>
        <v>435195</v>
      </c>
      <c r="S34" s="288">
        <v>13</v>
      </c>
      <c r="T34" s="288" t="s">
        <v>832</v>
      </c>
      <c r="U34" s="274"/>
    </row>
    <row r="35" spans="1:21" ht="25.2" x14ac:dyDescent="0.2">
      <c r="A35" s="356"/>
      <c r="B35" s="357"/>
      <c r="C35" s="358"/>
      <c r="D35" s="274"/>
      <c r="E35" s="286" t="s">
        <v>865</v>
      </c>
      <c r="F35" s="287" t="e" vm="81">
        <v>#VALUE!</v>
      </c>
      <c r="G35" s="286" t="e" vm="4">
        <v>#VALUE!</v>
      </c>
      <c r="H35" s="286" t="e" vm="82">
        <v>#VALUE!</v>
      </c>
      <c r="I35" s="286" t="e" vm="81">
        <v>#VALUE!</v>
      </c>
      <c r="J35" s="288">
        <v>15</v>
      </c>
      <c r="K35" s="288">
        <v>81</v>
      </c>
      <c r="L35" s="283" t="str" cm="1">
        <f t="array" aca="1" ref="L35" ca="1">_FV(Tabla105108107[[#This Row],[SEDE]],"Nombre")</f>
        <v>Arauca</v>
      </c>
      <c r="M35" s="283"/>
      <c r="N35" s="286" t="s">
        <v>800</v>
      </c>
      <c r="O35" s="286" t="e" vm="4">
        <v>#VALUE!</v>
      </c>
      <c r="P35" s="287" t="e" vm="78">
        <v>#VALUE!</v>
      </c>
      <c r="Q35" s="289" t="e" vm="79">
        <v>#VALUE!</v>
      </c>
      <c r="R35" s="288" cm="1" vm="83">
        <f t="array" aca="1" ref="R35" ca="1">_FV(Tabla105108110109[[#This Row],[Departamento]],"Población")</f>
        <v>1630592</v>
      </c>
      <c r="S35" s="288">
        <v>14</v>
      </c>
      <c r="T35" s="288" t="s">
        <v>843</v>
      </c>
      <c r="U35" s="274"/>
    </row>
    <row r="36" spans="1:21" ht="25.2" x14ac:dyDescent="0.2">
      <c r="A36" s="356"/>
      <c r="B36" s="357"/>
      <c r="C36" s="358"/>
      <c r="D36" s="274"/>
      <c r="E36" s="286" t="s">
        <v>865</v>
      </c>
      <c r="F36" s="287" t="e" vm="84">
        <v>#VALUE!</v>
      </c>
      <c r="G36" s="286" t="e" vm="4">
        <v>#VALUE!</v>
      </c>
      <c r="H36" s="286" t="e" vm="85">
        <v>#VALUE!</v>
      </c>
      <c r="I36" s="286" t="e" vm="84">
        <v>#VALUE!</v>
      </c>
      <c r="J36" s="288">
        <v>15</v>
      </c>
      <c r="K36" s="288" t="s">
        <v>844</v>
      </c>
      <c r="L36" s="283" t="str" cm="1">
        <f t="array" aca="1" ref="L36" ca="1">_FV(Tabla105108107[[#This Row],[SEDE]],"Nombre")</f>
        <v>Cúcuta</v>
      </c>
      <c r="M36" s="283"/>
      <c r="N36" s="286" t="s">
        <v>865</v>
      </c>
      <c r="O36" s="286" t="e" vm="4">
        <v>#VALUE!</v>
      </c>
      <c r="P36" s="287" t="e" vm="81">
        <v>#VALUE!</v>
      </c>
      <c r="Q36" s="289" t="e" vm="82">
        <v>#VALUE!</v>
      </c>
      <c r="R36" s="288" cm="1" vm="86">
        <f t="array" aca="1" ref="R36" ca="1">_FV(Tabla105108110109[[#This Row],[Departamento]],"Población")</f>
        <v>262174</v>
      </c>
      <c r="S36" s="288">
        <v>15</v>
      </c>
      <c r="T36" s="288">
        <v>81</v>
      </c>
      <c r="U36" s="274"/>
    </row>
    <row r="37" spans="1:21" ht="12.6" x14ac:dyDescent="0.2">
      <c r="A37" s="356"/>
      <c r="B37" s="357"/>
      <c r="C37" s="358"/>
      <c r="D37" s="274"/>
      <c r="E37" s="286" t="s">
        <v>802</v>
      </c>
      <c r="F37" s="287" t="e" vm="87">
        <v>#VALUE!</v>
      </c>
      <c r="G37" s="286" t="e" vm="4">
        <v>#VALUE!</v>
      </c>
      <c r="H37" s="286" t="e" vm="88">
        <v>#VALUE!</v>
      </c>
      <c r="I37" s="286" t="e" vm="87">
        <v>#VALUE!</v>
      </c>
      <c r="J37" s="288">
        <v>16</v>
      </c>
      <c r="K37" s="288" t="s">
        <v>845</v>
      </c>
      <c r="L37" s="283" t="str" cm="1">
        <f t="array" aca="1" ref="L37" ca="1">_FV(Tabla105108107[[#This Row],[SEDE]],"Nombre")</f>
        <v>Mocoa</v>
      </c>
      <c r="M37" s="283"/>
      <c r="N37" s="286" t="s">
        <v>865</v>
      </c>
      <c r="O37" s="286" t="e" vm="4">
        <v>#VALUE!</v>
      </c>
      <c r="P37" s="287" t="e" vm="84">
        <v>#VALUE!</v>
      </c>
      <c r="Q37" s="289" t="e" vm="85">
        <v>#VALUE!</v>
      </c>
      <c r="R37" s="288" cm="1" vm="89">
        <f t="array" aca="1" ref="R37" ca="1">_FV(Tabla105108110109[[#This Row],[Departamento]],"Población")</f>
        <v>1658835</v>
      </c>
      <c r="S37" s="288">
        <v>15</v>
      </c>
      <c r="T37" s="288" t="s">
        <v>844</v>
      </c>
      <c r="U37" s="274"/>
    </row>
    <row r="38" spans="1:21" ht="12.6" x14ac:dyDescent="0.2">
      <c r="A38" s="356"/>
      <c r="B38" s="357"/>
      <c r="C38" s="358"/>
      <c r="D38" s="274"/>
      <c r="E38" s="286" t="s">
        <v>803</v>
      </c>
      <c r="F38" s="287" t="e" vm="90">
        <v>#VALUE!</v>
      </c>
      <c r="G38" s="286" t="e" vm="4">
        <v>#VALUE!</v>
      </c>
      <c r="H38" s="286" t="e" vm="91">
        <v>#VALUE!</v>
      </c>
      <c r="I38" s="286" t="e" vm="90">
        <v>#VALUE!</v>
      </c>
      <c r="J38" s="288">
        <v>17</v>
      </c>
      <c r="K38" s="288" t="s">
        <v>848</v>
      </c>
      <c r="L38" s="283" t="str" cm="1">
        <f t="array" aca="1" ref="L38" ca="1">_FV(Tabla105108107[[#This Row],[SEDE]],"Nombre")</f>
        <v>Bucaramanga</v>
      </c>
      <c r="M38" s="283"/>
      <c r="N38" s="286" t="s">
        <v>802</v>
      </c>
      <c r="O38" s="286" t="e" vm="4">
        <v>#VALUE!</v>
      </c>
      <c r="P38" s="287" t="e" vm="87">
        <v>#VALUE!</v>
      </c>
      <c r="Q38" s="289" t="e" vm="88">
        <v>#VALUE!</v>
      </c>
      <c r="R38" s="288" cm="1" vm="92">
        <f t="array" aca="1" ref="R38" ca="1">_FV(Tabla105108110109[[#This Row],[Departamento]],"Población")</f>
        <v>359127</v>
      </c>
      <c r="S38" s="288">
        <v>16</v>
      </c>
      <c r="T38" s="288" t="s">
        <v>845</v>
      </c>
      <c r="U38" s="274"/>
    </row>
    <row r="39" spans="1:21" ht="12.6" x14ac:dyDescent="0.2">
      <c r="A39" s="356"/>
      <c r="B39" s="357"/>
      <c r="C39" s="358"/>
      <c r="D39" s="274"/>
      <c r="E39" s="286" t="s">
        <v>804</v>
      </c>
      <c r="F39" s="287" t="e" vm="93">
        <v>#VALUE!</v>
      </c>
      <c r="G39" s="286" t="e" vm="4">
        <v>#VALUE!</v>
      </c>
      <c r="H39" s="286" t="e" vm="94">
        <v>#VALUE!</v>
      </c>
      <c r="I39" s="286" t="e" vm="93">
        <v>#VALUE!</v>
      </c>
      <c r="J39" s="288">
        <v>18</v>
      </c>
      <c r="K39" s="288" t="s">
        <v>849</v>
      </c>
      <c r="L39" s="283" t="str" cm="1">
        <f t="array" aca="1" ref="L39" ca="1">_FV(Tabla105108107[[#This Row],[SEDE]],"Nombre")</f>
        <v>Sincelejo</v>
      </c>
      <c r="M39" s="283"/>
      <c r="N39" s="286" t="s">
        <v>803</v>
      </c>
      <c r="O39" s="286" t="e" vm="4">
        <v>#VALUE!</v>
      </c>
      <c r="P39" s="287" t="e" vm="90">
        <v>#VALUE!</v>
      </c>
      <c r="Q39" s="289" t="e" vm="91">
        <v>#VALUE!</v>
      </c>
      <c r="R39" s="288" cm="1" vm="95">
        <f t="array" aca="1" ref="R39" ca="1">_FV(Tabla105108110109[[#This Row],[Departamento]],"Población")</f>
        <v>2184837</v>
      </c>
      <c r="S39" s="288">
        <v>17</v>
      </c>
      <c r="T39" s="288" t="s">
        <v>848</v>
      </c>
      <c r="U39" s="274"/>
    </row>
    <row r="40" spans="1:21" ht="12.6" x14ac:dyDescent="0.2">
      <c r="A40" s="356"/>
      <c r="B40" s="357"/>
      <c r="C40" s="358"/>
      <c r="D40" s="274"/>
      <c r="E40" s="286" t="s">
        <v>866</v>
      </c>
      <c r="F40" s="287" t="e" vm="96">
        <v>#VALUE!</v>
      </c>
      <c r="G40" s="286" t="e" vm="4">
        <v>#VALUE!</v>
      </c>
      <c r="H40" s="286" t="e" vm="96">
        <v>#VALUE!</v>
      </c>
      <c r="I40" s="286" t="e" vm="96">
        <v>#VALUE!</v>
      </c>
      <c r="J40" s="288">
        <v>19</v>
      </c>
      <c r="K40" s="288" t="s">
        <v>856</v>
      </c>
      <c r="L40" s="283" t="str" cm="1">
        <f t="array" aca="1" ref="L40" ca="1">_FV(Tabla105108107[[#This Row],[SEDE]],"Nombre")</f>
        <v>Apartadó</v>
      </c>
      <c r="M40" s="283"/>
      <c r="N40" s="286" t="s">
        <v>804</v>
      </c>
      <c r="O40" s="286" t="e" vm="4">
        <v>#VALUE!</v>
      </c>
      <c r="P40" s="287" t="e" vm="93">
        <v>#VALUE!</v>
      </c>
      <c r="Q40" s="289" t="e" vm="94">
        <v>#VALUE!</v>
      </c>
      <c r="R40" s="288" cm="1" vm="97">
        <f t="array" aca="1" ref="R40" ca="1">_FV(Tabla105108110109[[#This Row],[Departamento]],"Población")</f>
        <v>904863</v>
      </c>
      <c r="S40" s="288">
        <v>18</v>
      </c>
      <c r="T40" s="288" t="s">
        <v>849</v>
      </c>
      <c r="U40" s="274"/>
    </row>
    <row r="41" spans="1:21" ht="12.6" x14ac:dyDescent="0.2">
      <c r="A41" s="356"/>
      <c r="B41" s="357"/>
      <c r="C41" s="358"/>
      <c r="D41" s="274"/>
      <c r="E41" s="286" t="s">
        <v>870</v>
      </c>
      <c r="F41" s="287" t="e" vm="98">
        <v>#VALUE!</v>
      </c>
      <c r="G41" s="286" t="e" vm="4">
        <v>#VALUE!</v>
      </c>
      <c r="H41" s="286" t="e" vm="99">
        <v>#VALUE!</v>
      </c>
      <c r="I41" s="286" t="e" vm="98">
        <v>#VALUE!</v>
      </c>
      <c r="J41" s="288">
        <v>20</v>
      </c>
      <c r="K41" s="288" t="s">
        <v>851</v>
      </c>
      <c r="L41" s="283" t="str" cm="1">
        <f t="array" aca="1" ref="L41" ca="1">_FV(Tabla105108107[[#This Row],[SEDE]],"Nombre")</f>
        <v>Cali</v>
      </c>
      <c r="M41" s="283"/>
      <c r="N41" s="286" t="s">
        <v>866</v>
      </c>
      <c r="O41" s="286" t="e" vm="4">
        <v>#VALUE!</v>
      </c>
      <c r="P41" s="287" t="e" vm="3">
        <v>#VALUE!</v>
      </c>
      <c r="Q41" s="289" t="e" vm="96">
        <v>#VALUE!</v>
      </c>
      <c r="R41" s="288" cm="1" vm="6">
        <f t="array" aca="1" ref="R41" ca="1">_FV(Tabla105108110109[[#This Row],[Departamento]],"Población")</f>
        <v>6677930</v>
      </c>
      <c r="S41" s="288">
        <v>19</v>
      </c>
      <c r="T41" s="288" t="s">
        <v>856</v>
      </c>
      <c r="U41" s="274"/>
    </row>
    <row r="42" spans="1:21" ht="12.6" x14ac:dyDescent="0.2">
      <c r="A42" s="356"/>
      <c r="B42" s="357"/>
      <c r="C42" s="358"/>
      <c r="D42" s="274"/>
      <c r="E42" s="286" t="s">
        <v>807</v>
      </c>
      <c r="F42" s="287" t="e" vm="4">
        <v>#VALUE!</v>
      </c>
      <c r="G42" s="286" t="e" vm="4">
        <v>#VALUE!</v>
      </c>
      <c r="H42" s="286" t="s">
        <v>710</v>
      </c>
      <c r="I42" s="286" t="e" vm="25">
        <v>#VALUE!</v>
      </c>
      <c r="J42" s="288">
        <v>21</v>
      </c>
      <c r="K42" s="288" t="s">
        <v>854</v>
      </c>
      <c r="L42" s="283" t="e" cm="1" vm="100">
        <f t="array" ref="L42">_FV(Tabla105108107[[#This Row],[SEDE]],"Nombre")</f>
        <v>#VALUE!</v>
      </c>
      <c r="M42" s="283"/>
      <c r="N42" s="286" t="s">
        <v>870</v>
      </c>
      <c r="O42" s="286" t="e" vm="4">
        <v>#VALUE!</v>
      </c>
      <c r="P42" s="287" t="e" vm="98">
        <v>#VALUE!</v>
      </c>
      <c r="Q42" s="289" t="e" vm="99">
        <v>#VALUE!</v>
      </c>
      <c r="R42" s="288" cm="1" vm="101">
        <f t="array" aca="1" ref="R42" ca="1">_FV(Tabla105108110109[[#This Row],[Departamento]],"Población")</f>
        <v>4532152</v>
      </c>
      <c r="S42" s="288">
        <v>20</v>
      </c>
      <c r="T42" s="288" t="s">
        <v>851</v>
      </c>
      <c r="U42" s="274"/>
    </row>
    <row r="43" spans="1:21" ht="12.6" x14ac:dyDescent="0.2">
      <c r="A43" s="356"/>
      <c r="B43" s="357"/>
      <c r="C43" s="358"/>
      <c r="D43" s="283"/>
      <c r="E43" s="286" t="s">
        <v>807</v>
      </c>
      <c r="F43" s="287" t="e" vm="4">
        <v>#VALUE!</v>
      </c>
      <c r="G43" s="286" t="e" vm="4">
        <v>#VALUE!</v>
      </c>
      <c r="H43" s="286" t="s">
        <v>710</v>
      </c>
      <c r="I43" s="286" t="e" vm="25">
        <v>#VALUE!</v>
      </c>
      <c r="J43" s="288">
        <v>21</v>
      </c>
      <c r="K43" s="288" t="s">
        <v>909</v>
      </c>
      <c r="L43" s="283" t="e" cm="1" vm="100">
        <f t="array" ref="L43">_FV(Tabla105108107[[#This Row],[SEDE]],"Nombre")</f>
        <v>#VALUE!</v>
      </c>
      <c r="M43" s="283"/>
      <c r="N43" s="286" t="s">
        <v>807</v>
      </c>
      <c r="O43" s="286" t="e" vm="25">
        <v>#VALUE!</v>
      </c>
      <c r="P43" s="287" t="e" vm="25">
        <v>#VALUE!</v>
      </c>
      <c r="Q43" s="286" t="e" vm="25">
        <v>#VALUE!</v>
      </c>
      <c r="R43" s="288" cm="1" vm="102">
        <f t="array" aca="1" ref="R43" ca="1">_FV(Tabla105108110109[[#This Row],[Departamento]],"Población")</f>
        <v>8034649</v>
      </c>
      <c r="S43" s="288">
        <v>21</v>
      </c>
      <c r="T43" s="288" t="s">
        <v>854</v>
      </c>
      <c r="U43" s="274"/>
    </row>
    <row r="44" spans="1:21" ht="13.8" x14ac:dyDescent="0.3">
      <c r="A44" s="356"/>
      <c r="B44" s="357"/>
      <c r="C44" s="358"/>
      <c r="D44" s="274"/>
      <c r="E44" s="283"/>
      <c r="F44" s="290"/>
      <c r="G44" s="283"/>
      <c r="H44" s="290"/>
      <c r="I44" s="283"/>
      <c r="J44" s="291"/>
      <c r="K44" s="292"/>
      <c r="L44" s="283"/>
      <c r="M44" s="283"/>
      <c r="N44" s="283"/>
      <c r="O44" s="286"/>
      <c r="P44" s="286"/>
      <c r="Q44" s="290"/>
      <c r="R44" s="288"/>
      <c r="S44" s="288"/>
      <c r="T44" s="283"/>
      <c r="U44" s="274"/>
    </row>
    <row r="45" spans="1:21" ht="12.6" x14ac:dyDescent="0.2">
      <c r="A45" s="356"/>
      <c r="B45" s="357"/>
      <c r="C45" s="358"/>
      <c r="D45" s="274"/>
      <c r="E45" s="274"/>
      <c r="F45" s="275"/>
      <c r="G45" s="274"/>
      <c r="H45" s="275"/>
      <c r="I45" s="274"/>
      <c r="J45" s="280"/>
      <c r="K45" s="282"/>
      <c r="L45" s="274"/>
      <c r="M45" s="274"/>
      <c r="N45" s="274"/>
      <c r="O45" s="281"/>
      <c r="P45" s="281"/>
      <c r="Q45" s="275"/>
      <c r="R45" s="277"/>
      <c r="S45" s="277"/>
      <c r="T45" s="274"/>
      <c r="U45" s="274"/>
    </row>
    <row r="46" spans="1:21" ht="12.6" x14ac:dyDescent="0.2">
      <c r="A46" s="356"/>
      <c r="B46" s="357"/>
      <c r="C46" s="358"/>
      <c r="O46" s="265"/>
      <c r="P46" s="265"/>
      <c r="S46" s="247"/>
    </row>
    <row r="47" spans="1:21" ht="12.6" x14ac:dyDescent="0.2">
      <c r="A47" s="356"/>
      <c r="B47" s="357"/>
      <c r="C47" s="358"/>
      <c r="O47" s="266"/>
      <c r="P47" s="266"/>
      <c r="S47" s="247"/>
    </row>
    <row r="48" spans="1:21" ht="12.6" x14ac:dyDescent="0.2">
      <c r="A48" s="356"/>
      <c r="B48" s="357"/>
      <c r="C48" s="358"/>
      <c r="O48" s="265"/>
      <c r="P48" s="265"/>
      <c r="S48" s="247"/>
    </row>
    <row r="49" spans="1:19" ht="12.6" x14ac:dyDescent="0.2">
      <c r="A49" s="356"/>
      <c r="B49" s="357"/>
      <c r="C49" s="358"/>
      <c r="O49" s="265"/>
      <c r="P49" s="265"/>
      <c r="S49" s="247"/>
    </row>
    <row r="50" spans="1:19" ht="13.2" thickBot="1" x14ac:dyDescent="0.25">
      <c r="A50" s="359"/>
      <c r="B50" s="360"/>
      <c r="C50" s="361"/>
      <c r="O50" s="265"/>
      <c r="P50" s="265"/>
      <c r="S50" s="247"/>
    </row>
    <row r="51" spans="1:19" ht="12.6" x14ac:dyDescent="0.2">
      <c r="O51" s="265"/>
      <c r="P51" s="265"/>
      <c r="S51" s="247"/>
    </row>
    <row r="52" spans="1:19" ht="12.6" x14ac:dyDescent="0.2">
      <c r="O52" s="265"/>
      <c r="P52" s="265"/>
      <c r="S52" s="247"/>
    </row>
    <row r="53" spans="1:19" ht="12.6" x14ac:dyDescent="0.2">
      <c r="O53" s="266"/>
      <c r="P53" s="266"/>
      <c r="S53" s="247"/>
    </row>
    <row r="54" spans="1:19" ht="12.6" x14ac:dyDescent="0.2">
      <c r="O54" s="265"/>
      <c r="P54" s="265"/>
      <c r="S54" s="247"/>
    </row>
    <row r="56" spans="1:19" ht="12.6" x14ac:dyDescent="0.2">
      <c r="O56" s="265"/>
      <c r="P56" s="265"/>
      <c r="S56" s="247"/>
    </row>
    <row r="57" spans="1:19" ht="12.6" x14ac:dyDescent="0.2">
      <c r="O57" s="265"/>
      <c r="P57" s="265"/>
      <c r="S57" s="247"/>
    </row>
  </sheetData>
  <mergeCells count="7">
    <mergeCell ref="A7:C50"/>
    <mergeCell ref="A1:A6"/>
    <mergeCell ref="B1:B2"/>
    <mergeCell ref="C1:C2"/>
    <mergeCell ref="B3:B4"/>
    <mergeCell ref="C3:C4"/>
    <mergeCell ref="B5:B6"/>
  </mergeCells>
  <printOptions horizontalCentered="1" verticalCentered="1"/>
  <pageMargins left="0.59055118110236227" right="0.39370078740157483" top="0.39370078740157483" bottom="0.39370078740157483" header="0" footer="0"/>
  <pageSetup scale="88" orientation="portrait" r:id="rId1"/>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CFF1-6D24-445F-A23F-0A0A575DB39B}">
  <sheetPr codeName="Hoja13">
    <pageSetUpPr fitToPage="1"/>
  </sheetPr>
  <dimension ref="A1:E58"/>
  <sheetViews>
    <sheetView view="pageBreakPreview" zoomScale="80" zoomScaleNormal="100" zoomScaleSheetLayoutView="80" workbookViewId="0">
      <selection activeCell="A11" sqref="A11:D25"/>
    </sheetView>
  </sheetViews>
  <sheetFormatPr baseColWidth="10" defaultColWidth="11.42578125" defaultRowHeight="11.4" x14ac:dyDescent="0.2"/>
  <cols>
    <col min="1" max="1" width="40.85546875" style="1" customWidth="1"/>
    <col min="2" max="3" width="39.7109375" style="1" customWidth="1"/>
    <col min="4" max="4" width="40.85546875" style="1" customWidth="1"/>
    <col min="5" max="5" width="15.140625" style="1" customWidth="1"/>
    <col min="6" max="16384" width="11.42578125" style="1"/>
  </cols>
  <sheetData>
    <row r="1" spans="1:5" ht="10.199999999999999" customHeight="1" x14ac:dyDescent="0.2">
      <c r="A1" s="362" t="e" vm="107">
        <v>#VALUE!</v>
      </c>
      <c r="B1" s="439" t="s">
        <v>911</v>
      </c>
      <c r="C1" s="441"/>
      <c r="D1" s="365" t="s">
        <v>926</v>
      </c>
    </row>
    <row r="2" spans="1:5" ht="15.6" customHeight="1" thickBot="1" x14ac:dyDescent="0.25">
      <c r="A2" s="363"/>
      <c r="B2" s="445"/>
      <c r="C2" s="447"/>
      <c r="D2" s="366"/>
    </row>
    <row r="3" spans="1:5" ht="10.199999999999999" customHeight="1" x14ac:dyDescent="0.2">
      <c r="A3" s="363"/>
      <c r="B3" s="475" t="s">
        <v>58</v>
      </c>
      <c r="C3" s="477"/>
      <c r="D3" s="369" t="s">
        <v>927</v>
      </c>
    </row>
    <row r="4" spans="1:5" ht="10.199999999999999" customHeight="1" thickBot="1" x14ac:dyDescent="0.25">
      <c r="A4" s="363"/>
      <c r="B4" s="478"/>
      <c r="C4" s="480"/>
      <c r="D4" s="370"/>
      <c r="E4" s="274"/>
    </row>
    <row r="5" spans="1:5" ht="19.2" customHeight="1" thickBot="1" x14ac:dyDescent="0.25">
      <c r="A5" s="363"/>
      <c r="B5" s="475" t="s">
        <v>912</v>
      </c>
      <c r="C5" s="477"/>
      <c r="D5" s="296" t="s">
        <v>928</v>
      </c>
      <c r="E5" s="274"/>
    </row>
    <row r="6" spans="1:5" ht="17.399999999999999" customHeight="1" thickBot="1" x14ac:dyDescent="0.25">
      <c r="A6" s="364"/>
      <c r="B6" s="478"/>
      <c r="C6" s="480"/>
      <c r="D6" s="296" t="s">
        <v>913</v>
      </c>
      <c r="E6" s="274"/>
    </row>
    <row r="7" spans="1:5" ht="15" customHeight="1" x14ac:dyDescent="0.2">
      <c r="A7" s="490" t="s">
        <v>914</v>
      </c>
      <c r="B7" s="491"/>
      <c r="C7" s="491"/>
      <c r="D7" s="492"/>
      <c r="E7" s="274"/>
    </row>
    <row r="8" spans="1:5" ht="15" customHeight="1" thickBot="1" x14ac:dyDescent="0.25">
      <c r="A8" s="493"/>
      <c r="B8" s="494"/>
      <c r="C8" s="494"/>
      <c r="D8" s="495"/>
      <c r="E8" s="274"/>
    </row>
    <row r="9" spans="1:5" ht="5.4" customHeight="1" thickBot="1" x14ac:dyDescent="0.25">
      <c r="A9" s="293"/>
      <c r="B9" s="2"/>
      <c r="C9" s="2"/>
      <c r="D9" s="294"/>
      <c r="E9" s="274"/>
    </row>
    <row r="10" spans="1:5" ht="40.950000000000003" customHeight="1" thickBot="1" x14ac:dyDescent="0.25">
      <c r="A10" s="496" t="s">
        <v>921</v>
      </c>
      <c r="B10" s="497"/>
      <c r="C10" s="497"/>
      <c r="D10" s="498"/>
      <c r="E10" s="274"/>
    </row>
    <row r="11" spans="1:5" ht="12.6" customHeight="1" x14ac:dyDescent="0.2">
      <c r="A11" s="481"/>
      <c r="B11" s="482"/>
      <c r="C11" s="482"/>
      <c r="D11" s="483"/>
      <c r="E11" s="274"/>
    </row>
    <row r="12" spans="1:5" ht="12.6" customHeight="1" x14ac:dyDescent="0.2">
      <c r="A12" s="484"/>
      <c r="B12" s="485"/>
      <c r="C12" s="485"/>
      <c r="D12" s="486"/>
      <c r="E12" s="274"/>
    </row>
    <row r="13" spans="1:5" ht="12.6" customHeight="1" x14ac:dyDescent="0.2">
      <c r="A13" s="484"/>
      <c r="B13" s="485"/>
      <c r="C13" s="485"/>
      <c r="D13" s="486"/>
      <c r="E13" s="274"/>
    </row>
    <row r="14" spans="1:5" ht="12.6" customHeight="1" x14ac:dyDescent="0.2">
      <c r="A14" s="484"/>
      <c r="B14" s="485"/>
      <c r="C14" s="485"/>
      <c r="D14" s="486"/>
      <c r="E14" s="274"/>
    </row>
    <row r="15" spans="1:5" ht="12.6" customHeight="1" x14ac:dyDescent="0.2">
      <c r="A15" s="484"/>
      <c r="B15" s="485"/>
      <c r="C15" s="485"/>
      <c r="D15" s="486"/>
      <c r="E15" s="274"/>
    </row>
    <row r="16" spans="1:5" ht="12.6" customHeight="1" x14ac:dyDescent="0.2">
      <c r="A16" s="484"/>
      <c r="B16" s="485"/>
      <c r="C16" s="485"/>
      <c r="D16" s="486"/>
      <c r="E16" s="274"/>
    </row>
    <row r="17" spans="1:5" ht="11.4" customHeight="1" x14ac:dyDescent="0.2">
      <c r="A17" s="484"/>
      <c r="B17" s="485"/>
      <c r="C17" s="485"/>
      <c r="D17" s="486"/>
      <c r="E17" s="274"/>
    </row>
    <row r="18" spans="1:5" ht="11.4" customHeight="1" x14ac:dyDescent="0.2">
      <c r="A18" s="484"/>
      <c r="B18" s="485"/>
      <c r="C18" s="485"/>
      <c r="D18" s="486"/>
      <c r="E18" s="274"/>
    </row>
    <row r="19" spans="1:5" ht="11.4" customHeight="1" x14ac:dyDescent="0.2">
      <c r="A19" s="484"/>
      <c r="B19" s="485"/>
      <c r="C19" s="485"/>
      <c r="D19" s="486"/>
      <c r="E19" s="274"/>
    </row>
    <row r="20" spans="1:5" ht="11.4" customHeight="1" x14ac:dyDescent="0.2">
      <c r="A20" s="484"/>
      <c r="B20" s="485"/>
      <c r="C20" s="485"/>
      <c r="D20" s="486"/>
      <c r="E20" s="274"/>
    </row>
    <row r="21" spans="1:5" ht="11.4" customHeight="1" x14ac:dyDescent="0.2">
      <c r="A21" s="484"/>
      <c r="B21" s="485"/>
      <c r="C21" s="485"/>
      <c r="D21" s="486"/>
      <c r="E21" s="274"/>
    </row>
    <row r="22" spans="1:5" ht="11.4" customHeight="1" x14ac:dyDescent="0.2">
      <c r="A22" s="484"/>
      <c r="B22" s="485"/>
      <c r="C22" s="485"/>
      <c r="D22" s="486"/>
      <c r="E22" s="274"/>
    </row>
    <row r="23" spans="1:5" ht="11.4" customHeight="1" x14ac:dyDescent="0.2">
      <c r="A23" s="484"/>
      <c r="B23" s="485"/>
      <c r="C23" s="485"/>
      <c r="D23" s="486"/>
      <c r="E23" s="275"/>
    </row>
    <row r="24" spans="1:5" ht="11.4" customHeight="1" x14ac:dyDescent="0.2">
      <c r="A24" s="484"/>
      <c r="B24" s="485"/>
      <c r="C24" s="485"/>
      <c r="D24" s="486"/>
      <c r="E24" s="274"/>
    </row>
    <row r="25" spans="1:5" ht="11.4" customHeight="1" thickBot="1" x14ac:dyDescent="0.25">
      <c r="A25" s="487"/>
      <c r="B25" s="488"/>
      <c r="C25" s="488"/>
      <c r="D25" s="489"/>
      <c r="E25" s="274"/>
    </row>
    <row r="26" spans="1:5" ht="40.950000000000003" customHeight="1" thickBot="1" x14ac:dyDescent="0.25">
      <c r="A26" s="496" t="s">
        <v>922</v>
      </c>
      <c r="B26" s="498"/>
      <c r="C26" s="496" t="s">
        <v>923</v>
      </c>
      <c r="D26" s="498"/>
      <c r="E26" s="274"/>
    </row>
    <row r="27" spans="1:5" x14ac:dyDescent="0.2">
      <c r="A27" s="481"/>
      <c r="B27" s="483"/>
      <c r="C27" s="481"/>
      <c r="D27" s="483"/>
      <c r="E27" s="274"/>
    </row>
    <row r="28" spans="1:5" x14ac:dyDescent="0.2">
      <c r="A28" s="484"/>
      <c r="B28" s="486"/>
      <c r="C28" s="484"/>
      <c r="D28" s="486"/>
      <c r="E28" s="274"/>
    </row>
    <row r="29" spans="1:5" x14ac:dyDescent="0.2">
      <c r="A29" s="484"/>
      <c r="B29" s="486"/>
      <c r="C29" s="484"/>
      <c r="D29" s="486"/>
      <c r="E29" s="274"/>
    </row>
    <row r="30" spans="1:5" x14ac:dyDescent="0.2">
      <c r="A30" s="484"/>
      <c r="B30" s="486"/>
      <c r="C30" s="484"/>
      <c r="D30" s="486"/>
      <c r="E30" s="274"/>
    </row>
    <row r="31" spans="1:5" x14ac:dyDescent="0.2">
      <c r="A31" s="484"/>
      <c r="B31" s="486"/>
      <c r="C31" s="484"/>
      <c r="D31" s="486"/>
      <c r="E31" s="274"/>
    </row>
    <row r="32" spans="1:5" x14ac:dyDescent="0.2">
      <c r="A32" s="484"/>
      <c r="B32" s="486"/>
      <c r="C32" s="484"/>
      <c r="D32" s="486"/>
      <c r="E32" s="274"/>
    </row>
    <row r="33" spans="1:5" x14ac:dyDescent="0.2">
      <c r="A33" s="484"/>
      <c r="B33" s="486"/>
      <c r="C33" s="484"/>
      <c r="D33" s="486"/>
      <c r="E33" s="274"/>
    </row>
    <row r="34" spans="1:5" x14ac:dyDescent="0.2">
      <c r="A34" s="484"/>
      <c r="B34" s="486"/>
      <c r="C34" s="484"/>
      <c r="D34" s="486"/>
      <c r="E34" s="274"/>
    </row>
    <row r="35" spans="1:5" x14ac:dyDescent="0.2">
      <c r="A35" s="484"/>
      <c r="B35" s="486"/>
      <c r="C35" s="484"/>
      <c r="D35" s="486"/>
      <c r="E35" s="274"/>
    </row>
    <row r="36" spans="1:5" x14ac:dyDescent="0.2">
      <c r="A36" s="484"/>
      <c r="B36" s="486"/>
      <c r="C36" s="484"/>
      <c r="D36" s="486"/>
      <c r="E36" s="274"/>
    </row>
    <row r="37" spans="1:5" x14ac:dyDescent="0.2">
      <c r="A37" s="484"/>
      <c r="B37" s="486"/>
      <c r="C37" s="484"/>
      <c r="D37" s="486"/>
      <c r="E37" s="274"/>
    </row>
    <row r="38" spans="1:5" x14ac:dyDescent="0.2">
      <c r="A38" s="484"/>
      <c r="B38" s="486"/>
      <c r="C38" s="484"/>
      <c r="D38" s="486"/>
      <c r="E38" s="274"/>
    </row>
    <row r="39" spans="1:5" x14ac:dyDescent="0.2">
      <c r="A39" s="484"/>
      <c r="B39" s="486"/>
      <c r="C39" s="484"/>
      <c r="D39" s="486"/>
      <c r="E39" s="275"/>
    </row>
    <row r="40" spans="1:5" x14ac:dyDescent="0.2">
      <c r="A40" s="484"/>
      <c r="B40" s="486"/>
      <c r="C40" s="484"/>
      <c r="D40" s="486"/>
      <c r="E40" s="274"/>
    </row>
    <row r="41" spans="1:5" ht="12" thickBot="1" x14ac:dyDescent="0.25">
      <c r="A41" s="487"/>
      <c r="B41" s="489"/>
      <c r="C41" s="487"/>
      <c r="D41" s="489"/>
      <c r="E41" s="274"/>
    </row>
    <row r="42" spans="1:5" ht="40.950000000000003" customHeight="1" thickBot="1" x14ac:dyDescent="0.25">
      <c r="A42" s="499" t="s">
        <v>924</v>
      </c>
      <c r="B42" s="500"/>
      <c r="C42" s="500"/>
      <c r="D42" s="501"/>
      <c r="E42" s="274"/>
    </row>
    <row r="43" spans="1:5" x14ac:dyDescent="0.2">
      <c r="A43" s="481"/>
      <c r="B43" s="482"/>
      <c r="C43" s="482"/>
      <c r="D43" s="483"/>
      <c r="E43" s="274"/>
    </row>
    <row r="44" spans="1:5" x14ac:dyDescent="0.2">
      <c r="A44" s="484"/>
      <c r="B44" s="485"/>
      <c r="C44" s="485"/>
      <c r="D44" s="486"/>
      <c r="E44" s="274"/>
    </row>
    <row r="45" spans="1:5" x14ac:dyDescent="0.2">
      <c r="A45" s="484"/>
      <c r="B45" s="485"/>
      <c r="C45" s="485"/>
      <c r="D45" s="486"/>
      <c r="E45" s="274"/>
    </row>
    <row r="46" spans="1:5" x14ac:dyDescent="0.2">
      <c r="A46" s="484"/>
      <c r="B46" s="485"/>
      <c r="C46" s="485"/>
      <c r="D46" s="486"/>
      <c r="E46" s="274"/>
    </row>
    <row r="47" spans="1:5" x14ac:dyDescent="0.2">
      <c r="A47" s="484"/>
      <c r="B47" s="485"/>
      <c r="C47" s="485"/>
      <c r="D47" s="486"/>
      <c r="E47" s="274"/>
    </row>
    <row r="48" spans="1:5" x14ac:dyDescent="0.2">
      <c r="A48" s="484"/>
      <c r="B48" s="485"/>
      <c r="C48" s="485"/>
      <c r="D48" s="486"/>
      <c r="E48" s="274"/>
    </row>
    <row r="49" spans="1:5" x14ac:dyDescent="0.2">
      <c r="A49" s="484"/>
      <c r="B49" s="485"/>
      <c r="C49" s="485"/>
      <c r="D49" s="486"/>
      <c r="E49" s="274"/>
    </row>
    <row r="50" spans="1:5" x14ac:dyDescent="0.2">
      <c r="A50" s="484"/>
      <c r="B50" s="485"/>
      <c r="C50" s="485"/>
      <c r="D50" s="486"/>
      <c r="E50" s="274"/>
    </row>
    <row r="51" spans="1:5" x14ac:dyDescent="0.2">
      <c r="A51" s="484"/>
      <c r="B51" s="485"/>
      <c r="C51" s="485"/>
      <c r="D51" s="486"/>
      <c r="E51" s="274"/>
    </row>
    <row r="52" spans="1:5" x14ac:dyDescent="0.2">
      <c r="A52" s="484"/>
      <c r="B52" s="485"/>
      <c r="C52" s="485"/>
      <c r="D52" s="486"/>
      <c r="E52" s="274"/>
    </row>
    <row r="53" spans="1:5" x14ac:dyDescent="0.2">
      <c r="A53" s="484"/>
      <c r="B53" s="485"/>
      <c r="C53" s="485"/>
      <c r="D53" s="486"/>
      <c r="E53" s="283"/>
    </row>
    <row r="54" spans="1:5" x14ac:dyDescent="0.2">
      <c r="A54" s="484"/>
      <c r="B54" s="485"/>
      <c r="C54" s="485"/>
      <c r="D54" s="486"/>
      <c r="E54" s="274"/>
    </row>
    <row r="55" spans="1:5" x14ac:dyDescent="0.2">
      <c r="A55" s="484"/>
      <c r="B55" s="485"/>
      <c r="C55" s="485"/>
      <c r="D55" s="486"/>
      <c r="E55" s="274"/>
    </row>
    <row r="56" spans="1:5" x14ac:dyDescent="0.2">
      <c r="A56" s="484"/>
      <c r="B56" s="485"/>
      <c r="C56" s="485"/>
      <c r="D56" s="486"/>
    </row>
    <row r="57" spans="1:5" x14ac:dyDescent="0.2">
      <c r="A57" s="484"/>
      <c r="B57" s="485"/>
      <c r="C57" s="485"/>
      <c r="D57" s="486"/>
    </row>
    <row r="58" spans="1:5" ht="12" thickBot="1" x14ac:dyDescent="0.25">
      <c r="A58" s="487"/>
      <c r="B58" s="488"/>
      <c r="C58" s="488"/>
      <c r="D58" s="489"/>
    </row>
  </sheetData>
  <sheetProtection algorithmName="SHA-512" hashValue="l6EIKE/AcvImaey6GjCza8Qnsn71QscGU5wRJ075tmmHVUoD+1IgJJ+pXHONNPq1c1/+Z4zdCOnKDavbV/Rpmg==" saltValue="E/7180VsRWKr/6vk2NzZ/A==" spinCount="100000" sheet="1" objects="1" scenarios="1" selectLockedCells="1"/>
  <mergeCells count="15">
    <mergeCell ref="A43:D58"/>
    <mergeCell ref="A27:B41"/>
    <mergeCell ref="C27:D41"/>
    <mergeCell ref="A7:D8"/>
    <mergeCell ref="B1:C2"/>
    <mergeCell ref="B3:C4"/>
    <mergeCell ref="B5:C6"/>
    <mergeCell ref="A1:A6"/>
    <mergeCell ref="D1:D2"/>
    <mergeCell ref="D3:D4"/>
    <mergeCell ref="A10:D10"/>
    <mergeCell ref="C26:D26"/>
    <mergeCell ref="A26:B26"/>
    <mergeCell ref="A11:D25"/>
    <mergeCell ref="A42:D42"/>
  </mergeCells>
  <printOptions horizontalCentered="1" verticalCentered="1"/>
  <pageMargins left="0.59055118110236227" right="0.39370078740157483" top="0.39370078740157483" bottom="0.39370078740157483" header="0" footer="0"/>
  <pageSetup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ED92A-91AA-4B6C-B689-D3D8DD090328}">
  <sheetPr codeName="Hoja14"/>
  <dimension ref="A1"/>
  <sheetViews>
    <sheetView workbookViewId="0">
      <selection activeCell="G33" sqref="G33"/>
    </sheetView>
  </sheetViews>
  <sheetFormatPr baseColWidth="10" defaultRowHeight="10.199999999999999" x14ac:dyDescent="0.2"/>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33FF-48D6-4FC2-B598-D4B5813D9FED}">
  <sheetPr codeName="Hoja15">
    <pageSetUpPr fitToPage="1"/>
  </sheetPr>
  <dimension ref="A1:BE18"/>
  <sheetViews>
    <sheetView showGridLines="0" view="pageBreakPreview" zoomScale="40" zoomScaleNormal="60" zoomScaleSheetLayoutView="40" workbookViewId="0">
      <pane ySplit="12" topLeftCell="A13" activePane="bottomLeft" state="frozen"/>
      <selection activeCell="E59" sqref="E59"/>
      <selection pane="bottomLeft" activeCell="L15" sqref="L15"/>
    </sheetView>
  </sheetViews>
  <sheetFormatPr baseColWidth="10" defaultColWidth="16" defaultRowHeight="11.4" x14ac:dyDescent="0.2"/>
  <cols>
    <col min="1" max="1" width="22.28515625" style="219" customWidth="1"/>
    <col min="2" max="2" width="13.7109375" style="211" customWidth="1"/>
    <col min="3" max="3" width="14.7109375" style="211" customWidth="1"/>
    <col min="4" max="4" width="13.7109375" style="211" customWidth="1"/>
    <col min="5" max="5" width="43.28515625" style="211" customWidth="1"/>
    <col min="6" max="6" width="16.7109375" style="211" customWidth="1"/>
    <col min="7" max="7" width="15.7109375" style="211" customWidth="1"/>
    <col min="8" max="8" width="16.7109375" style="211" customWidth="1"/>
    <col min="9" max="9" width="14.7109375" style="211" customWidth="1"/>
    <col min="10" max="10" width="17.7109375" style="211" customWidth="1"/>
    <col min="11" max="12" width="15.7109375" style="211" customWidth="1"/>
    <col min="13" max="13" width="12.28515625" style="211" customWidth="1"/>
    <col min="14" max="15" width="16.7109375" style="211" customWidth="1"/>
    <col min="16" max="17" width="4.7109375" style="211" customWidth="1"/>
    <col min="18" max="18" width="5.7109375" style="211" customWidth="1"/>
    <col min="19" max="21" width="4.7109375" style="211" customWidth="1"/>
    <col min="22" max="22" width="5.7109375" style="211" customWidth="1"/>
    <col min="23" max="24" width="4.7109375" style="211" customWidth="1"/>
    <col min="25" max="25" width="5.7109375" style="211" customWidth="1"/>
    <col min="26" max="26" width="16.7109375" style="211" customWidth="1"/>
    <col min="27" max="27" width="13.140625" style="211" customWidth="1"/>
    <col min="28" max="28" width="21.7109375" style="211" customWidth="1"/>
    <col min="29" max="29" width="4.7109375" style="211" customWidth="1"/>
    <col min="30" max="30" width="6.28515625" style="211" customWidth="1"/>
    <col min="31" max="31" width="4.7109375" style="211" customWidth="1"/>
    <col min="32" max="32" width="6.28515625" style="211" customWidth="1"/>
    <col min="33" max="33" width="4.7109375" style="211" customWidth="1"/>
    <col min="34" max="35" width="6.28515625" style="211" customWidth="1"/>
    <col min="36" max="36" width="4.7109375" style="211" customWidth="1"/>
    <col min="37" max="37" width="5.7109375" style="211" customWidth="1"/>
    <col min="38" max="38" width="4.7109375" style="211" customWidth="1"/>
    <col min="39" max="39" width="5.7109375" style="211" customWidth="1"/>
    <col min="40" max="40" width="4.7109375" style="211" customWidth="1"/>
    <col min="41" max="42" width="5.7109375" style="211" customWidth="1"/>
    <col min="43" max="43" width="4.7109375" style="211" customWidth="1"/>
    <col min="44" max="44" width="5.7109375" style="211" customWidth="1"/>
    <col min="45" max="45" width="4.7109375" style="211" customWidth="1"/>
    <col min="46" max="46" width="5.7109375" style="211" customWidth="1"/>
    <col min="47" max="47" width="4.7109375" style="211" customWidth="1"/>
    <col min="48" max="48" width="5.7109375" style="211" customWidth="1"/>
    <col min="49" max="49" width="12" style="211" customWidth="1"/>
    <col min="50" max="50" width="14.140625" style="211" customWidth="1"/>
    <col min="51" max="51" width="6.28515625" style="211" customWidth="1"/>
    <col min="52" max="52" width="11.7109375" style="211" customWidth="1"/>
    <col min="53" max="53" width="21.7109375" style="211" customWidth="1"/>
    <col min="54" max="54" width="20.7109375" style="211" customWidth="1"/>
    <col min="55" max="55" width="13.7109375" style="211" customWidth="1"/>
    <col min="56" max="56" width="25.7109375" style="211" customWidth="1"/>
    <col min="57" max="57" width="55.7109375" style="211" customWidth="1"/>
    <col min="58" max="16384" width="16" style="211"/>
  </cols>
  <sheetData>
    <row r="1" spans="1:57" s="1" customFormat="1" ht="10.199999999999999" customHeight="1" x14ac:dyDescent="0.2">
      <c r="A1" s="439" t="e" vm="108">
        <v>#VALUE!</v>
      </c>
      <c r="B1" s="440"/>
      <c r="C1" s="441"/>
      <c r="D1" s="439" t="s">
        <v>911</v>
      </c>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1"/>
      <c r="BB1" s="589" t="s">
        <v>926</v>
      </c>
      <c r="BC1" s="590"/>
      <c r="BD1" s="590"/>
      <c r="BE1" s="591"/>
    </row>
    <row r="2" spans="1:57" s="1" customFormat="1" ht="15.6" customHeight="1" thickBot="1" x14ac:dyDescent="0.25">
      <c r="A2" s="442"/>
      <c r="B2" s="443"/>
      <c r="C2" s="444"/>
      <c r="D2" s="445"/>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7"/>
      <c r="BB2" s="592"/>
      <c r="BC2" s="593"/>
      <c r="BD2" s="593"/>
      <c r="BE2" s="594"/>
    </row>
    <row r="3" spans="1:57" s="1" customFormat="1" ht="10.199999999999999" customHeight="1" x14ac:dyDescent="0.2">
      <c r="A3" s="442"/>
      <c r="B3" s="443"/>
      <c r="C3" s="444"/>
      <c r="D3" s="475" t="s">
        <v>58</v>
      </c>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7"/>
      <c r="BB3" s="595" t="s">
        <v>927</v>
      </c>
      <c r="BC3" s="596"/>
      <c r="BD3" s="596"/>
      <c r="BE3" s="597"/>
    </row>
    <row r="4" spans="1:57" s="1" customFormat="1" ht="10.199999999999999" customHeight="1" thickBot="1" x14ac:dyDescent="0.25">
      <c r="A4" s="442"/>
      <c r="B4" s="443"/>
      <c r="C4" s="444"/>
      <c r="D4" s="478"/>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80"/>
      <c r="BB4" s="598"/>
      <c r="BC4" s="599"/>
      <c r="BD4" s="599"/>
      <c r="BE4" s="600"/>
    </row>
    <row r="5" spans="1:57" s="1" customFormat="1" ht="19.2" customHeight="1" thickBot="1" x14ac:dyDescent="0.25">
      <c r="A5" s="442"/>
      <c r="B5" s="443"/>
      <c r="C5" s="444"/>
      <c r="D5" s="475" t="s">
        <v>912</v>
      </c>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7"/>
      <c r="BB5" s="601" t="s">
        <v>928</v>
      </c>
      <c r="BC5" s="602"/>
      <c r="BD5" s="602"/>
      <c r="BE5" s="603"/>
    </row>
    <row r="6" spans="1:57" s="1" customFormat="1" ht="17.399999999999999" customHeight="1" thickBot="1" x14ac:dyDescent="0.25">
      <c r="A6" s="445"/>
      <c r="B6" s="446"/>
      <c r="C6" s="447"/>
      <c r="D6" s="478"/>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80"/>
      <c r="BB6" s="601" t="s">
        <v>913</v>
      </c>
      <c r="BC6" s="602"/>
      <c r="BD6" s="602"/>
      <c r="BE6" s="603"/>
    </row>
    <row r="7" spans="1:57" ht="4.2" customHeight="1" thickBot="1" x14ac:dyDescent="0.25">
      <c r="A7" s="586"/>
      <c r="B7" s="587"/>
      <c r="C7" s="587"/>
      <c r="D7" s="587"/>
      <c r="E7" s="587"/>
      <c r="F7" s="587"/>
      <c r="G7" s="587"/>
      <c r="H7" s="587"/>
      <c r="I7" s="587"/>
      <c r="J7" s="587"/>
      <c r="K7" s="587"/>
      <c r="L7" s="587"/>
      <c r="M7" s="587"/>
      <c r="N7" s="587"/>
      <c r="O7" s="587"/>
      <c r="P7" s="587"/>
      <c r="Q7" s="587"/>
      <c r="R7" s="587"/>
      <c r="S7" s="587"/>
      <c r="T7" s="587"/>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c r="AT7" s="587"/>
      <c r="AU7" s="587"/>
      <c r="AV7" s="587"/>
      <c r="AW7" s="587"/>
      <c r="AX7" s="587"/>
      <c r="AY7" s="587"/>
      <c r="AZ7" s="587"/>
      <c r="BA7" s="587"/>
      <c r="BB7" s="587"/>
      <c r="BC7" s="587"/>
      <c r="BD7" s="587"/>
      <c r="BE7" s="588"/>
    </row>
    <row r="8" spans="1:57" s="295" customFormat="1" ht="39.6" customHeight="1" thickBot="1" x14ac:dyDescent="0.35">
      <c r="A8" s="577" t="s">
        <v>915</v>
      </c>
      <c r="B8" s="578"/>
      <c r="C8" s="578"/>
      <c r="D8" s="578"/>
      <c r="E8" s="578"/>
      <c r="F8" s="578"/>
      <c r="G8" s="578"/>
      <c r="H8" s="578"/>
      <c r="I8" s="578"/>
      <c r="J8" s="578"/>
      <c r="K8" s="578"/>
      <c r="L8" s="578"/>
      <c r="M8" s="578"/>
      <c r="N8" s="578"/>
      <c r="O8" s="579"/>
      <c r="P8" s="580" t="s">
        <v>916</v>
      </c>
      <c r="Q8" s="581"/>
      <c r="R8" s="581"/>
      <c r="S8" s="581"/>
      <c r="T8" s="581"/>
      <c r="U8" s="581"/>
      <c r="V8" s="581"/>
      <c r="W8" s="581"/>
      <c r="X8" s="581"/>
      <c r="Y8" s="581"/>
      <c r="Z8" s="581"/>
      <c r="AA8" s="581"/>
      <c r="AB8" s="581"/>
      <c r="AC8" s="581"/>
      <c r="AD8" s="581"/>
      <c r="AE8" s="581"/>
      <c r="AF8" s="581"/>
      <c r="AG8" s="581"/>
      <c r="AH8" s="581"/>
      <c r="AI8" s="581"/>
      <c r="AJ8" s="581"/>
      <c r="AK8" s="581"/>
      <c r="AL8" s="581"/>
      <c r="AM8" s="581"/>
      <c r="AN8" s="581"/>
      <c r="AO8" s="581"/>
      <c r="AP8" s="581"/>
      <c r="AQ8" s="581"/>
      <c r="AR8" s="581"/>
      <c r="AS8" s="581"/>
      <c r="AT8" s="581"/>
      <c r="AU8" s="581"/>
      <c r="AV8" s="581"/>
      <c r="AW8" s="581"/>
      <c r="AX8" s="581"/>
      <c r="AY8" s="581"/>
      <c r="AZ8" s="581"/>
      <c r="BA8" s="582"/>
      <c r="BB8" s="583" t="s">
        <v>919</v>
      </c>
      <c r="BC8" s="584"/>
      <c r="BD8" s="584"/>
      <c r="BE8" s="585"/>
    </row>
    <row r="9" spans="1:57" ht="51.6" customHeight="1" thickBot="1" x14ac:dyDescent="0.25">
      <c r="A9" s="521" t="s">
        <v>4</v>
      </c>
      <c r="B9" s="522"/>
      <c r="C9" s="522"/>
      <c r="D9" s="522"/>
      <c r="E9" s="522"/>
      <c r="F9" s="522"/>
      <c r="G9" s="522"/>
      <c r="H9" s="522"/>
      <c r="I9" s="523"/>
      <c r="J9" s="524" t="s">
        <v>5</v>
      </c>
      <c r="K9" s="525"/>
      <c r="L9" s="525"/>
      <c r="M9" s="525"/>
      <c r="N9" s="525"/>
      <c r="O9" s="526"/>
      <c r="P9" s="527" t="s">
        <v>6</v>
      </c>
      <c r="Q9" s="528"/>
      <c r="R9" s="528"/>
      <c r="S9" s="528"/>
      <c r="T9" s="528"/>
      <c r="U9" s="528"/>
      <c r="V9" s="528"/>
      <c r="W9" s="528"/>
      <c r="X9" s="528"/>
      <c r="Y9" s="528"/>
      <c r="Z9" s="528"/>
      <c r="AA9" s="528"/>
      <c r="AB9" s="529"/>
      <c r="AC9" s="530" t="s">
        <v>7</v>
      </c>
      <c r="AD9" s="531"/>
      <c r="AE9" s="531"/>
      <c r="AF9" s="531"/>
      <c r="AG9" s="531"/>
      <c r="AH9" s="531"/>
      <c r="AI9" s="531"/>
      <c r="AJ9" s="531"/>
      <c r="AK9" s="531"/>
      <c r="AL9" s="531"/>
      <c r="AM9" s="531"/>
      <c r="AN9" s="531"/>
      <c r="AO9" s="531"/>
      <c r="AP9" s="531"/>
      <c r="AQ9" s="531"/>
      <c r="AR9" s="531"/>
      <c r="AS9" s="531"/>
      <c r="AT9" s="531"/>
      <c r="AU9" s="531"/>
      <c r="AV9" s="531"/>
      <c r="AW9" s="531"/>
      <c r="AX9" s="532"/>
      <c r="AY9" s="533" t="s">
        <v>8</v>
      </c>
      <c r="AZ9" s="534"/>
      <c r="BA9" s="535"/>
      <c r="BB9" s="502" t="s">
        <v>9</v>
      </c>
      <c r="BC9" s="503"/>
      <c r="BD9" s="504"/>
      <c r="BE9" s="505" t="s">
        <v>10</v>
      </c>
    </row>
    <row r="10" spans="1:57" ht="13.95" customHeight="1" thickBot="1" x14ac:dyDescent="0.25">
      <c r="A10" s="509" t="s">
        <v>11</v>
      </c>
      <c r="B10" s="512" t="s">
        <v>12</v>
      </c>
      <c r="C10" s="512" t="s">
        <v>13</v>
      </c>
      <c r="D10" s="512" t="s">
        <v>14</v>
      </c>
      <c r="E10" s="512" t="s">
        <v>15</v>
      </c>
      <c r="F10" s="512" t="s">
        <v>16</v>
      </c>
      <c r="G10" s="512" t="s">
        <v>17</v>
      </c>
      <c r="H10" s="512" t="s">
        <v>920</v>
      </c>
      <c r="I10" s="515" t="s">
        <v>19</v>
      </c>
      <c r="J10" s="518" t="s">
        <v>20</v>
      </c>
      <c r="K10" s="536" t="s">
        <v>21</v>
      </c>
      <c r="L10" s="536" t="s">
        <v>22</v>
      </c>
      <c r="M10" s="536" t="s">
        <v>23</v>
      </c>
      <c r="N10" s="536" t="s">
        <v>24</v>
      </c>
      <c r="O10" s="544" t="s">
        <v>25</v>
      </c>
      <c r="P10" s="539" t="s">
        <v>810</v>
      </c>
      <c r="Q10" s="540"/>
      <c r="R10" s="540"/>
      <c r="S10" s="540"/>
      <c r="T10" s="540"/>
      <c r="U10" s="540"/>
      <c r="V10" s="540"/>
      <c r="W10" s="540"/>
      <c r="X10" s="540"/>
      <c r="Y10" s="540"/>
      <c r="Z10" s="549" t="s">
        <v>29</v>
      </c>
      <c r="AA10" s="552" t="s">
        <v>30</v>
      </c>
      <c r="AB10" s="555" t="s">
        <v>917</v>
      </c>
      <c r="AC10" s="558" t="s">
        <v>32</v>
      </c>
      <c r="AD10" s="559"/>
      <c r="AE10" s="559"/>
      <c r="AF10" s="559"/>
      <c r="AG10" s="559"/>
      <c r="AH10" s="559"/>
      <c r="AI10" s="560"/>
      <c r="AJ10" s="558" t="s">
        <v>33</v>
      </c>
      <c r="AK10" s="559"/>
      <c r="AL10" s="559"/>
      <c r="AM10" s="559"/>
      <c r="AN10" s="559"/>
      <c r="AO10" s="559"/>
      <c r="AP10" s="560"/>
      <c r="AQ10" s="558" t="s">
        <v>34</v>
      </c>
      <c r="AR10" s="559"/>
      <c r="AS10" s="559"/>
      <c r="AT10" s="559"/>
      <c r="AU10" s="559"/>
      <c r="AV10" s="559"/>
      <c r="AW10" s="560"/>
      <c r="AX10" s="572" t="s">
        <v>35</v>
      </c>
      <c r="AY10" s="566" t="s">
        <v>814</v>
      </c>
      <c r="AZ10" s="568" t="s">
        <v>37</v>
      </c>
      <c r="BA10" s="570" t="s">
        <v>918</v>
      </c>
      <c r="BB10" s="564" t="s">
        <v>39</v>
      </c>
      <c r="BC10" s="575" t="s">
        <v>40</v>
      </c>
      <c r="BD10" s="547" t="s">
        <v>41</v>
      </c>
      <c r="BE10" s="506"/>
    </row>
    <row r="11" spans="1:57" ht="34.950000000000003" customHeight="1" thickBot="1" x14ac:dyDescent="0.25">
      <c r="A11" s="510"/>
      <c r="B11" s="513"/>
      <c r="C11" s="513"/>
      <c r="D11" s="513"/>
      <c r="E11" s="513"/>
      <c r="F11" s="513"/>
      <c r="G11" s="513"/>
      <c r="H11" s="513"/>
      <c r="I11" s="516"/>
      <c r="J11" s="519"/>
      <c r="K11" s="537"/>
      <c r="L11" s="537"/>
      <c r="M11" s="537"/>
      <c r="N11" s="537"/>
      <c r="O11" s="545"/>
      <c r="P11" s="541" t="s">
        <v>811</v>
      </c>
      <c r="Q11" s="542"/>
      <c r="R11" s="543"/>
      <c r="S11" s="541" t="s">
        <v>812</v>
      </c>
      <c r="T11" s="542"/>
      <c r="U11" s="542"/>
      <c r="V11" s="543"/>
      <c r="W11" s="541" t="s">
        <v>813</v>
      </c>
      <c r="X11" s="542"/>
      <c r="Y11" s="543"/>
      <c r="Z11" s="550"/>
      <c r="AA11" s="553"/>
      <c r="AB11" s="556"/>
      <c r="AC11" s="561"/>
      <c r="AD11" s="562"/>
      <c r="AE11" s="562"/>
      <c r="AF11" s="562"/>
      <c r="AG11" s="562"/>
      <c r="AH11" s="562"/>
      <c r="AI11" s="563"/>
      <c r="AJ11" s="561"/>
      <c r="AK11" s="562"/>
      <c r="AL11" s="562"/>
      <c r="AM11" s="562"/>
      <c r="AN11" s="562"/>
      <c r="AO11" s="562"/>
      <c r="AP11" s="563"/>
      <c r="AQ11" s="561"/>
      <c r="AR11" s="562"/>
      <c r="AS11" s="562"/>
      <c r="AT11" s="562"/>
      <c r="AU11" s="562"/>
      <c r="AV11" s="562"/>
      <c r="AW11" s="563"/>
      <c r="AX11" s="573"/>
      <c r="AY11" s="566"/>
      <c r="AZ11" s="568"/>
      <c r="BA11" s="570"/>
      <c r="BB11" s="564"/>
      <c r="BC11" s="575"/>
      <c r="BD11" s="547"/>
      <c r="BE11" s="507"/>
    </row>
    <row r="12" spans="1:57" ht="81" customHeight="1" thickBot="1" x14ac:dyDescent="0.25">
      <c r="A12" s="511"/>
      <c r="B12" s="514"/>
      <c r="C12" s="514"/>
      <c r="D12" s="514"/>
      <c r="E12" s="514"/>
      <c r="F12" s="514"/>
      <c r="G12" s="514"/>
      <c r="H12" s="514"/>
      <c r="I12" s="517"/>
      <c r="J12" s="520"/>
      <c r="K12" s="538"/>
      <c r="L12" s="538"/>
      <c r="M12" s="538"/>
      <c r="N12" s="538"/>
      <c r="O12" s="546"/>
      <c r="P12" s="298" t="s">
        <v>42</v>
      </c>
      <c r="Q12" s="299" t="s">
        <v>43</v>
      </c>
      <c r="R12" s="300" t="s">
        <v>44</v>
      </c>
      <c r="S12" s="298" t="s">
        <v>45</v>
      </c>
      <c r="T12" s="301" t="s">
        <v>46</v>
      </c>
      <c r="U12" s="301" t="s">
        <v>47</v>
      </c>
      <c r="V12" s="300" t="s">
        <v>44</v>
      </c>
      <c r="W12" s="298" t="s">
        <v>48</v>
      </c>
      <c r="X12" s="301" t="s">
        <v>49</v>
      </c>
      <c r="Y12" s="302" t="s">
        <v>44</v>
      </c>
      <c r="Z12" s="551"/>
      <c r="AA12" s="554"/>
      <c r="AB12" s="557"/>
      <c r="AC12" s="303" t="s">
        <v>50</v>
      </c>
      <c r="AD12" s="304"/>
      <c r="AE12" s="304" t="s">
        <v>51</v>
      </c>
      <c r="AF12" s="304"/>
      <c r="AG12" s="304" t="s">
        <v>52</v>
      </c>
      <c r="AH12" s="304"/>
      <c r="AI12" s="305" t="s">
        <v>44</v>
      </c>
      <c r="AJ12" s="303" t="s">
        <v>50</v>
      </c>
      <c r="AK12" s="304"/>
      <c r="AL12" s="304" t="s">
        <v>51</v>
      </c>
      <c r="AM12" s="304"/>
      <c r="AN12" s="304" t="s">
        <v>52</v>
      </c>
      <c r="AO12" s="304"/>
      <c r="AP12" s="305" t="s">
        <v>44</v>
      </c>
      <c r="AQ12" s="303" t="s">
        <v>50</v>
      </c>
      <c r="AR12" s="304"/>
      <c r="AS12" s="304" t="s">
        <v>51</v>
      </c>
      <c r="AT12" s="304"/>
      <c r="AU12" s="304" t="s">
        <v>52</v>
      </c>
      <c r="AV12" s="306"/>
      <c r="AW12" s="307" t="s">
        <v>44</v>
      </c>
      <c r="AX12" s="574"/>
      <c r="AY12" s="567"/>
      <c r="AZ12" s="569"/>
      <c r="BA12" s="571"/>
      <c r="BB12" s="565"/>
      <c r="BC12" s="576"/>
      <c r="BD12" s="548"/>
      <c r="BE12" s="508"/>
    </row>
    <row r="13" spans="1:57" ht="199.95" customHeight="1" x14ac:dyDescent="0.2">
      <c r="A13" s="240"/>
      <c r="B13" s="215"/>
      <c r="C13" s="243"/>
      <c r="D13" s="128"/>
      <c r="E13" s="128"/>
      <c r="F13" s="128"/>
      <c r="G13" s="128"/>
      <c r="H13" s="128"/>
      <c r="I13" s="241"/>
      <c r="J13" s="242"/>
      <c r="K13" s="128"/>
      <c r="L13" s="128"/>
      <c r="M13" s="128"/>
      <c r="N13" s="128"/>
      <c r="O13" s="241"/>
      <c r="P13" s="308"/>
      <c r="Q13" s="309"/>
      <c r="R13" s="309">
        <f t="shared" ref="R13:R18" si="0">P13*Q13</f>
        <v>0</v>
      </c>
      <c r="S13" s="309"/>
      <c r="T13" s="309"/>
      <c r="U13" s="309"/>
      <c r="V13" s="309">
        <f t="shared" ref="V13:V18" si="1">SUM(S13*3.5)+(T13*3.5)+(U13*3)</f>
        <v>0</v>
      </c>
      <c r="W13" s="309"/>
      <c r="X13" s="310"/>
      <c r="Y13" s="311">
        <f t="shared" ref="Y13:Y18" si="2">W13*X13</f>
        <v>0</v>
      </c>
      <c r="Z13" s="312">
        <f t="shared" ref="Z13:Z18" si="3">SUM(R13*0.45)+(V13*0.45)+(Y13*0.1)</f>
        <v>0</v>
      </c>
      <c r="AA13" s="311">
        <f t="shared" ref="AA13:AA18" si="4">IF(M13="NEGATIVO",Z13*-1,Z13*1)</f>
        <v>0</v>
      </c>
      <c r="AB13" s="313" t="str">
        <f t="shared" ref="AB13:AB18" si="5">+IF(AND(1&lt;=AA13,AA13&lt;=100),"POSITIVO",IF(AND(AA13&lt;=-1,AA13&gt;=-30),"Negativo BAJO",IF(AND(AA13&lt;=-31,AA13&gt;=-60),"Negativo MODERADO",IF(AND(AA13&lt;=-61,AA13&gt;=-100),"Negativo ALTO",IF(AND(0=AA13,AA13=0),"SIN IMPACTO")))))</f>
        <v>SIN IMPACTO</v>
      </c>
      <c r="AC13" s="314"/>
      <c r="AD13" s="315"/>
      <c r="AE13" s="315"/>
      <c r="AF13" s="315"/>
      <c r="AG13" s="315"/>
      <c r="AH13" s="315" t="str">
        <f t="shared" ref="AH13:AH18" si="6">IF(AG13="No se aplica",$Z13*0.05,IF(AG13="Se aplica ocasionalmente",$Z13*0.1,IF(AG13="Se aplica rutinariamente",$Z13*0.25,"ERROR")))</f>
        <v>ERROR</v>
      </c>
      <c r="AI13" s="316">
        <f t="shared" ref="AI13:AI18" si="7">SUM(AD13,AF13,AH13)/3</f>
        <v>0</v>
      </c>
      <c r="AJ13" s="314"/>
      <c r="AK13" s="315" t="str">
        <f t="shared" ref="AK13:AK18" si="8">IF(AJ13="No se aplica",$Z13*0.02,IF(AJ13="Se aplica ocasionalmente",$Z13*0.08,IF(AJ13="Se aplica rutinariamente",$Z13*0.2,"ERROR")))</f>
        <v>ERROR</v>
      </c>
      <c r="AL13" s="315"/>
      <c r="AM13" s="315" t="str">
        <f t="shared" ref="AM13:AM18" si="9">IF(AL13="No se aplica",$Z13*0.02,IF(AL13="Se aplica ocasionalmente",$Z13*0.08,IF(AL13="Se aplica rutinariamente",$Z13*0.2,"ERROR")))</f>
        <v>ERROR</v>
      </c>
      <c r="AN13" s="315"/>
      <c r="AO13" s="315" t="str">
        <f t="shared" ref="AO13:AO18" si="10">IF(AN13="No se aplica",$Z13*0.02,IF(AN13="Se aplica ocasionalmente",$Z13*0.08,IF(AN13="Se aplica rutinariamente",$Z13*0.2,"ERROR")))</f>
        <v>ERROR</v>
      </c>
      <c r="AP13" s="316">
        <f t="shared" ref="AP13:AP18" si="11">SUM(AK13,AM13,AO13)/3</f>
        <v>0</v>
      </c>
      <c r="AQ13" s="314"/>
      <c r="AR13" s="315" t="str">
        <f t="shared" ref="AR13:AR18" si="12">IF(AQ13="No se aplica",$Z13*0.02,IF(AQ13="Se aplica ocasionalmente",$Z13*0.08,IF(AQ13="Se aplica rutinariamente",$Z13*0.2,"ERROR")))</f>
        <v>ERROR</v>
      </c>
      <c r="AS13" s="315"/>
      <c r="AT13" s="315" t="str">
        <f t="shared" ref="AT13:AT18" si="13">IF(AS13="No se aplica",$Z13*0.02,IF(AS13="Se aplica ocasionalmente",$Z13*0.08,IF(AS13="Se aplica rutinariamente",$Z13*0.2,"ERROR")))</f>
        <v>ERROR</v>
      </c>
      <c r="AU13" s="315"/>
      <c r="AV13" s="315" t="str">
        <f t="shared" ref="AV13:AV18" si="14">IF(AU13="No se aplica",$Z13*0.02,IF(AU13="Se aplica ocasionalmente",$Z13*0.08,IF(AU13="Se aplica rutinariamente",$Z13*0.2,"ERROR")))</f>
        <v>ERROR</v>
      </c>
      <c r="AW13" s="317">
        <f t="shared" ref="AW13:AW18" si="15">SUM(AR13,AT13,AV13)/4</f>
        <v>0</v>
      </c>
      <c r="AX13" s="318">
        <f t="shared" ref="AX13:AX18" si="16">SUM(AI13,AP13,AW13)</f>
        <v>0</v>
      </c>
      <c r="AY13" s="319">
        <f t="shared" ref="AY13:AY18" si="17">Z13-AX13</f>
        <v>0</v>
      </c>
      <c r="AZ13" s="309">
        <f t="shared" ref="AZ13:AZ18" si="18">IF(M13="NEGATIVO",AY13*-1,AY13*1)</f>
        <v>0</v>
      </c>
      <c r="BA13" s="320" t="str">
        <f t="shared" ref="BA13:BA18" si="19">+IF(AND(1&lt;=AZ13,AZ13&lt;=100),"POSITIVO",IF(AND(AZ13&lt;=-1,AZ13&gt;=-30),"Negativo BAJO",IF(AND(AZ13&lt;=-31,AZ13&gt;=-60),"Negativo MODERADO",IF(AND(AZ13&lt;=-61,AZ13&gt;=-100),"Negativo ALTO",IF(AND(0=AZ13,AZ13=0),"SIN IMPACTO")))))</f>
        <v>SIN IMPACTO</v>
      </c>
      <c r="BB13" s="240"/>
      <c r="BC13" s="309"/>
      <c r="BD13" s="241"/>
      <c r="BE13" s="244"/>
    </row>
    <row r="14" spans="1:57" ht="199.95" customHeight="1" x14ac:dyDescent="0.2">
      <c r="A14" s="213"/>
      <c r="B14" s="215"/>
      <c r="C14" s="217"/>
      <c r="D14" s="215"/>
      <c r="E14" s="215"/>
      <c r="F14" s="215"/>
      <c r="G14" s="215"/>
      <c r="H14" s="215"/>
      <c r="I14" s="214"/>
      <c r="J14" s="216"/>
      <c r="K14" s="215"/>
      <c r="L14" s="215"/>
      <c r="M14" s="215"/>
      <c r="N14" s="215"/>
      <c r="O14" s="214"/>
      <c r="P14" s="321"/>
      <c r="Q14" s="79"/>
      <c r="R14" s="79">
        <f t="shared" si="0"/>
        <v>0</v>
      </c>
      <c r="S14" s="79"/>
      <c r="T14" s="79"/>
      <c r="U14" s="79"/>
      <c r="V14" s="79">
        <f t="shared" si="1"/>
        <v>0</v>
      </c>
      <c r="W14" s="79"/>
      <c r="X14" s="322"/>
      <c r="Y14" s="196">
        <f t="shared" si="2"/>
        <v>0</v>
      </c>
      <c r="Z14" s="323">
        <f t="shared" si="3"/>
        <v>0</v>
      </c>
      <c r="AA14" s="196">
        <f t="shared" si="4"/>
        <v>0</v>
      </c>
      <c r="AB14" s="324" t="str">
        <f t="shared" si="5"/>
        <v>SIN IMPACTO</v>
      </c>
      <c r="AC14" s="325"/>
      <c r="AD14" s="326" t="str">
        <f t="shared" ref="AD14:AD18" si="20">IF(AC14="No se aplica",$Z14*0.05,IF(AC14="Se aplica ocasionalmente",$Z14*0.1,IF(AC14="Se aplica rutinariamente",$Z14*0.25,"ERROR")))</f>
        <v>ERROR</v>
      </c>
      <c r="AE14" s="326"/>
      <c r="AF14" s="326" t="str">
        <f t="shared" ref="AF14:AF18" si="21">IF(AE14="No se aplica",$Z14*0.05,IF(AE14="Se aplica ocasionalmente",$Z14*0.1,IF(AE14="Se aplica rutinariamente",$Z14*0.25,"ERROR")))</f>
        <v>ERROR</v>
      </c>
      <c r="AG14" s="326"/>
      <c r="AH14" s="326" t="str">
        <f t="shared" si="6"/>
        <v>ERROR</v>
      </c>
      <c r="AI14" s="327">
        <f t="shared" si="7"/>
        <v>0</v>
      </c>
      <c r="AJ14" s="325"/>
      <c r="AK14" s="326" t="str">
        <f t="shared" si="8"/>
        <v>ERROR</v>
      </c>
      <c r="AL14" s="326"/>
      <c r="AM14" s="326" t="str">
        <f t="shared" si="9"/>
        <v>ERROR</v>
      </c>
      <c r="AN14" s="326"/>
      <c r="AO14" s="326" t="str">
        <f t="shared" si="10"/>
        <v>ERROR</v>
      </c>
      <c r="AP14" s="327">
        <f t="shared" si="11"/>
        <v>0</v>
      </c>
      <c r="AQ14" s="325"/>
      <c r="AR14" s="326" t="str">
        <f t="shared" si="12"/>
        <v>ERROR</v>
      </c>
      <c r="AS14" s="326"/>
      <c r="AT14" s="326" t="str">
        <f t="shared" si="13"/>
        <v>ERROR</v>
      </c>
      <c r="AU14" s="326"/>
      <c r="AV14" s="326" t="str">
        <f t="shared" si="14"/>
        <v>ERROR</v>
      </c>
      <c r="AW14" s="328">
        <f t="shared" si="15"/>
        <v>0</v>
      </c>
      <c r="AX14" s="329">
        <f t="shared" si="16"/>
        <v>0</v>
      </c>
      <c r="AY14" s="330">
        <f t="shared" si="17"/>
        <v>0</v>
      </c>
      <c r="AZ14" s="79">
        <f t="shared" si="18"/>
        <v>0</v>
      </c>
      <c r="BA14" s="331" t="str">
        <f t="shared" si="19"/>
        <v>SIN IMPACTO</v>
      </c>
      <c r="BB14" s="213"/>
      <c r="BC14" s="79"/>
      <c r="BD14" s="214"/>
      <c r="BE14" s="218"/>
    </row>
    <row r="15" spans="1:57" ht="199.95" customHeight="1" x14ac:dyDescent="0.2">
      <c r="A15" s="213"/>
      <c r="B15" s="215"/>
      <c r="C15" s="217"/>
      <c r="D15" s="215"/>
      <c r="E15" s="215"/>
      <c r="F15" s="215"/>
      <c r="G15" s="215"/>
      <c r="H15" s="215"/>
      <c r="I15" s="214"/>
      <c r="J15" s="216"/>
      <c r="K15" s="215"/>
      <c r="L15" s="215"/>
      <c r="M15" s="215"/>
      <c r="N15" s="215"/>
      <c r="O15" s="214"/>
      <c r="P15" s="321"/>
      <c r="Q15" s="79"/>
      <c r="R15" s="79">
        <f t="shared" si="0"/>
        <v>0</v>
      </c>
      <c r="S15" s="79"/>
      <c r="T15" s="79"/>
      <c r="U15" s="79"/>
      <c r="V15" s="79">
        <f t="shared" si="1"/>
        <v>0</v>
      </c>
      <c r="W15" s="79"/>
      <c r="X15" s="79"/>
      <c r="Y15" s="196">
        <f t="shared" si="2"/>
        <v>0</v>
      </c>
      <c r="Z15" s="323">
        <f t="shared" si="3"/>
        <v>0</v>
      </c>
      <c r="AA15" s="196">
        <f t="shared" si="4"/>
        <v>0</v>
      </c>
      <c r="AB15" s="324" t="str">
        <f t="shared" si="5"/>
        <v>SIN IMPACTO</v>
      </c>
      <c r="AC15" s="325"/>
      <c r="AD15" s="326" t="str">
        <f t="shared" si="20"/>
        <v>ERROR</v>
      </c>
      <c r="AE15" s="326"/>
      <c r="AF15" s="326" t="str">
        <f t="shared" si="21"/>
        <v>ERROR</v>
      </c>
      <c r="AG15" s="326"/>
      <c r="AH15" s="326" t="str">
        <f t="shared" si="6"/>
        <v>ERROR</v>
      </c>
      <c r="AI15" s="327">
        <f t="shared" si="7"/>
        <v>0</v>
      </c>
      <c r="AJ15" s="325"/>
      <c r="AK15" s="326" t="str">
        <f t="shared" si="8"/>
        <v>ERROR</v>
      </c>
      <c r="AL15" s="326"/>
      <c r="AM15" s="326" t="str">
        <f t="shared" si="9"/>
        <v>ERROR</v>
      </c>
      <c r="AN15" s="326"/>
      <c r="AO15" s="326" t="str">
        <f t="shared" si="10"/>
        <v>ERROR</v>
      </c>
      <c r="AP15" s="327">
        <f t="shared" si="11"/>
        <v>0</v>
      </c>
      <c r="AQ15" s="325"/>
      <c r="AR15" s="326" t="str">
        <f t="shared" si="12"/>
        <v>ERROR</v>
      </c>
      <c r="AS15" s="326"/>
      <c r="AT15" s="326" t="str">
        <f t="shared" si="13"/>
        <v>ERROR</v>
      </c>
      <c r="AU15" s="326"/>
      <c r="AV15" s="326" t="str">
        <f t="shared" si="14"/>
        <v>ERROR</v>
      </c>
      <c r="AW15" s="328">
        <f t="shared" si="15"/>
        <v>0</v>
      </c>
      <c r="AX15" s="329">
        <f t="shared" si="16"/>
        <v>0</v>
      </c>
      <c r="AY15" s="330">
        <f t="shared" si="17"/>
        <v>0</v>
      </c>
      <c r="AZ15" s="79">
        <f t="shared" si="18"/>
        <v>0</v>
      </c>
      <c r="BA15" s="331" t="str">
        <f t="shared" si="19"/>
        <v>SIN IMPACTO</v>
      </c>
      <c r="BB15" s="213"/>
      <c r="BC15" s="79"/>
      <c r="BD15" s="214"/>
      <c r="BE15" s="218"/>
    </row>
    <row r="16" spans="1:57" ht="199.95" customHeight="1" x14ac:dyDescent="0.2">
      <c r="A16" s="213"/>
      <c r="B16" s="215"/>
      <c r="C16" s="217"/>
      <c r="D16" s="215"/>
      <c r="E16" s="215"/>
      <c r="F16" s="215"/>
      <c r="G16" s="215"/>
      <c r="H16" s="215"/>
      <c r="I16" s="214"/>
      <c r="J16" s="216"/>
      <c r="K16" s="215"/>
      <c r="L16" s="215"/>
      <c r="M16" s="215"/>
      <c r="N16" s="215"/>
      <c r="O16" s="214"/>
      <c r="P16" s="321"/>
      <c r="Q16" s="79"/>
      <c r="R16" s="79">
        <f t="shared" si="0"/>
        <v>0</v>
      </c>
      <c r="S16" s="79"/>
      <c r="T16" s="79"/>
      <c r="U16" s="79"/>
      <c r="V16" s="79">
        <f t="shared" si="1"/>
        <v>0</v>
      </c>
      <c r="W16" s="79"/>
      <c r="X16" s="322"/>
      <c r="Y16" s="196">
        <f t="shared" si="2"/>
        <v>0</v>
      </c>
      <c r="Z16" s="323">
        <f t="shared" si="3"/>
        <v>0</v>
      </c>
      <c r="AA16" s="196">
        <f t="shared" si="4"/>
        <v>0</v>
      </c>
      <c r="AB16" s="324" t="str">
        <f t="shared" si="5"/>
        <v>SIN IMPACTO</v>
      </c>
      <c r="AC16" s="325"/>
      <c r="AD16" s="326" t="str">
        <f t="shared" si="20"/>
        <v>ERROR</v>
      </c>
      <c r="AE16" s="326"/>
      <c r="AF16" s="326" t="str">
        <f t="shared" si="21"/>
        <v>ERROR</v>
      </c>
      <c r="AG16" s="326"/>
      <c r="AH16" s="326" t="str">
        <f t="shared" si="6"/>
        <v>ERROR</v>
      </c>
      <c r="AI16" s="327">
        <f t="shared" si="7"/>
        <v>0</v>
      </c>
      <c r="AJ16" s="325"/>
      <c r="AK16" s="326" t="str">
        <f t="shared" si="8"/>
        <v>ERROR</v>
      </c>
      <c r="AL16" s="326"/>
      <c r="AM16" s="326" t="str">
        <f t="shared" si="9"/>
        <v>ERROR</v>
      </c>
      <c r="AN16" s="326"/>
      <c r="AO16" s="326" t="str">
        <f t="shared" si="10"/>
        <v>ERROR</v>
      </c>
      <c r="AP16" s="327">
        <f t="shared" si="11"/>
        <v>0</v>
      </c>
      <c r="AQ16" s="325"/>
      <c r="AR16" s="326" t="str">
        <f t="shared" si="12"/>
        <v>ERROR</v>
      </c>
      <c r="AS16" s="326"/>
      <c r="AT16" s="326" t="str">
        <f t="shared" si="13"/>
        <v>ERROR</v>
      </c>
      <c r="AU16" s="326"/>
      <c r="AV16" s="326" t="str">
        <f t="shared" si="14"/>
        <v>ERROR</v>
      </c>
      <c r="AW16" s="328">
        <f t="shared" si="15"/>
        <v>0</v>
      </c>
      <c r="AX16" s="329">
        <f t="shared" si="16"/>
        <v>0</v>
      </c>
      <c r="AY16" s="330">
        <f t="shared" si="17"/>
        <v>0</v>
      </c>
      <c r="AZ16" s="79">
        <f t="shared" si="18"/>
        <v>0</v>
      </c>
      <c r="BA16" s="331" t="str">
        <f t="shared" si="19"/>
        <v>SIN IMPACTO</v>
      </c>
      <c r="BB16" s="213"/>
      <c r="BC16" s="79"/>
      <c r="BD16" s="214"/>
      <c r="BE16" s="218"/>
    </row>
    <row r="17" spans="1:57" ht="199.95" customHeight="1" x14ac:dyDescent="0.2">
      <c r="A17" s="213"/>
      <c r="B17" s="215"/>
      <c r="C17" s="217"/>
      <c r="D17" s="215"/>
      <c r="E17" s="215"/>
      <c r="F17" s="215"/>
      <c r="G17" s="215"/>
      <c r="H17" s="215"/>
      <c r="I17" s="214"/>
      <c r="J17" s="216"/>
      <c r="K17" s="215"/>
      <c r="L17" s="215"/>
      <c r="M17" s="215"/>
      <c r="N17" s="215"/>
      <c r="O17" s="214"/>
      <c r="P17" s="321"/>
      <c r="Q17" s="79"/>
      <c r="R17" s="79">
        <f t="shared" si="0"/>
        <v>0</v>
      </c>
      <c r="S17" s="79"/>
      <c r="T17" s="79"/>
      <c r="U17" s="79"/>
      <c r="V17" s="79">
        <f t="shared" si="1"/>
        <v>0</v>
      </c>
      <c r="W17" s="79"/>
      <c r="X17" s="79"/>
      <c r="Y17" s="196">
        <f t="shared" si="2"/>
        <v>0</v>
      </c>
      <c r="Z17" s="323">
        <f t="shared" si="3"/>
        <v>0</v>
      </c>
      <c r="AA17" s="196">
        <f t="shared" si="4"/>
        <v>0</v>
      </c>
      <c r="AB17" s="324" t="str">
        <f t="shared" si="5"/>
        <v>SIN IMPACTO</v>
      </c>
      <c r="AC17" s="325"/>
      <c r="AD17" s="326" t="str">
        <f t="shared" si="20"/>
        <v>ERROR</v>
      </c>
      <c r="AE17" s="326"/>
      <c r="AF17" s="326" t="str">
        <f t="shared" si="21"/>
        <v>ERROR</v>
      </c>
      <c r="AG17" s="326"/>
      <c r="AH17" s="326" t="str">
        <f t="shared" si="6"/>
        <v>ERROR</v>
      </c>
      <c r="AI17" s="327">
        <f t="shared" si="7"/>
        <v>0</v>
      </c>
      <c r="AJ17" s="325"/>
      <c r="AK17" s="326" t="str">
        <f t="shared" si="8"/>
        <v>ERROR</v>
      </c>
      <c r="AL17" s="326"/>
      <c r="AM17" s="326" t="str">
        <f t="shared" si="9"/>
        <v>ERROR</v>
      </c>
      <c r="AN17" s="326"/>
      <c r="AO17" s="326" t="str">
        <f t="shared" si="10"/>
        <v>ERROR</v>
      </c>
      <c r="AP17" s="327">
        <f t="shared" si="11"/>
        <v>0</v>
      </c>
      <c r="AQ17" s="325"/>
      <c r="AR17" s="326" t="str">
        <f t="shared" si="12"/>
        <v>ERROR</v>
      </c>
      <c r="AS17" s="326"/>
      <c r="AT17" s="326" t="str">
        <f t="shared" si="13"/>
        <v>ERROR</v>
      </c>
      <c r="AU17" s="326"/>
      <c r="AV17" s="326" t="str">
        <f t="shared" si="14"/>
        <v>ERROR</v>
      </c>
      <c r="AW17" s="328">
        <f t="shared" si="15"/>
        <v>0</v>
      </c>
      <c r="AX17" s="329">
        <f t="shared" si="16"/>
        <v>0</v>
      </c>
      <c r="AY17" s="330">
        <f t="shared" si="17"/>
        <v>0</v>
      </c>
      <c r="AZ17" s="79">
        <f t="shared" si="18"/>
        <v>0</v>
      </c>
      <c r="BA17" s="331" t="str">
        <f t="shared" si="19"/>
        <v>SIN IMPACTO</v>
      </c>
      <c r="BB17" s="213"/>
      <c r="BC17" s="79"/>
      <c r="BD17" s="214"/>
      <c r="BE17" s="218"/>
    </row>
    <row r="18" spans="1:57" ht="199.95" customHeight="1" x14ac:dyDescent="0.2">
      <c r="A18" s="213"/>
      <c r="B18" s="215"/>
      <c r="C18" s="217"/>
      <c r="D18" s="215"/>
      <c r="E18" s="215"/>
      <c r="F18" s="215"/>
      <c r="G18" s="215"/>
      <c r="H18" s="215"/>
      <c r="I18" s="214"/>
      <c r="J18" s="216"/>
      <c r="K18" s="215"/>
      <c r="L18" s="215"/>
      <c r="M18" s="215"/>
      <c r="N18" s="215"/>
      <c r="O18" s="214"/>
      <c r="P18" s="321"/>
      <c r="Q18" s="79"/>
      <c r="R18" s="79">
        <f t="shared" si="0"/>
        <v>0</v>
      </c>
      <c r="S18" s="79"/>
      <c r="T18" s="79"/>
      <c r="U18" s="79"/>
      <c r="V18" s="79">
        <f t="shared" si="1"/>
        <v>0</v>
      </c>
      <c r="W18" s="79"/>
      <c r="X18" s="79"/>
      <c r="Y18" s="196">
        <f t="shared" si="2"/>
        <v>0</v>
      </c>
      <c r="Z18" s="323">
        <f t="shared" si="3"/>
        <v>0</v>
      </c>
      <c r="AA18" s="196">
        <f t="shared" si="4"/>
        <v>0</v>
      </c>
      <c r="AB18" s="324" t="str">
        <f t="shared" si="5"/>
        <v>SIN IMPACTO</v>
      </c>
      <c r="AC18" s="325"/>
      <c r="AD18" s="326" t="str">
        <f t="shared" si="20"/>
        <v>ERROR</v>
      </c>
      <c r="AE18" s="326"/>
      <c r="AF18" s="326" t="str">
        <f t="shared" si="21"/>
        <v>ERROR</v>
      </c>
      <c r="AG18" s="326"/>
      <c r="AH18" s="326" t="str">
        <f t="shared" si="6"/>
        <v>ERROR</v>
      </c>
      <c r="AI18" s="327">
        <f t="shared" si="7"/>
        <v>0</v>
      </c>
      <c r="AJ18" s="325"/>
      <c r="AK18" s="326" t="str">
        <f t="shared" si="8"/>
        <v>ERROR</v>
      </c>
      <c r="AL18" s="326"/>
      <c r="AM18" s="326" t="str">
        <f t="shared" si="9"/>
        <v>ERROR</v>
      </c>
      <c r="AN18" s="326"/>
      <c r="AO18" s="326" t="str">
        <f t="shared" si="10"/>
        <v>ERROR</v>
      </c>
      <c r="AP18" s="327">
        <f t="shared" si="11"/>
        <v>0</v>
      </c>
      <c r="AQ18" s="325"/>
      <c r="AR18" s="326" t="str">
        <f t="shared" si="12"/>
        <v>ERROR</v>
      </c>
      <c r="AS18" s="326"/>
      <c r="AT18" s="326" t="str">
        <f t="shared" si="13"/>
        <v>ERROR</v>
      </c>
      <c r="AU18" s="326"/>
      <c r="AV18" s="326" t="str">
        <f t="shared" si="14"/>
        <v>ERROR</v>
      </c>
      <c r="AW18" s="328">
        <f t="shared" si="15"/>
        <v>0</v>
      </c>
      <c r="AX18" s="329">
        <f t="shared" si="16"/>
        <v>0</v>
      </c>
      <c r="AY18" s="330">
        <f t="shared" si="17"/>
        <v>0</v>
      </c>
      <c r="AZ18" s="79">
        <f t="shared" si="18"/>
        <v>0</v>
      </c>
      <c r="BA18" s="331" t="str">
        <f t="shared" si="19"/>
        <v>SIN IMPACTO</v>
      </c>
      <c r="BB18" s="213"/>
      <c r="BC18" s="79"/>
      <c r="BD18" s="214"/>
      <c r="BE18" s="218"/>
    </row>
  </sheetData>
  <sheetProtection algorithmName="SHA-512" hashValue="BQCaMqLC9OdaWP1nrDwiaFnbmHTzI2myWxHatE3uF2lhAyoiIuwqauWQhmjY1yHH8lx1VmWP6PW3/RmtjzwF1w==" saltValue="IcCog7GXOatESNhhSuo31g==" spinCount="100000" sheet="1" objects="1" scenarios="1" selectLockedCells="1" autoFilter="0"/>
  <autoFilter ref="A12:BE12" xr:uid="{828533FF-48D6-4FC2-B598-D4B5813D9FED}"/>
  <mergeCells count="51">
    <mergeCell ref="A8:O8"/>
    <mergeCell ref="P8:BA8"/>
    <mergeCell ref="BB8:BE8"/>
    <mergeCell ref="A1:C6"/>
    <mergeCell ref="D1:BA2"/>
    <mergeCell ref="A7:BE7"/>
    <mergeCell ref="BB1:BE2"/>
    <mergeCell ref="D3:BA4"/>
    <mergeCell ref="BB3:BE4"/>
    <mergeCell ref="D5:BA6"/>
    <mergeCell ref="BB5:BE5"/>
    <mergeCell ref="BB6:BE6"/>
    <mergeCell ref="BD10:BD12"/>
    <mergeCell ref="Z10:Z12"/>
    <mergeCell ref="AA10:AA12"/>
    <mergeCell ref="AB10:AB12"/>
    <mergeCell ref="AC10:AI11"/>
    <mergeCell ref="AJ10:AP11"/>
    <mergeCell ref="AQ10:AW11"/>
    <mergeCell ref="BB10:BB12"/>
    <mergeCell ref="AY10:AY12"/>
    <mergeCell ref="AZ10:AZ12"/>
    <mergeCell ref="BA10:BA12"/>
    <mergeCell ref="AX10:AX12"/>
    <mergeCell ref="BC10:BC12"/>
    <mergeCell ref="L10:L12"/>
    <mergeCell ref="M10:M12"/>
    <mergeCell ref="G10:G12"/>
    <mergeCell ref="N10:N12"/>
    <mergeCell ref="P10:Y10"/>
    <mergeCell ref="P11:R11"/>
    <mergeCell ref="S11:V11"/>
    <mergeCell ref="W11:Y11"/>
    <mergeCell ref="O10:O12"/>
    <mergeCell ref="H10:H12"/>
    <mergeCell ref="BB9:BD9"/>
    <mergeCell ref="BE9:BE12"/>
    <mergeCell ref="A10:A12"/>
    <mergeCell ref="B10:B12"/>
    <mergeCell ref="I10:I12"/>
    <mergeCell ref="C10:C12"/>
    <mergeCell ref="D10:D12"/>
    <mergeCell ref="E10:E12"/>
    <mergeCell ref="F10:F12"/>
    <mergeCell ref="J10:J12"/>
    <mergeCell ref="A9:I9"/>
    <mergeCell ref="J9:O9"/>
    <mergeCell ref="P9:AB9"/>
    <mergeCell ref="AC9:AX9"/>
    <mergeCell ref="AY9:BA9"/>
    <mergeCell ref="K10:K12"/>
  </mergeCells>
  <conditionalFormatting sqref="A13:XFD22">
    <cfRule type="expression" dxfId="61" priority="1">
      <formula>ROW($13:$22)=CELL("row")</formula>
    </cfRule>
  </conditionalFormatting>
  <conditionalFormatting sqref="X12">
    <cfRule type="containsText" dxfId="60" priority="8" operator="containsText" text="Bajo">
      <formula>NOT(ISERROR(SEARCH("Bajo",X12)))</formula>
    </cfRule>
    <cfRule type="containsText" dxfId="59" priority="9" operator="containsText" text="Medio">
      <formula>NOT(ISERROR(SEARCH("Medio",X12)))</formula>
    </cfRule>
  </conditionalFormatting>
  <conditionalFormatting sqref="X13:X18">
    <cfRule type="containsText" dxfId="58" priority="1435" operator="containsText" text="Bajo">
      <formula>NOT(ISERROR(SEARCH("Bajo",X13)))</formula>
    </cfRule>
    <cfRule type="containsText" dxfId="57" priority="1436" operator="containsText" text="Medio">
      <formula>NOT(ISERROR(SEARCH("Medio",X13)))</formula>
    </cfRule>
  </conditionalFormatting>
  <conditionalFormatting sqref="X15:X16">
    <cfRule type="containsText" dxfId="56" priority="1219" operator="containsText" text="Medio">
      <formula>NOT(ISERROR(SEARCH("Medio",X15)))</formula>
    </cfRule>
    <cfRule type="containsText" dxfId="55" priority="1218" operator="containsText" text="Bajo">
      <formula>NOT(ISERROR(SEARCH("Bajo",X15)))</formula>
    </cfRule>
  </conditionalFormatting>
  <conditionalFormatting sqref="X15:X18">
    <cfRule type="containsText" dxfId="54" priority="1217" operator="containsText" text="Medio">
      <formula>NOT(ISERROR(SEARCH("Medio",X15)))</formula>
    </cfRule>
    <cfRule type="containsText" dxfId="53" priority="1216" operator="containsText" text="Bajo">
      <formula>NOT(ISERROR(SEARCH("Bajo",X15)))</formula>
    </cfRule>
  </conditionalFormatting>
  <conditionalFormatting sqref="AA13:AB14">
    <cfRule type="containsText" dxfId="52" priority="1428" operator="containsText" text="POSITIVO">
      <formula>NOT(ISERROR(SEARCH("POSITIVO",AA13)))</formula>
    </cfRule>
    <cfRule type="containsText" dxfId="51" priority="1429" operator="containsText" text="Negativo MODERADO">
      <formula>NOT(ISERROR(SEARCH("Negativo MODERADO",AA13)))</formula>
    </cfRule>
    <cfRule type="containsText" dxfId="50" priority="1427" operator="containsText" text="Negativo BAJO">
      <formula>NOT(ISERROR(SEARCH("Negativo BAJO",AA13)))</formula>
    </cfRule>
    <cfRule type="containsText" dxfId="49" priority="1426" operator="containsText" text="Negativo ALTO">
      <formula>NOT(ISERROR(SEARCH("Negativo ALTO",AA13)))</formula>
    </cfRule>
    <cfRule type="containsText" dxfId="48" priority="1425" operator="containsText" text="SIN IMPACTO">
      <formula>NOT(ISERROR(SEARCH("SIN IMPACTO",AA13)))</formula>
    </cfRule>
  </conditionalFormatting>
  <conditionalFormatting sqref="AA13:AB18">
    <cfRule type="containsText" dxfId="47" priority="363" operator="containsText" text="SIN IMPACTO">
      <formula>NOT(ISERROR(SEARCH("SIN IMPACTO",AA13)))</formula>
    </cfRule>
    <cfRule type="containsText" dxfId="46" priority="364" operator="containsText" text="Negativo ALTO">
      <formula>NOT(ISERROR(SEARCH("Negativo ALTO",AA13)))</formula>
    </cfRule>
    <cfRule type="containsText" dxfId="45" priority="365" operator="containsText" text="Negativo BAJO">
      <formula>NOT(ISERROR(SEARCH("Negativo BAJO",AA13)))</formula>
    </cfRule>
    <cfRule type="containsText" dxfId="44" priority="366" operator="containsText" text="POSITIVO">
      <formula>NOT(ISERROR(SEARCH("POSITIVO",AA13)))</formula>
    </cfRule>
    <cfRule type="containsText" dxfId="43" priority="367" operator="containsText" text="Negativo MODERADO">
      <formula>NOT(ISERROR(SEARCH("Negativo MODERADO",AA13)))</formula>
    </cfRule>
  </conditionalFormatting>
  <conditionalFormatting sqref="AA14:AB17">
    <cfRule type="containsText" dxfId="42" priority="358" operator="containsText" text="SIN IMPACTO">
      <formula>NOT(ISERROR(SEARCH("SIN IMPACTO",AA14)))</formula>
    </cfRule>
    <cfRule type="containsText" dxfId="41" priority="359" operator="containsText" text="Negativo ALTO">
      <formula>NOT(ISERROR(SEARCH("Negativo ALTO",AA14)))</formula>
    </cfRule>
    <cfRule type="containsText" dxfId="40" priority="360" operator="containsText" text="Negativo BAJO">
      <formula>NOT(ISERROR(SEARCH("Negativo BAJO",AA14)))</formula>
    </cfRule>
    <cfRule type="containsText" dxfId="39" priority="361" operator="containsText" text="POSITIVO">
      <formula>NOT(ISERROR(SEARCH("POSITIVO",AA14)))</formula>
    </cfRule>
    <cfRule type="containsText" dxfId="38" priority="362" operator="containsText" text="Negativo MODERADO">
      <formula>NOT(ISERROR(SEARCH("Negativo MODERADO",AA14)))</formula>
    </cfRule>
  </conditionalFormatting>
  <conditionalFormatting sqref="AA16:AB18">
    <cfRule type="containsText" dxfId="37" priority="368" operator="containsText" text="SIN IMPACTO">
      <formula>NOT(ISERROR(SEARCH("SIN IMPACTO",AA16)))</formula>
    </cfRule>
    <cfRule type="containsText" dxfId="36" priority="369" operator="containsText" text="Negativo ALTO">
      <formula>NOT(ISERROR(SEARCH("Negativo ALTO",AA16)))</formula>
    </cfRule>
    <cfRule type="containsText" dxfId="35" priority="370" operator="containsText" text="Negativo BAJO">
      <formula>NOT(ISERROR(SEARCH("Negativo BAJO",AA16)))</formula>
    </cfRule>
    <cfRule type="containsText" dxfId="34" priority="371" operator="containsText" text="POSITIVO">
      <formula>NOT(ISERROR(SEARCH("POSITIVO",AA16)))</formula>
    </cfRule>
    <cfRule type="containsText" dxfId="33" priority="372" operator="containsText" text="Negativo MODERADO">
      <formula>NOT(ISERROR(SEARCH("Negativo MODERADO",AA16)))</formula>
    </cfRule>
  </conditionalFormatting>
  <conditionalFormatting sqref="AZ13:AZ17">
    <cfRule type="cellIs" dxfId="32" priority="1424" operator="between">
      <formula>0</formula>
      <formula>0</formula>
    </cfRule>
    <cfRule type="cellIs" dxfId="31" priority="1434" operator="between">
      <formula>1</formula>
      <formula>100</formula>
    </cfRule>
  </conditionalFormatting>
  <conditionalFormatting sqref="AZ13:AZ18">
    <cfRule type="cellIs" dxfId="30" priority="898" operator="between">
      <formula>0</formula>
      <formula>0</formula>
    </cfRule>
    <cfRule type="cellIs" dxfId="29" priority="903" operator="between">
      <formula>1</formula>
      <formula>100</formula>
    </cfRule>
  </conditionalFormatting>
  <conditionalFormatting sqref="AZ16:AZ18">
    <cfRule type="cellIs" dxfId="28" priority="909" operator="between">
      <formula>0</formula>
      <formula>0</formula>
    </cfRule>
    <cfRule type="cellIs" dxfId="27" priority="914" operator="between">
      <formula>1</formula>
      <formula>100</formula>
    </cfRule>
  </conditionalFormatting>
  <conditionalFormatting sqref="AZ13:BA17">
    <cfRule type="cellIs" dxfId="26" priority="1432" operator="between">
      <formula>-1</formula>
      <formula>-30</formula>
    </cfRule>
    <cfRule type="cellIs" dxfId="25" priority="1431" operator="between">
      <formula>-31</formula>
      <formula>-60</formula>
    </cfRule>
    <cfRule type="cellIs" dxfId="24" priority="1430" operator="between">
      <formula>-61</formula>
      <formula>-100</formula>
    </cfRule>
  </conditionalFormatting>
  <conditionalFormatting sqref="AZ13:BA18">
    <cfRule type="cellIs" dxfId="23" priority="899" operator="between">
      <formula>-61</formula>
      <formula>-100</formula>
    </cfRule>
    <cfRule type="cellIs" dxfId="22" priority="900" operator="between">
      <formula>-31</formula>
      <formula>-60</formula>
    </cfRule>
    <cfRule type="cellIs" dxfId="21" priority="901" operator="between">
      <formula>-1</formula>
      <formula>-30</formula>
    </cfRule>
  </conditionalFormatting>
  <conditionalFormatting sqref="AZ16:BA18">
    <cfRule type="cellIs" dxfId="20" priority="910" operator="between">
      <formula>-61</formula>
      <formula>-100</formula>
    </cfRule>
    <cfRule type="cellIs" dxfId="19" priority="911" operator="between">
      <formula>-31</formula>
      <formula>-60</formula>
    </cfRule>
    <cfRule type="cellIs" dxfId="18" priority="912" operator="between">
      <formula>-1</formula>
      <formula>-30</formula>
    </cfRule>
  </conditionalFormatting>
  <conditionalFormatting sqref="BA13:BA17">
    <cfRule type="containsText" dxfId="17" priority="1419" operator="containsText" text="POSITIVO">
      <formula>NOT(ISERROR(SEARCH("POSITIVO",BA13)))</formula>
    </cfRule>
    <cfRule type="containsText" dxfId="16" priority="1420" operator="containsText" text="Negativo BAJO">
      <formula>NOT(ISERROR(SEARCH("Negativo BAJO",BA13)))</formula>
    </cfRule>
    <cfRule type="containsText" dxfId="15" priority="1421" operator="containsText" text="Negativo MODERADO">
      <formula>NOT(ISERROR(SEARCH("Negativo MODERADO",BA13)))</formula>
    </cfRule>
    <cfRule type="containsText" dxfId="14" priority="1423" operator="containsText" text="SIN IMPACTO">
      <formula>NOT(ISERROR(SEARCH("SIN IMPACTO",BA13)))</formula>
    </cfRule>
    <cfRule type="cellIs" dxfId="13" priority="1433" operator="between">
      <formula>0</formula>
      <formula>100</formula>
    </cfRule>
    <cfRule type="containsText" dxfId="12" priority="1422" operator="containsText" text="Negativo ALTO">
      <formula>NOT(ISERROR(SEARCH("Negativo ALTO",BA13)))</formula>
    </cfRule>
  </conditionalFormatting>
  <conditionalFormatting sqref="BA13:BA18">
    <cfRule type="containsText" dxfId="11" priority="897" operator="containsText" text="SIN IMPACTO">
      <formula>NOT(ISERROR(SEARCH("SIN IMPACTO",BA13)))</formula>
    </cfRule>
    <cfRule type="containsText" dxfId="10" priority="895" operator="containsText" text="Negativo MODERADO">
      <formula>NOT(ISERROR(SEARCH("Negativo MODERADO",BA13)))</formula>
    </cfRule>
    <cfRule type="containsText" dxfId="9" priority="894" operator="containsText" text="Negativo BAJO">
      <formula>NOT(ISERROR(SEARCH("Negativo BAJO",BA13)))</formula>
    </cfRule>
    <cfRule type="containsText" dxfId="8" priority="893" operator="containsText" text="POSITIVO">
      <formula>NOT(ISERROR(SEARCH("POSITIVO",BA13)))</formula>
    </cfRule>
    <cfRule type="containsText" dxfId="7" priority="896" operator="containsText" text="Negativo ALTO">
      <formula>NOT(ISERROR(SEARCH("Negativo ALTO",BA13)))</formula>
    </cfRule>
    <cfRule type="cellIs" dxfId="6" priority="902" operator="between">
      <formula>0</formula>
      <formula>100</formula>
    </cfRule>
  </conditionalFormatting>
  <conditionalFormatting sqref="BA16:BA18">
    <cfRule type="cellIs" dxfId="5" priority="913" operator="between">
      <formula>0</formula>
      <formula>100</formula>
    </cfRule>
    <cfRule type="containsText" dxfId="4" priority="908" operator="containsText" text="SIN IMPACTO">
      <formula>NOT(ISERROR(SEARCH("SIN IMPACTO",BA16)))</formula>
    </cfRule>
    <cfRule type="containsText" dxfId="3" priority="907" operator="containsText" text="Negativo ALTO">
      <formula>NOT(ISERROR(SEARCH("Negativo ALTO",BA16)))</formula>
    </cfRule>
    <cfRule type="containsText" dxfId="2" priority="906" operator="containsText" text="Negativo MODERADO">
      <formula>NOT(ISERROR(SEARCH("Negativo MODERADO",BA16)))</formula>
    </cfRule>
    <cfRule type="containsText" dxfId="1" priority="904" operator="containsText" text="POSITIVO">
      <formula>NOT(ISERROR(SEARCH("POSITIVO",BA16)))</formula>
    </cfRule>
    <cfRule type="containsText" dxfId="0" priority="905" operator="containsText" text="Negativo BAJO">
      <formula>NOT(ISERROR(SEARCH("Negativo BAJO",BA16)))</formula>
    </cfRule>
  </conditionalFormatting>
  <dataValidations count="31">
    <dataValidation type="list" allowBlank="1" showInputMessage="1" showErrorMessage="1" sqref="BC13:BC18" xr:uid="{4EB18113-44A5-4A72-9FF5-218AEE3D7F12}">
      <formula1>INDIRECT("Tabla68[Tipo de actividad]")</formula1>
    </dataValidation>
    <dataValidation type="list" allowBlank="1" showInputMessage="1" showErrorMessage="1" sqref="AU13:AU18" xr:uid="{2C688529-4409-4F09-8748-24B080308D61}">
      <formula1>INDIRECT("Tabla61[Después]")</formula1>
    </dataValidation>
    <dataValidation type="list" allowBlank="1" showInputMessage="1" showErrorMessage="1" sqref="AS13:AS18" xr:uid="{C610F268-515F-40A2-A7DA-94042665990B}">
      <formula1>INDIRECT("Tabla60[Durante]")</formula1>
    </dataValidation>
    <dataValidation type="list" allowBlank="1" showInputMessage="1" showErrorMessage="1" sqref="AQ13:AQ18" xr:uid="{B88CEBD9-FC29-4D46-BD7E-D4096B1C568D}">
      <formula1>INDIRECT("Tabla59[Antes]")</formula1>
    </dataValidation>
    <dataValidation type="list" allowBlank="1" showInputMessage="1" showErrorMessage="1" sqref="AN13:AN18" xr:uid="{A63DA4CB-B5A9-401D-BF8B-C50099A8B733}">
      <formula1>INDIRECT("Tabla57[Después]")</formula1>
    </dataValidation>
    <dataValidation type="list" allowBlank="1" showInputMessage="1" showErrorMessage="1" sqref="AL13:AL18" xr:uid="{639E92AF-2F6B-48ED-A081-AF7C73AD24C5}">
      <formula1>INDIRECT("Tabla56[Durante]")</formula1>
    </dataValidation>
    <dataValidation type="list" allowBlank="1" showInputMessage="1" showErrorMessage="1" sqref="AJ13:AJ18" xr:uid="{FBC8CA33-ECE1-4211-BC7F-1BD305C1E961}">
      <formula1>INDIRECT("Tabla55[Antes]")</formula1>
    </dataValidation>
    <dataValidation type="list" allowBlank="1" showInputMessage="1" showErrorMessage="1" sqref="AG13:AG18" xr:uid="{F5CD5A6A-CA0A-4EE9-ABAB-5B722DE901BC}">
      <formula1>INDIRECT("Tabla53[Después]")</formula1>
    </dataValidation>
    <dataValidation type="list" allowBlank="1" showInputMessage="1" showErrorMessage="1" sqref="AE13:AE18" xr:uid="{AB252F00-3D08-4FA5-B304-81763CE1D93F}">
      <formula1>INDIRECT("Tabla52[Durante]")</formula1>
    </dataValidation>
    <dataValidation type="list" allowBlank="1" showInputMessage="1" showErrorMessage="1" sqref="AC13:AC18" xr:uid="{50B6B3D2-D22B-4A5A-8A6F-454C0C347ABA}">
      <formula1>INDIRECT("Tabla51[Antes]")</formula1>
    </dataValidation>
    <dataValidation type="list" allowBlank="1" showInputMessage="1" showErrorMessage="1" sqref="Q13:Q18" xr:uid="{48DEA866-6B56-4F94-8F49-89ABD2A8765E}">
      <formula1>INDIRECT("Tabla39[Cumplimiento]")</formula1>
    </dataValidation>
    <dataValidation type="list" allowBlank="1" showInputMessage="1" showErrorMessage="1" sqref="P13:P18" xr:uid="{60C6CD8E-BD10-47DF-9ABC-1A1C7A017D6A}">
      <formula1>INDIRECT("Tabla38[Existencia]")</formula1>
    </dataValidation>
    <dataValidation type="list" allowBlank="1" showInputMessage="1" showErrorMessage="1" sqref="O13:O18" xr:uid="{8BF54688-FD90-4BB4-9BB4-ED9682759BC4}">
      <formula1>INDIRECT("Tabla37[Oportunidad]")</formula1>
    </dataValidation>
    <dataValidation type="list" allowBlank="1" showInputMessage="1" showErrorMessage="1" sqref="N13:N18" xr:uid="{0C9F004D-03A0-43CC-9D3F-93EA64D5EB60}">
      <formula1>INDIRECT("Tabla36[Amenaza]")</formula1>
    </dataValidation>
    <dataValidation type="list" allowBlank="1" showInputMessage="1" showErrorMessage="1" sqref="M13:M18" xr:uid="{54114E1F-8CD6-49F3-B1DE-201024345C5C}">
      <formula1>INDIRECT("Tabla35[Carácter]")</formula1>
    </dataValidation>
    <dataValidation type="list" allowBlank="1" showInputMessage="1" showErrorMessage="1" sqref="H13:H18" xr:uid="{8F8D1E0E-4636-4D1A-839A-CDC91D3D5849}">
      <formula1>INDIRECT("Tabla30[Condición de operación (Normal, anormal o emergencia)]")</formula1>
    </dataValidation>
    <dataValidation type="list" allowBlank="1" showInputMessage="1" showErrorMessage="1" sqref="F13:F18" xr:uid="{4413CF5F-880E-4184-B5B5-4B6CDCBBDF5D}">
      <formula1>INDIRECT("Tabla28[Sede actividad]")</formula1>
    </dataValidation>
    <dataValidation type="list" allowBlank="1" showInputMessage="1" showErrorMessage="1" sqref="D13:D18" xr:uid="{EBA73A3F-7E8D-4F7D-A6D4-12E7C71553EB}">
      <formula1>INDIRECT("Tabla6[Fase de actividad]")</formula1>
    </dataValidation>
    <dataValidation type="list" allowBlank="1" showInputMessage="1" showErrorMessage="1" sqref="A13:A18" xr:uid="{5A20F1F9-1C52-4F99-8678-D0FD7AB56CD1}">
      <formula1>INDIRECT("Tabla1[Dirección Territorial]")</formula1>
    </dataValidation>
    <dataValidation type="list" allowBlank="1" showInputMessage="1" showErrorMessage="1" sqref="I13:I18" xr:uid="{1DBF7FF2-CD4F-4BE3-8984-855F671079DF}">
      <formula1>INDIRECT("Tabla31[Origen de actividad]")</formula1>
    </dataValidation>
    <dataValidation type="list" allowBlank="1" showInputMessage="1" showErrorMessage="1" sqref="J13:J18" xr:uid="{AEBF79D7-34A8-421D-AFA9-EF5861A0DE9F}">
      <formula1>INDIRECT("Tabla32[Componente]")</formula1>
    </dataValidation>
    <dataValidation type="list" allowBlank="1" showInputMessage="1" showErrorMessage="1" sqref="X13:X18" xr:uid="{D0464F0E-9F3A-49D6-BFEB-AA87D94B9617}">
      <formula1>INDIRECT("Tabla46[Gestión]")</formula1>
    </dataValidation>
    <dataValidation type="list" allowBlank="1" showInputMessage="1" showErrorMessage="1" sqref="W13:W18" xr:uid="{204441A8-1E69-423A-AAB4-C4B5B504B939}">
      <formula1>INDIRECT("Tabla45[Exigencia]")</formula1>
    </dataValidation>
    <dataValidation type="list" allowBlank="1" showInputMessage="1" showErrorMessage="1" sqref="U13:U18" xr:uid="{3EA5E875-6ED7-4611-BDC7-453033B7453E}">
      <formula1>INDIRECT("Tabla43[Alcance]")</formula1>
    </dataValidation>
    <dataValidation type="list" allowBlank="1" showInputMessage="1" showErrorMessage="1" sqref="T13:T18" xr:uid="{D39261AB-3631-40CC-9DB5-C327D02BEA7F}">
      <formula1>INDIRECT("Tabla42[Severidad]")</formula1>
    </dataValidation>
    <dataValidation type="list" allowBlank="1" showInputMessage="1" showErrorMessage="1" sqref="S13:S18" xr:uid="{C9EB1392-AC2E-443F-9707-E14FC5D98255}">
      <formula1>INDIRECT("Tabla41[Frecuencia]")</formula1>
    </dataValidation>
    <dataValidation type="list" allowBlank="1" showInputMessage="1" showErrorMessage="1" sqref="L13:L18" xr:uid="{A0209003-7328-4920-A6D5-6AB57AB3322E}">
      <formula1>INDIRECT("Tabla34[Impacto]")</formula1>
    </dataValidation>
    <dataValidation type="list" allowBlank="1" showInputMessage="1" showErrorMessage="1" sqref="K13:K18" xr:uid="{1908E671-440C-4B29-A8ED-7096805C5177}">
      <formula1>INDIRECT("Tabla33[Aspecto]")</formula1>
    </dataValidation>
    <dataValidation type="list" allowBlank="1" showInputMessage="1" showErrorMessage="1" sqref="G13:G18" xr:uid="{5301CFA3-E2B1-430F-A96A-4CFC9A25689C}">
      <formula1>INDIRECT(A13)</formula1>
    </dataValidation>
    <dataValidation type="list" allowBlank="1" showInputMessage="1" showErrorMessage="1" sqref="C13:C18" xr:uid="{C86DB8EB-222A-4A6E-BE84-7363F53764A1}">
      <formula1>INDIRECT(B13)</formula1>
    </dataValidation>
    <dataValidation type="list" allowBlank="1" showInputMessage="1" showErrorMessage="1" sqref="E13:E18" xr:uid="{308BFDC5-56D8-47D5-AF02-43634E9C916C}">
      <formula1>INDIRECT(C13)</formula1>
    </dataValidation>
  </dataValidations>
  <printOptions horizontalCentered="1" verticalCentered="1"/>
  <pageMargins left="0.27559055118110237" right="0.11811023622047245" top="0.19685039370078741" bottom="0.15748031496062992" header="0" footer="0"/>
  <pageSetup paperSize="8" scale="43"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1F4C9DC-0CE1-4F41-849F-70C04B576698}">
          <x14:formula1>
            <xm:f>'L.D Nueva'!$B$2:$C$2</xm:f>
          </x14:formula1>
          <xm:sqref>B13:B18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36744-2707-4DEF-8772-28C570D378BE}">
  <sheetPr codeName="Hoja16">
    <pageSetUpPr fitToPage="1"/>
  </sheetPr>
  <dimension ref="A1:P50"/>
  <sheetViews>
    <sheetView showGridLines="0" view="pageBreakPreview" zoomScale="70" zoomScaleNormal="90" zoomScaleSheetLayoutView="70" workbookViewId="0">
      <selection activeCell="C6" sqref="C6"/>
    </sheetView>
  </sheetViews>
  <sheetFormatPr baseColWidth="10" defaultColWidth="15.7109375" defaultRowHeight="13.8" x14ac:dyDescent="0.25"/>
  <cols>
    <col min="1" max="1" width="40.85546875" style="1" customWidth="1"/>
    <col min="2" max="2" width="78.7109375" style="1" customWidth="1"/>
    <col min="3" max="3" width="29.85546875" style="1" customWidth="1"/>
    <col min="4" max="16384" width="15.7109375" style="8"/>
  </cols>
  <sheetData>
    <row r="1" spans="1:16" s="211" customFormat="1" ht="16.95" customHeight="1" x14ac:dyDescent="0.2">
      <c r="A1" s="362" t="e" vm="107">
        <v>#VALUE!</v>
      </c>
      <c r="B1" s="362" t="s">
        <v>911</v>
      </c>
      <c r="C1" s="365" t="s">
        <v>926</v>
      </c>
    </row>
    <row r="2" spans="1:16" s="211" customFormat="1" ht="16.95" customHeight="1" thickBot="1" x14ac:dyDescent="0.25">
      <c r="A2" s="363"/>
      <c r="B2" s="364"/>
      <c r="C2" s="366"/>
    </row>
    <row r="3" spans="1:16" s="211" customFormat="1" ht="16.95" customHeight="1" x14ac:dyDescent="0.2">
      <c r="A3" s="363"/>
      <c r="B3" s="367" t="s">
        <v>58</v>
      </c>
      <c r="C3" s="369" t="s">
        <v>927</v>
      </c>
    </row>
    <row r="4" spans="1:16" s="211" customFormat="1" ht="16.95" customHeight="1" thickBot="1" x14ac:dyDescent="0.25">
      <c r="A4" s="363"/>
      <c r="B4" s="382"/>
      <c r="C4" s="370"/>
    </row>
    <row r="5" spans="1:16" s="211" customFormat="1" ht="16.95" customHeight="1" thickBot="1" x14ac:dyDescent="0.25">
      <c r="A5" s="363"/>
      <c r="B5" s="367" t="s">
        <v>912</v>
      </c>
      <c r="C5" s="296" t="s">
        <v>928</v>
      </c>
    </row>
    <row r="6" spans="1:16" s="211" customFormat="1" ht="16.95" customHeight="1" thickBot="1" x14ac:dyDescent="0.25">
      <c r="A6" s="363"/>
      <c r="B6" s="368"/>
      <c r="C6" s="297" t="s">
        <v>913</v>
      </c>
    </row>
    <row r="7" spans="1:16" ht="3" customHeight="1" x14ac:dyDescent="0.25">
      <c r="A7" s="353"/>
      <c r="B7" s="604"/>
      <c r="C7" s="605"/>
    </row>
    <row r="8" spans="1:16" x14ac:dyDescent="0.25">
      <c r="A8" s="606"/>
      <c r="B8" s="607"/>
      <c r="C8" s="608"/>
      <c r="D8" s="220"/>
      <c r="E8" s="220"/>
      <c r="F8" s="220"/>
      <c r="G8" s="220"/>
      <c r="H8" s="220"/>
      <c r="I8" s="220"/>
      <c r="J8" s="220"/>
      <c r="K8" s="220"/>
      <c r="L8" s="220"/>
      <c r="M8" s="220"/>
      <c r="N8" s="220"/>
      <c r="O8" s="220"/>
      <c r="P8" s="220"/>
    </row>
    <row r="9" spans="1:16" x14ac:dyDescent="0.25">
      <c r="A9" s="606"/>
      <c r="B9" s="607"/>
      <c r="C9" s="608"/>
      <c r="D9" s="220"/>
      <c r="E9" s="220"/>
      <c r="F9" s="220"/>
      <c r="G9" s="220"/>
      <c r="H9" s="220"/>
      <c r="I9" s="220"/>
      <c r="J9" s="220"/>
      <c r="K9" s="220"/>
      <c r="L9" s="220"/>
      <c r="M9" s="220"/>
      <c r="N9" s="220"/>
      <c r="O9" s="220"/>
      <c r="P9" s="220"/>
    </row>
    <row r="10" spans="1:16" x14ac:dyDescent="0.25">
      <c r="A10" s="606"/>
      <c r="B10" s="607"/>
      <c r="C10" s="608"/>
      <c r="D10" s="220"/>
      <c r="E10" s="220"/>
      <c r="F10" s="220"/>
      <c r="G10" s="220"/>
      <c r="H10" s="220"/>
      <c r="I10" s="220"/>
      <c r="J10" s="220"/>
      <c r="K10" s="220"/>
      <c r="L10" s="220"/>
      <c r="M10" s="220"/>
      <c r="N10" s="220"/>
      <c r="O10" s="220"/>
      <c r="P10" s="220"/>
    </row>
    <row r="11" spans="1:16" x14ac:dyDescent="0.25">
      <c r="A11" s="606"/>
      <c r="B11" s="607"/>
      <c r="C11" s="608"/>
      <c r="D11" s="220"/>
      <c r="E11" s="220"/>
      <c r="F11" s="220"/>
      <c r="G11" s="220"/>
      <c r="H11" s="220"/>
      <c r="I11" s="220"/>
      <c r="J11" s="220"/>
      <c r="K11" s="220"/>
      <c r="L11" s="220"/>
      <c r="M11" s="220"/>
      <c r="N11" s="220"/>
      <c r="O11" s="220"/>
      <c r="P11" s="220"/>
    </row>
    <row r="12" spans="1:16" x14ac:dyDescent="0.25">
      <c r="A12" s="606"/>
      <c r="B12" s="607"/>
      <c r="C12" s="608"/>
      <c r="D12" s="220"/>
      <c r="E12" s="220"/>
      <c r="F12" s="220"/>
      <c r="G12" s="220"/>
      <c r="H12" s="220"/>
      <c r="I12" s="220"/>
      <c r="J12" s="220"/>
      <c r="K12" s="220"/>
      <c r="L12" s="220"/>
      <c r="M12" s="220"/>
      <c r="N12" s="220"/>
      <c r="O12" s="220"/>
      <c r="P12" s="220"/>
    </row>
    <row r="13" spans="1:16" x14ac:dyDescent="0.25">
      <c r="A13" s="606"/>
      <c r="B13" s="607"/>
      <c r="C13" s="608"/>
      <c r="D13" s="220"/>
      <c r="E13" s="220"/>
      <c r="F13" s="220"/>
      <c r="G13" s="220"/>
      <c r="H13" s="220"/>
      <c r="I13" s="220"/>
      <c r="J13" s="220"/>
      <c r="K13" s="220"/>
      <c r="L13" s="220"/>
      <c r="M13" s="220"/>
      <c r="N13" s="220"/>
      <c r="O13" s="220"/>
      <c r="P13" s="220"/>
    </row>
    <row r="14" spans="1:16" x14ac:dyDescent="0.25">
      <c r="A14" s="606"/>
      <c r="B14" s="607"/>
      <c r="C14" s="608"/>
      <c r="D14" s="220"/>
      <c r="E14" s="220"/>
      <c r="F14" s="220"/>
      <c r="G14" s="220"/>
      <c r="H14" s="220"/>
      <c r="I14" s="220"/>
      <c r="J14" s="220"/>
      <c r="K14" s="220"/>
      <c r="L14" s="220"/>
      <c r="M14" s="220"/>
      <c r="N14" s="220"/>
      <c r="O14" s="220"/>
      <c r="P14" s="220"/>
    </row>
    <row r="15" spans="1:16" x14ac:dyDescent="0.25">
      <c r="A15" s="606"/>
      <c r="B15" s="607"/>
      <c r="C15" s="608"/>
      <c r="D15" s="220"/>
      <c r="E15" s="220"/>
      <c r="F15" s="220"/>
      <c r="G15" s="220"/>
      <c r="H15" s="220"/>
      <c r="I15" s="220"/>
      <c r="J15" s="220"/>
      <c r="K15" s="220"/>
      <c r="L15" s="220"/>
      <c r="M15" s="220"/>
      <c r="N15" s="220"/>
      <c r="O15" s="220"/>
      <c r="P15" s="220"/>
    </row>
    <row r="16" spans="1:16" x14ac:dyDescent="0.25">
      <c r="A16" s="606"/>
      <c r="B16" s="607"/>
      <c r="C16" s="608"/>
      <c r="D16" s="220"/>
      <c r="E16" s="220"/>
      <c r="F16" s="220"/>
      <c r="G16" s="220"/>
      <c r="H16" s="220"/>
      <c r="I16" s="220"/>
      <c r="J16" s="220"/>
      <c r="K16" s="220"/>
      <c r="L16" s="220"/>
      <c r="M16" s="220"/>
      <c r="N16" s="220"/>
      <c r="O16" s="220"/>
      <c r="P16" s="220"/>
    </row>
    <row r="17" spans="1:16" x14ac:dyDescent="0.25">
      <c r="A17" s="606"/>
      <c r="B17" s="607"/>
      <c r="C17" s="608"/>
      <c r="D17" s="220"/>
      <c r="E17" s="220"/>
      <c r="F17" s="220"/>
      <c r="G17" s="220"/>
      <c r="H17" s="220"/>
      <c r="I17" s="220"/>
      <c r="J17" s="220"/>
      <c r="K17" s="220"/>
      <c r="L17" s="220"/>
      <c r="M17" s="220"/>
      <c r="N17" s="220"/>
      <c r="O17" s="220"/>
      <c r="P17" s="220"/>
    </row>
    <row r="18" spans="1:16" x14ac:dyDescent="0.25">
      <c r="A18" s="606"/>
      <c r="B18" s="607"/>
      <c r="C18" s="608"/>
      <c r="D18" s="220"/>
      <c r="E18" s="220"/>
      <c r="F18" s="220"/>
      <c r="G18" s="220"/>
      <c r="H18" s="220"/>
      <c r="I18" s="220"/>
      <c r="J18" s="220"/>
      <c r="K18" s="220"/>
      <c r="L18" s="220"/>
      <c r="M18" s="220"/>
      <c r="N18" s="220"/>
      <c r="O18" s="220"/>
      <c r="P18" s="220"/>
    </row>
    <row r="19" spans="1:16" x14ac:dyDescent="0.25">
      <c r="A19" s="606"/>
      <c r="B19" s="607"/>
      <c r="C19" s="608"/>
      <c r="D19" s="220"/>
      <c r="E19" s="220"/>
      <c r="F19" s="220"/>
      <c r="G19" s="220"/>
      <c r="H19" s="220"/>
      <c r="I19" s="220"/>
      <c r="J19" s="220"/>
      <c r="K19" s="220"/>
      <c r="L19" s="220"/>
      <c r="M19" s="220"/>
      <c r="N19" s="220"/>
      <c r="O19" s="220"/>
      <c r="P19" s="220"/>
    </row>
    <row r="20" spans="1:16" x14ac:dyDescent="0.25">
      <c r="A20" s="606"/>
      <c r="B20" s="607"/>
      <c r="C20" s="608"/>
      <c r="D20" s="220"/>
      <c r="E20" s="220"/>
      <c r="F20" s="220"/>
      <c r="G20" s="220"/>
      <c r="H20" s="220"/>
      <c r="I20" s="220"/>
      <c r="J20" s="220"/>
      <c r="K20" s="220"/>
      <c r="L20" s="220"/>
      <c r="M20" s="220"/>
      <c r="N20" s="220"/>
      <c r="O20" s="220"/>
      <c r="P20" s="220"/>
    </row>
    <row r="21" spans="1:16" x14ac:dyDescent="0.25">
      <c r="A21" s="606"/>
      <c r="B21" s="607"/>
      <c r="C21" s="608"/>
      <c r="D21" s="220"/>
      <c r="E21" s="220"/>
      <c r="F21" s="220"/>
      <c r="G21" s="220"/>
      <c r="H21" s="220"/>
      <c r="I21" s="220"/>
      <c r="J21" s="220"/>
      <c r="K21" s="220"/>
      <c r="L21" s="220"/>
      <c r="M21" s="220"/>
      <c r="N21" s="220"/>
      <c r="O21" s="220"/>
      <c r="P21" s="220"/>
    </row>
    <row r="22" spans="1:16" x14ac:dyDescent="0.25">
      <c r="A22" s="606"/>
      <c r="B22" s="607"/>
      <c r="C22" s="608"/>
      <c r="D22" s="220"/>
      <c r="E22" s="220"/>
      <c r="F22" s="220"/>
      <c r="G22" s="220"/>
      <c r="H22" s="220"/>
      <c r="I22" s="220"/>
      <c r="J22" s="220"/>
      <c r="K22" s="220"/>
      <c r="L22" s="220"/>
      <c r="M22" s="220"/>
      <c r="N22" s="220"/>
      <c r="O22" s="220"/>
      <c r="P22" s="220"/>
    </row>
    <row r="23" spans="1:16" x14ac:dyDescent="0.25">
      <c r="A23" s="606"/>
      <c r="B23" s="607"/>
      <c r="C23" s="608"/>
      <c r="D23" s="220"/>
      <c r="E23" s="220"/>
      <c r="F23" s="220"/>
      <c r="G23" s="220"/>
      <c r="H23" s="220"/>
      <c r="I23" s="220"/>
      <c r="J23" s="220"/>
      <c r="K23" s="220"/>
      <c r="L23" s="220"/>
      <c r="M23" s="220"/>
      <c r="N23" s="220"/>
      <c r="O23" s="220"/>
      <c r="P23" s="220"/>
    </row>
    <row r="24" spans="1:16" x14ac:dyDescent="0.25">
      <c r="A24" s="606"/>
      <c r="B24" s="607"/>
      <c r="C24" s="608"/>
      <c r="D24" s="220"/>
      <c r="E24" s="220"/>
      <c r="F24" s="220"/>
      <c r="G24" s="220"/>
      <c r="H24" s="220"/>
      <c r="I24" s="220"/>
      <c r="J24" s="220"/>
      <c r="K24" s="220"/>
      <c r="L24" s="220"/>
      <c r="M24" s="220"/>
      <c r="N24" s="220"/>
      <c r="O24" s="220"/>
      <c r="P24" s="220"/>
    </row>
    <row r="25" spans="1:16" x14ac:dyDescent="0.25">
      <c r="A25" s="606"/>
      <c r="B25" s="607"/>
      <c r="C25" s="608"/>
      <c r="D25" s="220"/>
      <c r="E25" s="220"/>
      <c r="F25" s="220"/>
      <c r="G25" s="220"/>
      <c r="H25" s="220"/>
      <c r="I25" s="220"/>
      <c r="J25" s="220"/>
      <c r="K25" s="220"/>
      <c r="L25" s="220"/>
      <c r="M25" s="220"/>
      <c r="N25" s="220"/>
      <c r="O25" s="220"/>
      <c r="P25" s="220"/>
    </row>
    <row r="26" spans="1:16" x14ac:dyDescent="0.25">
      <c r="A26" s="606"/>
      <c r="B26" s="607"/>
      <c r="C26" s="608"/>
      <c r="D26" s="220"/>
      <c r="E26" s="220"/>
      <c r="F26" s="220"/>
      <c r="G26" s="220"/>
      <c r="H26" s="220"/>
      <c r="I26" s="220"/>
      <c r="J26" s="220"/>
      <c r="K26" s="220"/>
      <c r="L26" s="220"/>
      <c r="M26" s="220"/>
      <c r="N26" s="220"/>
      <c r="O26" s="220"/>
      <c r="P26" s="220"/>
    </row>
    <row r="27" spans="1:16" x14ac:dyDescent="0.25">
      <c r="A27" s="606"/>
      <c r="B27" s="607"/>
      <c r="C27" s="608"/>
      <c r="D27" s="220"/>
      <c r="E27" s="220"/>
      <c r="F27" s="220"/>
      <c r="G27" s="220"/>
      <c r="H27" s="220"/>
      <c r="I27" s="220"/>
      <c r="J27" s="220"/>
      <c r="K27" s="220"/>
      <c r="L27" s="220"/>
      <c r="M27" s="220"/>
      <c r="N27" s="220"/>
      <c r="O27" s="220"/>
      <c r="P27" s="220"/>
    </row>
    <row r="28" spans="1:16" x14ac:dyDescent="0.25">
      <c r="A28" s="606"/>
      <c r="B28" s="607"/>
      <c r="C28" s="608"/>
      <c r="D28" s="220"/>
      <c r="E28" s="220"/>
      <c r="F28" s="220"/>
      <c r="G28" s="220"/>
      <c r="H28" s="220"/>
      <c r="I28" s="220"/>
      <c r="J28" s="220"/>
      <c r="K28" s="220"/>
      <c r="L28" s="220"/>
      <c r="M28" s="220"/>
      <c r="N28" s="220"/>
      <c r="O28" s="220"/>
      <c r="P28" s="220"/>
    </row>
    <row r="29" spans="1:16" x14ac:dyDescent="0.25">
      <c r="A29" s="606"/>
      <c r="B29" s="607"/>
      <c r="C29" s="608"/>
      <c r="D29" s="220"/>
      <c r="E29" s="220"/>
      <c r="F29" s="220"/>
      <c r="G29" s="220"/>
      <c r="H29" s="220"/>
      <c r="I29" s="220"/>
      <c r="J29" s="220"/>
      <c r="K29" s="220"/>
      <c r="L29" s="220"/>
      <c r="M29" s="220"/>
      <c r="N29" s="220"/>
      <c r="O29" s="220"/>
      <c r="P29" s="220"/>
    </row>
    <row r="30" spans="1:16" x14ac:dyDescent="0.25">
      <c r="A30" s="606"/>
      <c r="B30" s="607"/>
      <c r="C30" s="608"/>
      <c r="D30" s="220"/>
      <c r="E30" s="220"/>
      <c r="F30" s="220"/>
      <c r="G30" s="220"/>
      <c r="H30" s="220"/>
      <c r="I30" s="220"/>
      <c r="J30" s="220"/>
      <c r="K30" s="220"/>
      <c r="L30" s="220"/>
      <c r="M30" s="220"/>
      <c r="N30" s="220"/>
      <c r="O30" s="220"/>
      <c r="P30" s="220"/>
    </row>
    <row r="31" spans="1:16" x14ac:dyDescent="0.25">
      <c r="A31" s="606"/>
      <c r="B31" s="607"/>
      <c r="C31" s="608"/>
      <c r="D31" s="220"/>
      <c r="E31" s="220"/>
      <c r="F31" s="220"/>
      <c r="G31" s="220"/>
      <c r="H31" s="220"/>
      <c r="I31" s="220"/>
      <c r="J31" s="220"/>
      <c r="K31" s="220"/>
      <c r="L31" s="220"/>
      <c r="M31" s="220"/>
      <c r="N31" s="220"/>
      <c r="O31" s="220"/>
      <c r="P31" s="220"/>
    </row>
    <row r="32" spans="1:16" x14ac:dyDescent="0.25">
      <c r="A32" s="606"/>
      <c r="B32" s="607"/>
      <c r="C32" s="608"/>
      <c r="D32" s="220"/>
      <c r="E32" s="220"/>
      <c r="F32" s="220"/>
      <c r="G32" s="220"/>
      <c r="H32" s="220"/>
      <c r="I32" s="220"/>
      <c r="J32" s="220"/>
      <c r="K32" s="220"/>
      <c r="L32" s="220"/>
      <c r="M32" s="220"/>
      <c r="N32" s="220"/>
      <c r="O32" s="220"/>
      <c r="P32" s="220"/>
    </row>
    <row r="33" spans="1:16" x14ac:dyDescent="0.25">
      <c r="A33" s="606"/>
      <c r="B33" s="607"/>
      <c r="C33" s="608"/>
      <c r="D33" s="220"/>
      <c r="E33" s="220"/>
      <c r="F33" s="220"/>
      <c r="G33" s="220"/>
      <c r="H33" s="220"/>
      <c r="I33" s="220"/>
      <c r="J33" s="220"/>
      <c r="K33" s="220"/>
      <c r="L33" s="220"/>
      <c r="M33" s="220"/>
      <c r="N33" s="220"/>
      <c r="O33" s="220"/>
      <c r="P33" s="220"/>
    </row>
    <row r="34" spans="1:16" x14ac:dyDescent="0.25">
      <c r="A34" s="606"/>
      <c r="B34" s="607"/>
      <c r="C34" s="608"/>
      <c r="D34" s="220"/>
      <c r="E34" s="220"/>
      <c r="F34" s="220"/>
      <c r="G34" s="220"/>
      <c r="H34" s="220"/>
      <c r="I34" s="220"/>
      <c r="J34" s="220"/>
      <c r="K34" s="220"/>
      <c r="L34" s="220"/>
      <c r="M34" s="220"/>
      <c r="N34" s="220"/>
      <c r="O34" s="220"/>
      <c r="P34" s="220"/>
    </row>
    <row r="35" spans="1:16" x14ac:dyDescent="0.25">
      <c r="A35" s="606"/>
      <c r="B35" s="607"/>
      <c r="C35" s="608"/>
      <c r="D35" s="220"/>
      <c r="E35" s="220"/>
      <c r="F35" s="220"/>
      <c r="G35" s="220"/>
      <c r="H35" s="220"/>
      <c r="I35" s="220"/>
      <c r="J35" s="220"/>
      <c r="K35" s="220"/>
      <c r="L35" s="220"/>
      <c r="M35" s="220"/>
      <c r="N35" s="220"/>
      <c r="O35" s="220"/>
      <c r="P35" s="220"/>
    </row>
    <row r="36" spans="1:16" x14ac:dyDescent="0.25">
      <c r="A36" s="606"/>
      <c r="B36" s="607"/>
      <c r="C36" s="608"/>
      <c r="D36" s="220"/>
      <c r="E36" s="220"/>
      <c r="F36" s="220"/>
      <c r="G36" s="220"/>
      <c r="H36" s="220"/>
      <c r="I36" s="220"/>
      <c r="J36" s="220"/>
      <c r="K36" s="220"/>
      <c r="L36" s="220"/>
      <c r="M36" s="220"/>
      <c r="N36" s="220"/>
      <c r="O36" s="220"/>
      <c r="P36" s="220"/>
    </row>
    <row r="37" spans="1:16" x14ac:dyDescent="0.25">
      <c r="A37" s="606"/>
      <c r="B37" s="607"/>
      <c r="C37" s="608"/>
      <c r="D37" s="220"/>
      <c r="E37" s="220"/>
      <c r="F37" s="220"/>
      <c r="G37" s="220"/>
      <c r="H37" s="220"/>
      <c r="I37" s="220"/>
      <c r="J37" s="220"/>
      <c r="K37" s="220"/>
      <c r="L37" s="220"/>
      <c r="M37" s="220"/>
      <c r="N37" s="220"/>
      <c r="O37" s="220"/>
      <c r="P37" s="220"/>
    </row>
    <row r="38" spans="1:16" x14ac:dyDescent="0.25">
      <c r="A38" s="606"/>
      <c r="B38" s="607"/>
      <c r="C38" s="608"/>
      <c r="D38" s="220"/>
      <c r="E38" s="220"/>
      <c r="F38" s="220"/>
      <c r="G38" s="220"/>
      <c r="H38" s="220"/>
      <c r="I38" s="220"/>
      <c r="J38" s="220"/>
      <c r="K38" s="220"/>
      <c r="L38" s="220"/>
      <c r="M38" s="220"/>
      <c r="N38" s="220"/>
      <c r="O38" s="220"/>
      <c r="P38" s="220"/>
    </row>
    <row r="39" spans="1:16" x14ac:dyDescent="0.25">
      <c r="A39" s="606"/>
      <c r="B39" s="607"/>
      <c r="C39" s="608"/>
      <c r="D39" s="220"/>
      <c r="E39" s="220"/>
      <c r="F39" s="220"/>
      <c r="G39" s="220"/>
      <c r="H39" s="220"/>
      <c r="I39" s="220"/>
      <c r="J39" s="220"/>
      <c r="K39" s="220"/>
      <c r="L39" s="220"/>
      <c r="M39" s="220"/>
      <c r="N39" s="220"/>
      <c r="O39" s="220"/>
      <c r="P39" s="220"/>
    </row>
    <row r="40" spans="1:16" x14ac:dyDescent="0.25">
      <c r="A40" s="606"/>
      <c r="B40" s="607"/>
      <c r="C40" s="608"/>
      <c r="D40" s="220"/>
      <c r="E40" s="220"/>
      <c r="F40" s="220"/>
      <c r="G40" s="220"/>
      <c r="H40" s="220"/>
      <c r="I40" s="220"/>
      <c r="J40" s="220"/>
      <c r="K40" s="220"/>
      <c r="L40" s="220"/>
      <c r="M40" s="220"/>
      <c r="N40" s="220"/>
      <c r="O40" s="220"/>
      <c r="P40" s="220"/>
    </row>
    <row r="41" spans="1:16" x14ac:dyDescent="0.25">
      <c r="A41" s="606"/>
      <c r="B41" s="607"/>
      <c r="C41" s="608"/>
      <c r="D41" s="220"/>
      <c r="E41" s="220"/>
      <c r="F41" s="220"/>
      <c r="G41" s="220"/>
      <c r="H41" s="220"/>
      <c r="I41" s="220"/>
      <c r="J41" s="220"/>
      <c r="K41" s="220"/>
      <c r="L41" s="220"/>
      <c r="M41" s="220"/>
      <c r="N41" s="220"/>
      <c r="O41" s="220"/>
      <c r="P41" s="220"/>
    </row>
    <row r="42" spans="1:16" x14ac:dyDescent="0.25">
      <c r="A42" s="606"/>
      <c r="B42" s="607"/>
      <c r="C42" s="608"/>
      <c r="D42" s="220"/>
      <c r="E42" s="220"/>
      <c r="F42" s="220"/>
      <c r="G42" s="220"/>
      <c r="H42" s="220"/>
      <c r="I42" s="220"/>
      <c r="J42" s="220"/>
      <c r="K42" s="220"/>
      <c r="L42" s="220"/>
      <c r="M42" s="220"/>
      <c r="N42" s="220"/>
      <c r="O42" s="220"/>
      <c r="P42" s="220"/>
    </row>
    <row r="43" spans="1:16" x14ac:dyDescent="0.25">
      <c r="A43" s="606"/>
      <c r="B43" s="607"/>
      <c r="C43" s="608"/>
      <c r="D43" s="220"/>
      <c r="E43" s="220"/>
      <c r="F43" s="220"/>
      <c r="G43" s="220"/>
      <c r="H43" s="220"/>
      <c r="I43" s="220"/>
      <c r="J43" s="220"/>
      <c r="K43" s="220"/>
      <c r="L43" s="220"/>
      <c r="M43" s="220"/>
      <c r="N43" s="220"/>
      <c r="O43" s="220"/>
      <c r="P43" s="220"/>
    </row>
    <row r="44" spans="1:16" ht="26.4" customHeight="1" thickBot="1" x14ac:dyDescent="0.3">
      <c r="A44" s="609"/>
      <c r="B44" s="610"/>
      <c r="C44" s="611"/>
    </row>
    <row r="45" spans="1:16" x14ac:dyDescent="0.25">
      <c r="A45" s="2"/>
      <c r="B45" s="2"/>
      <c r="C45" s="2"/>
    </row>
    <row r="46" spans="1:16" x14ac:dyDescent="0.25">
      <c r="A46" s="2"/>
      <c r="B46" s="2"/>
      <c r="C46" s="2"/>
    </row>
    <row r="47" spans="1:16" x14ac:dyDescent="0.25">
      <c r="A47" s="2"/>
      <c r="B47" s="2"/>
      <c r="C47" s="2"/>
    </row>
    <row r="48" spans="1:16" x14ac:dyDescent="0.25">
      <c r="A48" s="2"/>
      <c r="B48" s="2"/>
      <c r="C48" s="2"/>
    </row>
    <row r="49" spans="1:3" x14ac:dyDescent="0.25">
      <c r="A49" s="2"/>
      <c r="B49" s="2"/>
      <c r="C49" s="2"/>
    </row>
    <row r="50" spans="1:3" x14ac:dyDescent="0.25">
      <c r="A50" s="2"/>
      <c r="B50" s="2"/>
      <c r="C50" s="2"/>
    </row>
  </sheetData>
  <sheetProtection algorithmName="SHA-512" hashValue="SF1qeTR7stsqHpn12KE2zzrhSqWM+znxiCZJhYlyZ/aGzRBuBbk8U1L4AU9eQ7L3CzCdclzkD4XkeTu/iMeERA==" saltValue="LcMdRpVdkI9AiWPMG7/HqQ==" spinCount="100000" sheet="1" objects="1" scenarios="1" selectLockedCells="1"/>
  <mergeCells count="7">
    <mergeCell ref="A7:C44"/>
    <mergeCell ref="A1:A6"/>
    <mergeCell ref="B1:B2"/>
    <mergeCell ref="C1:C2"/>
    <mergeCell ref="B3:B4"/>
    <mergeCell ref="C3:C4"/>
    <mergeCell ref="B5:B6"/>
  </mergeCells>
  <printOptions horizontalCentered="1" verticalCentered="1"/>
  <pageMargins left="0.31496062992125984" right="0.31496062992125984" top="0.74803149606299213" bottom="0.74803149606299213" header="0.31496062992125984" footer="0.31496062992125984"/>
  <pageSetup scale="7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B92D-1DA4-4924-BB11-B3AAFC549447}">
  <sheetPr codeName="Hoja17">
    <pageSetUpPr fitToPage="1"/>
  </sheetPr>
  <dimension ref="A1:C49"/>
  <sheetViews>
    <sheetView view="pageBreakPreview" zoomScale="70" zoomScaleNormal="85" zoomScaleSheetLayoutView="70" workbookViewId="0">
      <selection activeCell="D8" sqref="D8"/>
    </sheetView>
  </sheetViews>
  <sheetFormatPr baseColWidth="10" defaultColWidth="14.85546875" defaultRowHeight="14.4" x14ac:dyDescent="0.3"/>
  <cols>
    <col min="1" max="1" width="40.85546875" style="1" customWidth="1"/>
    <col min="2" max="2" width="78.7109375" style="1" customWidth="1"/>
    <col min="3" max="3" width="29.85546875" style="1" customWidth="1"/>
    <col min="4" max="16384" width="14.85546875" style="221"/>
  </cols>
  <sheetData>
    <row r="1" spans="1:3" ht="14.4" customHeight="1" x14ac:dyDescent="0.3">
      <c r="A1" s="362" t="e" vm="107">
        <v>#VALUE!</v>
      </c>
      <c r="B1" s="362" t="s">
        <v>911</v>
      </c>
      <c r="C1" s="365" t="s">
        <v>926</v>
      </c>
    </row>
    <row r="2" spans="1:3" ht="15" thickBot="1" x14ac:dyDescent="0.35">
      <c r="A2" s="363"/>
      <c r="B2" s="364"/>
      <c r="C2" s="366"/>
    </row>
    <row r="3" spans="1:3" ht="14.4" customHeight="1" x14ac:dyDescent="0.3">
      <c r="A3" s="363"/>
      <c r="B3" s="367" t="s">
        <v>58</v>
      </c>
      <c r="C3" s="369" t="s">
        <v>927</v>
      </c>
    </row>
    <row r="4" spans="1:3" ht="15" thickBot="1" x14ac:dyDescent="0.35">
      <c r="A4" s="363"/>
      <c r="B4" s="382"/>
      <c r="C4" s="370"/>
    </row>
    <row r="5" spans="1:3" ht="15" thickBot="1" x14ac:dyDescent="0.35">
      <c r="A5" s="363"/>
      <c r="B5" s="367" t="s">
        <v>912</v>
      </c>
      <c r="C5" s="296" t="s">
        <v>928</v>
      </c>
    </row>
    <row r="6" spans="1:3" ht="15" thickBot="1" x14ac:dyDescent="0.35">
      <c r="A6" s="363"/>
      <c r="B6" s="368"/>
      <c r="C6" s="297" t="s">
        <v>913</v>
      </c>
    </row>
    <row r="7" spans="1:3" x14ac:dyDescent="0.3">
      <c r="A7" s="353"/>
      <c r="B7" s="604"/>
      <c r="C7" s="605"/>
    </row>
    <row r="8" spans="1:3" x14ac:dyDescent="0.3">
      <c r="A8" s="606"/>
      <c r="B8" s="607"/>
      <c r="C8" s="608"/>
    </row>
    <row r="9" spans="1:3" x14ac:dyDescent="0.3">
      <c r="A9" s="606"/>
      <c r="B9" s="607"/>
      <c r="C9" s="608"/>
    </row>
    <row r="10" spans="1:3" ht="14.4" customHeight="1" x14ac:dyDescent="0.3">
      <c r="A10" s="606"/>
      <c r="B10" s="607"/>
      <c r="C10" s="608"/>
    </row>
    <row r="11" spans="1:3" x14ac:dyDescent="0.3">
      <c r="A11" s="606"/>
      <c r="B11" s="607"/>
      <c r="C11" s="608"/>
    </row>
    <row r="12" spans="1:3" x14ac:dyDescent="0.3">
      <c r="A12" s="606"/>
      <c r="B12" s="607"/>
      <c r="C12" s="608"/>
    </row>
    <row r="13" spans="1:3" ht="14.4" customHeight="1" x14ac:dyDescent="0.3">
      <c r="A13" s="606"/>
      <c r="B13" s="607"/>
      <c r="C13" s="608"/>
    </row>
    <row r="14" spans="1:3" x14ac:dyDescent="0.3">
      <c r="A14" s="606"/>
      <c r="B14" s="607"/>
      <c r="C14" s="608"/>
    </row>
    <row r="15" spans="1:3" x14ac:dyDescent="0.3">
      <c r="A15" s="606"/>
      <c r="B15" s="607"/>
      <c r="C15" s="608"/>
    </row>
    <row r="16" spans="1:3" x14ac:dyDescent="0.3">
      <c r="A16" s="606"/>
      <c r="B16" s="607"/>
      <c r="C16" s="608"/>
    </row>
    <row r="17" spans="1:3" x14ac:dyDescent="0.3">
      <c r="A17" s="606"/>
      <c r="B17" s="607"/>
      <c r="C17" s="608"/>
    </row>
    <row r="18" spans="1:3" x14ac:dyDescent="0.3">
      <c r="A18" s="606"/>
      <c r="B18" s="607"/>
      <c r="C18" s="608"/>
    </row>
    <row r="19" spans="1:3" x14ac:dyDescent="0.3">
      <c r="A19" s="606"/>
      <c r="B19" s="607"/>
      <c r="C19" s="608"/>
    </row>
    <row r="20" spans="1:3" x14ac:dyDescent="0.3">
      <c r="A20" s="606"/>
      <c r="B20" s="607"/>
      <c r="C20" s="608"/>
    </row>
    <row r="21" spans="1:3" x14ac:dyDescent="0.3">
      <c r="A21" s="606"/>
      <c r="B21" s="607"/>
      <c r="C21" s="608"/>
    </row>
    <row r="22" spans="1:3" x14ac:dyDescent="0.3">
      <c r="A22" s="606"/>
      <c r="B22" s="607"/>
      <c r="C22" s="608"/>
    </row>
    <row r="23" spans="1:3" x14ac:dyDescent="0.3">
      <c r="A23" s="606"/>
      <c r="B23" s="607"/>
      <c r="C23" s="608"/>
    </row>
    <row r="24" spans="1:3" x14ac:dyDescent="0.3">
      <c r="A24" s="606"/>
      <c r="B24" s="607"/>
      <c r="C24" s="608"/>
    </row>
    <row r="25" spans="1:3" x14ac:dyDescent="0.3">
      <c r="A25" s="606"/>
      <c r="B25" s="607"/>
      <c r="C25" s="608"/>
    </row>
    <row r="26" spans="1:3" x14ac:dyDescent="0.3">
      <c r="A26" s="606"/>
      <c r="B26" s="607"/>
      <c r="C26" s="608"/>
    </row>
    <row r="27" spans="1:3" x14ac:dyDescent="0.3">
      <c r="A27" s="606"/>
      <c r="B27" s="607"/>
      <c r="C27" s="608"/>
    </row>
    <row r="28" spans="1:3" x14ac:dyDescent="0.3">
      <c r="A28" s="606"/>
      <c r="B28" s="607"/>
      <c r="C28" s="608"/>
    </row>
    <row r="29" spans="1:3" x14ac:dyDescent="0.3">
      <c r="A29" s="606"/>
      <c r="B29" s="607"/>
      <c r="C29" s="608"/>
    </row>
    <row r="30" spans="1:3" x14ac:dyDescent="0.3">
      <c r="A30" s="606"/>
      <c r="B30" s="607"/>
      <c r="C30" s="608"/>
    </row>
    <row r="31" spans="1:3" x14ac:dyDescent="0.3">
      <c r="A31" s="606"/>
      <c r="B31" s="607"/>
      <c r="C31" s="608"/>
    </row>
    <row r="32" spans="1:3" x14ac:dyDescent="0.3">
      <c r="A32" s="606"/>
      <c r="B32" s="607"/>
      <c r="C32" s="608"/>
    </row>
    <row r="33" spans="1:3" x14ac:dyDescent="0.3">
      <c r="A33" s="606"/>
      <c r="B33" s="607"/>
      <c r="C33" s="608"/>
    </row>
    <row r="34" spans="1:3" x14ac:dyDescent="0.3">
      <c r="A34" s="606"/>
      <c r="B34" s="607"/>
      <c r="C34" s="608"/>
    </row>
    <row r="35" spans="1:3" x14ac:dyDescent="0.3">
      <c r="A35" s="606"/>
      <c r="B35" s="607"/>
      <c r="C35" s="608"/>
    </row>
    <row r="36" spans="1:3" x14ac:dyDescent="0.3">
      <c r="A36" s="606"/>
      <c r="B36" s="607"/>
      <c r="C36" s="608"/>
    </row>
    <row r="37" spans="1:3" x14ac:dyDescent="0.3">
      <c r="A37" s="606"/>
      <c r="B37" s="607"/>
      <c r="C37" s="608"/>
    </row>
    <row r="38" spans="1:3" x14ac:dyDescent="0.3">
      <c r="A38" s="606"/>
      <c r="B38" s="607"/>
      <c r="C38" s="608"/>
    </row>
    <row r="39" spans="1:3" x14ac:dyDescent="0.3">
      <c r="A39" s="606"/>
      <c r="B39" s="607"/>
      <c r="C39" s="608"/>
    </row>
    <row r="40" spans="1:3" x14ac:dyDescent="0.3">
      <c r="A40" s="606"/>
      <c r="B40" s="607"/>
      <c r="C40" s="608"/>
    </row>
    <row r="41" spans="1:3" x14ac:dyDescent="0.3">
      <c r="A41" s="606"/>
      <c r="B41" s="607"/>
      <c r="C41" s="608"/>
    </row>
    <row r="42" spans="1:3" x14ac:dyDescent="0.3">
      <c r="A42" s="606"/>
      <c r="B42" s="607"/>
      <c r="C42" s="608"/>
    </row>
    <row r="43" spans="1:3" x14ac:dyDescent="0.3">
      <c r="A43" s="606"/>
      <c r="B43" s="607"/>
      <c r="C43" s="608"/>
    </row>
    <row r="44" spans="1:3" x14ac:dyDescent="0.3">
      <c r="A44" s="3"/>
      <c r="B44" s="3"/>
      <c r="C44" s="3"/>
    </row>
    <row r="45" spans="1:3" x14ac:dyDescent="0.3">
      <c r="A45" s="2"/>
      <c r="B45" s="2"/>
      <c r="C45" s="2"/>
    </row>
    <row r="46" spans="1:3" x14ac:dyDescent="0.3">
      <c r="A46" s="2"/>
      <c r="B46" s="2"/>
      <c r="C46" s="2"/>
    </row>
    <row r="47" spans="1:3" x14ac:dyDescent="0.3">
      <c r="A47" s="2"/>
      <c r="B47" s="2"/>
      <c r="C47" s="2"/>
    </row>
    <row r="48" spans="1:3" x14ac:dyDescent="0.3">
      <c r="A48" s="2"/>
      <c r="B48" s="2"/>
      <c r="C48" s="2"/>
    </row>
    <row r="49" spans="1:3" x14ac:dyDescent="0.3">
      <c r="A49" s="2"/>
      <c r="B49" s="2"/>
      <c r="C49" s="2"/>
    </row>
  </sheetData>
  <sheetProtection algorithmName="SHA-512" hashValue="D1497975vw3dK7PmaYgCeROcgiRwR4WrBdh1Eh5x0jpqCSOpY+nBr4IUojYg/V+kMPF2CUXIYJZi2G1M4qDW0w==" saltValue="64zxnIRisfcZ/oivM0sQ2w==" spinCount="100000" sheet="1" objects="1" scenarios="1" selectLockedCells="1"/>
  <mergeCells count="7">
    <mergeCell ref="A7:C43"/>
    <mergeCell ref="A1:A6"/>
    <mergeCell ref="B1:B2"/>
    <mergeCell ref="C1:C2"/>
    <mergeCell ref="B3:B4"/>
    <mergeCell ref="C3:C4"/>
    <mergeCell ref="B5:B6"/>
  </mergeCells>
  <printOptions horizontalCentered="1" verticalCentered="1"/>
  <pageMargins left="0.31496062992125984" right="0.31496062992125984"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1C4A-D692-45A2-82BE-C3D3DC5BC1DE}">
  <sheetPr codeName="Hoja18">
    <pageSetUpPr fitToPage="1"/>
  </sheetPr>
  <dimension ref="A1:J58"/>
  <sheetViews>
    <sheetView view="pageBreakPreview" topLeftCell="C1" zoomScale="80" zoomScaleNormal="80" zoomScaleSheetLayoutView="80" workbookViewId="0">
      <selection activeCell="K26" sqref="K26"/>
    </sheetView>
  </sheetViews>
  <sheetFormatPr baseColWidth="10" defaultColWidth="14.85546875" defaultRowHeight="14.4" x14ac:dyDescent="0.3"/>
  <cols>
    <col min="1" max="1" width="58.140625" style="8" customWidth="1"/>
    <col min="2" max="2" width="99.140625" style="8" customWidth="1"/>
    <col min="3" max="3" width="42.42578125" style="8" customWidth="1"/>
    <col min="4" max="8" width="14.85546875" style="221"/>
    <col min="9" max="10" width="18" style="221" customWidth="1"/>
    <col min="11" max="16384" width="14.85546875" style="221"/>
  </cols>
  <sheetData>
    <row r="1" spans="1:10" s="1" customFormat="1" ht="10.199999999999999" customHeight="1" x14ac:dyDescent="0.2">
      <c r="A1" s="362" t="e" vm="108">
        <v>#VALUE!</v>
      </c>
      <c r="B1" s="439" t="s">
        <v>911</v>
      </c>
      <c r="C1" s="440"/>
      <c r="D1" s="440"/>
      <c r="E1" s="440"/>
      <c r="F1" s="440"/>
      <c r="G1" s="440"/>
      <c r="H1" s="614" t="s">
        <v>926</v>
      </c>
      <c r="I1" s="615"/>
      <c r="J1" s="615"/>
    </row>
    <row r="2" spans="1:10" s="1" customFormat="1" ht="15.6" customHeight="1" thickBot="1" x14ac:dyDescent="0.25">
      <c r="A2" s="363"/>
      <c r="B2" s="445"/>
      <c r="C2" s="446"/>
      <c r="D2" s="446"/>
      <c r="E2" s="446"/>
      <c r="F2" s="446"/>
      <c r="G2" s="446"/>
      <c r="H2" s="616"/>
      <c r="I2" s="617"/>
      <c r="J2" s="617"/>
    </row>
    <row r="3" spans="1:10" s="1" customFormat="1" ht="10.199999999999999" customHeight="1" x14ac:dyDescent="0.2">
      <c r="A3" s="363"/>
      <c r="B3" s="475" t="s">
        <v>58</v>
      </c>
      <c r="C3" s="476"/>
      <c r="D3" s="476"/>
      <c r="E3" s="476"/>
      <c r="F3" s="476"/>
      <c r="G3" s="476"/>
      <c r="H3" s="618" t="s">
        <v>927</v>
      </c>
      <c r="I3" s="619"/>
      <c r="J3" s="619"/>
    </row>
    <row r="4" spans="1:10" s="1" customFormat="1" ht="10.199999999999999" customHeight="1" thickBot="1" x14ac:dyDescent="0.25">
      <c r="A4" s="363"/>
      <c r="B4" s="478"/>
      <c r="C4" s="479"/>
      <c r="D4" s="479"/>
      <c r="E4" s="479"/>
      <c r="F4" s="479"/>
      <c r="G4" s="479"/>
      <c r="H4" s="620"/>
      <c r="I4" s="621"/>
      <c r="J4" s="621"/>
    </row>
    <row r="5" spans="1:10" s="1" customFormat="1" ht="19.2" customHeight="1" thickBot="1" x14ac:dyDescent="0.25">
      <c r="A5" s="363"/>
      <c r="B5" s="475" t="s">
        <v>912</v>
      </c>
      <c r="C5" s="476"/>
      <c r="D5" s="476"/>
      <c r="E5" s="476"/>
      <c r="F5" s="476"/>
      <c r="G5" s="476"/>
      <c r="H5" s="472" t="s">
        <v>928</v>
      </c>
      <c r="I5" s="473"/>
      <c r="J5" s="473"/>
    </row>
    <row r="6" spans="1:10" s="1" customFormat="1" ht="17.399999999999999" customHeight="1" thickBot="1" x14ac:dyDescent="0.25">
      <c r="A6" s="364"/>
      <c r="B6" s="478"/>
      <c r="C6" s="479"/>
      <c r="D6" s="479"/>
      <c r="E6" s="479"/>
      <c r="F6" s="479"/>
      <c r="G6" s="479"/>
      <c r="H6" s="472" t="s">
        <v>913</v>
      </c>
      <c r="I6" s="473"/>
      <c r="J6" s="473"/>
    </row>
    <row r="7" spans="1:10" ht="22.05" customHeight="1" x14ac:dyDescent="0.3">
      <c r="A7" s="612"/>
      <c r="B7" s="612"/>
      <c r="C7" s="612"/>
      <c r="D7" s="612"/>
      <c r="E7" s="612"/>
      <c r="F7" s="612"/>
      <c r="G7" s="612"/>
      <c r="H7" s="612"/>
      <c r="I7" s="612"/>
      <c r="J7" s="612"/>
    </row>
    <row r="8" spans="1:10" ht="22.05" customHeight="1" x14ac:dyDescent="0.3">
      <c r="A8" s="613"/>
      <c r="B8" s="613"/>
      <c r="C8" s="613"/>
      <c r="D8" s="613"/>
      <c r="E8" s="613"/>
      <c r="F8" s="613"/>
      <c r="G8" s="613"/>
      <c r="H8" s="613"/>
      <c r="I8" s="613"/>
      <c r="J8" s="613"/>
    </row>
    <row r="9" spans="1:10" ht="22.05" customHeight="1" x14ac:dyDescent="0.3">
      <c r="A9" s="613"/>
      <c r="B9" s="613"/>
      <c r="C9" s="613"/>
      <c r="D9" s="613"/>
      <c r="E9" s="613"/>
      <c r="F9" s="613"/>
      <c r="G9" s="613"/>
      <c r="H9" s="613"/>
      <c r="I9" s="613"/>
      <c r="J9" s="613"/>
    </row>
    <row r="10" spans="1:10" ht="22.05" customHeight="1" x14ac:dyDescent="0.3">
      <c r="A10" s="613"/>
      <c r="B10" s="613"/>
      <c r="C10" s="613"/>
      <c r="D10" s="613"/>
      <c r="E10" s="613"/>
      <c r="F10" s="613"/>
      <c r="G10" s="613"/>
      <c r="H10" s="613"/>
      <c r="I10" s="613"/>
      <c r="J10" s="613"/>
    </row>
    <row r="11" spans="1:10" ht="22.05" customHeight="1" x14ac:dyDescent="0.3">
      <c r="A11" s="613"/>
      <c r="B11" s="613"/>
      <c r="C11" s="613"/>
      <c r="D11" s="613"/>
      <c r="E11" s="613"/>
      <c r="F11" s="613"/>
      <c r="G11" s="613"/>
      <c r="H11" s="613"/>
      <c r="I11" s="613"/>
      <c r="J11" s="613"/>
    </row>
    <row r="12" spans="1:10" ht="22.05" customHeight="1" x14ac:dyDescent="0.3">
      <c r="A12" s="613"/>
      <c r="B12" s="613"/>
      <c r="C12" s="613"/>
      <c r="D12" s="613"/>
      <c r="E12" s="613"/>
      <c r="F12" s="613"/>
      <c r="G12" s="613"/>
      <c r="H12" s="613"/>
      <c r="I12" s="613"/>
      <c r="J12" s="613"/>
    </row>
    <row r="13" spans="1:10" ht="22.05" customHeight="1" x14ac:dyDescent="0.3">
      <c r="A13" s="613"/>
      <c r="B13" s="613"/>
      <c r="C13" s="613"/>
      <c r="D13" s="613"/>
      <c r="E13" s="613"/>
      <c r="F13" s="613"/>
      <c r="G13" s="613"/>
      <c r="H13" s="613"/>
      <c r="I13" s="613"/>
      <c r="J13" s="613"/>
    </row>
    <row r="14" spans="1:10" ht="22.05" customHeight="1" x14ac:dyDescent="0.3">
      <c r="A14" s="613"/>
      <c r="B14" s="613"/>
      <c r="C14" s="613"/>
      <c r="D14" s="613"/>
      <c r="E14" s="613"/>
      <c r="F14" s="613"/>
      <c r="G14" s="613"/>
      <c r="H14" s="613"/>
      <c r="I14" s="613"/>
      <c r="J14" s="613"/>
    </row>
    <row r="15" spans="1:10" ht="22.05" customHeight="1" x14ac:dyDescent="0.3">
      <c r="A15" s="613"/>
      <c r="B15" s="613"/>
      <c r="C15" s="613"/>
      <c r="D15" s="613"/>
      <c r="E15" s="613"/>
      <c r="F15" s="613"/>
      <c r="G15" s="613"/>
      <c r="H15" s="613"/>
      <c r="I15" s="613"/>
      <c r="J15" s="613"/>
    </row>
    <row r="16" spans="1:10" ht="22.05" customHeight="1" x14ac:dyDescent="0.3">
      <c r="A16" s="613"/>
      <c r="B16" s="613"/>
      <c r="C16" s="613"/>
      <c r="D16" s="613"/>
      <c r="E16" s="613"/>
      <c r="F16" s="613"/>
      <c r="G16" s="613"/>
      <c r="H16" s="613"/>
      <c r="I16" s="613"/>
      <c r="J16" s="613"/>
    </row>
    <row r="17" spans="1:10" ht="22.05" customHeight="1" x14ac:dyDescent="0.3">
      <c r="A17" s="613"/>
      <c r="B17" s="613"/>
      <c r="C17" s="613"/>
      <c r="D17" s="613"/>
      <c r="E17" s="613"/>
      <c r="F17" s="613"/>
      <c r="G17" s="613"/>
      <c r="H17" s="613"/>
      <c r="I17" s="613"/>
      <c r="J17" s="613"/>
    </row>
    <row r="18" spans="1:10" ht="22.05" customHeight="1" x14ac:dyDescent="0.3">
      <c r="A18" s="613"/>
      <c r="B18" s="613"/>
      <c r="C18" s="613"/>
      <c r="D18" s="613"/>
      <c r="E18" s="613"/>
      <c r="F18" s="613"/>
      <c r="G18" s="613"/>
      <c r="H18" s="613"/>
      <c r="I18" s="613"/>
      <c r="J18" s="613"/>
    </row>
    <row r="19" spans="1:10" ht="22.05" customHeight="1" x14ac:dyDescent="0.3">
      <c r="A19" s="613"/>
      <c r="B19" s="613"/>
      <c r="C19" s="613"/>
      <c r="D19" s="613"/>
      <c r="E19" s="613"/>
      <c r="F19" s="613"/>
      <c r="G19" s="613"/>
      <c r="H19" s="613"/>
      <c r="I19" s="613"/>
      <c r="J19" s="613"/>
    </row>
    <row r="20" spans="1:10" ht="22.05" customHeight="1" x14ac:dyDescent="0.3">
      <c r="A20" s="613"/>
      <c r="B20" s="613"/>
      <c r="C20" s="613"/>
      <c r="D20" s="613"/>
      <c r="E20" s="613"/>
      <c r="F20" s="613"/>
      <c r="G20" s="613"/>
      <c r="H20" s="613"/>
      <c r="I20" s="613"/>
      <c r="J20" s="613"/>
    </row>
    <row r="21" spans="1:10" ht="22.05" customHeight="1" x14ac:dyDescent="0.3">
      <c r="A21" s="613"/>
      <c r="B21" s="613"/>
      <c r="C21" s="613"/>
      <c r="D21" s="613"/>
      <c r="E21" s="613"/>
      <c r="F21" s="613"/>
      <c r="G21" s="613"/>
      <c r="H21" s="613"/>
      <c r="I21" s="613"/>
      <c r="J21" s="613"/>
    </row>
    <row r="22" spans="1:10" ht="22.05" customHeight="1" x14ac:dyDescent="0.3">
      <c r="A22" s="613"/>
      <c r="B22" s="613"/>
      <c r="C22" s="613"/>
      <c r="D22" s="613"/>
      <c r="E22" s="613"/>
      <c r="F22" s="613"/>
      <c r="G22" s="613"/>
      <c r="H22" s="613"/>
      <c r="I22" s="613"/>
      <c r="J22" s="613"/>
    </row>
    <row r="23" spans="1:10" ht="22.05" customHeight="1" x14ac:dyDescent="0.3">
      <c r="A23" s="613"/>
      <c r="B23" s="613"/>
      <c r="C23" s="613"/>
      <c r="D23" s="613"/>
      <c r="E23" s="613"/>
      <c r="F23" s="613"/>
      <c r="G23" s="613"/>
      <c r="H23" s="613"/>
      <c r="I23" s="613"/>
      <c r="J23" s="613"/>
    </row>
    <row r="24" spans="1:10" ht="22.05" customHeight="1" x14ac:dyDescent="0.3">
      <c r="A24" s="613"/>
      <c r="B24" s="613"/>
      <c r="C24" s="613"/>
      <c r="D24" s="613"/>
      <c r="E24" s="613"/>
      <c r="F24" s="613"/>
      <c r="G24" s="613"/>
      <c r="H24" s="613"/>
      <c r="I24" s="613"/>
      <c r="J24" s="613"/>
    </row>
    <row r="25" spans="1:10" ht="22.05" customHeight="1" x14ac:dyDescent="0.3">
      <c r="A25" s="613"/>
      <c r="B25" s="613"/>
      <c r="C25" s="613"/>
      <c r="D25" s="613"/>
      <c r="E25" s="613"/>
      <c r="F25" s="613"/>
      <c r="G25" s="613"/>
      <c r="H25" s="613"/>
      <c r="I25" s="613"/>
      <c r="J25" s="613"/>
    </row>
    <row r="26" spans="1:10" ht="22.05" customHeight="1" x14ac:dyDescent="0.3">
      <c r="A26" s="613"/>
      <c r="B26" s="613"/>
      <c r="C26" s="613"/>
      <c r="D26" s="613"/>
      <c r="E26" s="613"/>
      <c r="F26" s="613"/>
      <c r="G26" s="613"/>
      <c r="H26" s="613"/>
      <c r="I26" s="613"/>
      <c r="J26" s="613"/>
    </row>
    <row r="27" spans="1:10" ht="22.05" customHeight="1" x14ac:dyDescent="0.3">
      <c r="A27" s="613"/>
      <c r="B27" s="613"/>
      <c r="C27" s="613"/>
      <c r="D27" s="613"/>
      <c r="E27" s="613"/>
      <c r="F27" s="613"/>
      <c r="G27" s="613"/>
      <c r="H27" s="613"/>
      <c r="I27" s="613"/>
      <c r="J27" s="613"/>
    </row>
    <row r="28" spans="1:10" ht="22.05" customHeight="1" x14ac:dyDescent="0.3">
      <c r="A28" s="613"/>
      <c r="B28" s="613"/>
      <c r="C28" s="613"/>
      <c r="D28" s="613"/>
      <c r="E28" s="613"/>
      <c r="F28" s="613"/>
      <c r="G28" s="613"/>
      <c r="H28" s="613"/>
      <c r="I28" s="613"/>
      <c r="J28" s="613"/>
    </row>
    <row r="29" spans="1:10" ht="22.05" customHeight="1" x14ac:dyDescent="0.3">
      <c r="A29" s="613"/>
      <c r="B29" s="613"/>
      <c r="C29" s="613"/>
      <c r="D29" s="613"/>
      <c r="E29" s="613"/>
      <c r="F29" s="613"/>
      <c r="G29" s="613"/>
      <c r="H29" s="613"/>
      <c r="I29" s="613"/>
      <c r="J29" s="613"/>
    </row>
    <row r="30" spans="1:10" ht="22.05" customHeight="1" x14ac:dyDescent="0.3">
      <c r="A30" s="613"/>
      <c r="B30" s="613"/>
      <c r="C30" s="613"/>
      <c r="D30" s="613"/>
      <c r="E30" s="613"/>
      <c r="F30" s="613"/>
      <c r="G30" s="613"/>
      <c r="H30" s="613"/>
      <c r="I30" s="613"/>
      <c r="J30" s="613"/>
    </row>
    <row r="31" spans="1:10" ht="22.05" customHeight="1" x14ac:dyDescent="0.3">
      <c r="A31" s="613"/>
      <c r="B31" s="613"/>
      <c r="C31" s="613"/>
      <c r="D31" s="613"/>
      <c r="E31" s="613"/>
      <c r="F31" s="613"/>
      <c r="G31" s="613"/>
      <c r="H31" s="613"/>
      <c r="I31" s="613"/>
      <c r="J31" s="613"/>
    </row>
    <row r="32" spans="1:10" ht="22.05" customHeight="1" x14ac:dyDescent="0.3">
      <c r="A32" s="613"/>
      <c r="B32" s="613"/>
      <c r="C32" s="613"/>
      <c r="D32" s="613"/>
      <c r="E32" s="613"/>
      <c r="F32" s="613"/>
      <c r="G32" s="613"/>
      <c r="H32" s="613"/>
      <c r="I32" s="613"/>
      <c r="J32" s="613"/>
    </row>
    <row r="33" spans="1:10" ht="22.05" customHeight="1" x14ac:dyDescent="0.3">
      <c r="A33" s="613"/>
      <c r="B33" s="613"/>
      <c r="C33" s="613"/>
      <c r="D33" s="613"/>
      <c r="E33" s="613"/>
      <c r="F33" s="613"/>
      <c r="G33" s="613"/>
      <c r="H33" s="613"/>
      <c r="I33" s="613"/>
      <c r="J33" s="613"/>
    </row>
    <row r="34" spans="1:10" ht="22.05" customHeight="1" x14ac:dyDescent="0.3">
      <c r="A34" s="613"/>
      <c r="B34" s="613"/>
      <c r="C34" s="613"/>
      <c r="D34" s="613"/>
      <c r="E34" s="613"/>
      <c r="F34" s="613"/>
      <c r="G34" s="613"/>
      <c r="H34" s="613"/>
      <c r="I34" s="613"/>
      <c r="J34" s="613"/>
    </row>
    <row r="35" spans="1:10" ht="22.05" customHeight="1" x14ac:dyDescent="0.3">
      <c r="A35" s="613"/>
      <c r="B35" s="613"/>
      <c r="C35" s="613"/>
      <c r="D35" s="613"/>
      <c r="E35" s="613"/>
      <c r="F35" s="613"/>
      <c r="G35" s="613"/>
      <c r="H35" s="613"/>
      <c r="I35" s="613"/>
      <c r="J35" s="613"/>
    </row>
    <row r="36" spans="1:10" ht="22.05" customHeight="1" x14ac:dyDescent="0.3">
      <c r="A36" s="613"/>
      <c r="B36" s="613"/>
      <c r="C36" s="613"/>
      <c r="D36" s="613"/>
      <c r="E36" s="613"/>
      <c r="F36" s="613"/>
      <c r="G36" s="613"/>
      <c r="H36" s="613"/>
      <c r="I36" s="613"/>
      <c r="J36" s="613"/>
    </row>
    <row r="37" spans="1:10" ht="22.05" customHeight="1" x14ac:dyDescent="0.3">
      <c r="A37" s="613"/>
      <c r="B37" s="613"/>
      <c r="C37" s="613"/>
      <c r="D37" s="613"/>
      <c r="E37" s="613"/>
      <c r="F37" s="613"/>
      <c r="G37" s="613"/>
      <c r="H37" s="613"/>
      <c r="I37" s="613"/>
      <c r="J37" s="613"/>
    </row>
    <row r="38" spans="1:10" ht="22.05" customHeight="1" x14ac:dyDescent="0.3">
      <c r="A38" s="613"/>
      <c r="B38" s="613"/>
      <c r="C38" s="613"/>
      <c r="D38" s="613"/>
      <c r="E38" s="613"/>
      <c r="F38" s="613"/>
      <c r="G38" s="613"/>
      <c r="H38" s="613"/>
      <c r="I38" s="613"/>
      <c r="J38" s="613"/>
    </row>
    <row r="39" spans="1:10" ht="22.05" customHeight="1" x14ac:dyDescent="0.3">
      <c r="A39" s="613"/>
      <c r="B39" s="613"/>
      <c r="C39" s="613"/>
      <c r="D39" s="613"/>
      <c r="E39" s="613"/>
      <c r="F39" s="613"/>
      <c r="G39" s="613"/>
      <c r="H39" s="613"/>
      <c r="I39" s="613"/>
      <c r="J39" s="613"/>
    </row>
    <row r="40" spans="1:10" ht="22.05" customHeight="1" x14ac:dyDescent="0.3">
      <c r="A40" s="613"/>
      <c r="B40" s="613"/>
      <c r="C40" s="613"/>
      <c r="D40" s="613"/>
      <c r="E40" s="613"/>
      <c r="F40" s="613"/>
      <c r="G40" s="613"/>
      <c r="H40" s="613"/>
      <c r="I40" s="613"/>
      <c r="J40" s="613"/>
    </row>
    <row r="41" spans="1:10" ht="22.05" customHeight="1" x14ac:dyDescent="0.3">
      <c r="A41" s="613"/>
      <c r="B41" s="613"/>
      <c r="C41" s="613"/>
      <c r="D41" s="613"/>
      <c r="E41" s="613"/>
      <c r="F41" s="613"/>
      <c r="G41" s="613"/>
      <c r="H41" s="613"/>
      <c r="I41" s="613"/>
      <c r="J41" s="613"/>
    </row>
    <row r="42" spans="1:10" ht="22.05" customHeight="1" x14ac:dyDescent="0.3">
      <c r="A42" s="613"/>
      <c r="B42" s="613"/>
      <c r="C42" s="613"/>
      <c r="D42" s="613"/>
      <c r="E42" s="613"/>
      <c r="F42" s="613"/>
      <c r="G42" s="613"/>
      <c r="H42" s="613"/>
      <c r="I42" s="613"/>
      <c r="J42" s="613"/>
    </row>
    <row r="43" spans="1:10" ht="22.05" customHeight="1" x14ac:dyDescent="0.3">
      <c r="A43" s="613"/>
      <c r="B43" s="613"/>
      <c r="C43" s="613"/>
      <c r="D43" s="613"/>
      <c r="E43" s="613"/>
      <c r="F43" s="613"/>
      <c r="G43" s="613"/>
      <c r="H43" s="613"/>
      <c r="I43" s="613"/>
      <c r="J43" s="613"/>
    </row>
    <row r="44" spans="1:10" ht="22.05" customHeight="1" x14ac:dyDescent="0.3">
      <c r="A44" s="613"/>
      <c r="B44" s="613"/>
      <c r="C44" s="613"/>
      <c r="D44" s="613"/>
      <c r="E44" s="613"/>
      <c r="F44" s="613"/>
      <c r="G44" s="613"/>
      <c r="H44" s="613"/>
      <c r="I44" s="613"/>
      <c r="J44" s="613"/>
    </row>
    <row r="45" spans="1:10" ht="22.05" customHeight="1" x14ac:dyDescent="0.3">
      <c r="A45" s="613"/>
      <c r="B45" s="613"/>
      <c r="C45" s="613"/>
      <c r="D45" s="613"/>
      <c r="E45" s="613"/>
      <c r="F45" s="613"/>
      <c r="G45" s="613"/>
      <c r="H45" s="613"/>
      <c r="I45" s="613"/>
      <c r="J45" s="613"/>
    </row>
    <row r="46" spans="1:10" ht="22.05" customHeight="1" x14ac:dyDescent="0.3">
      <c r="A46" s="613"/>
      <c r="B46" s="613"/>
      <c r="C46" s="613"/>
      <c r="D46" s="613"/>
      <c r="E46" s="613"/>
      <c r="F46" s="613"/>
      <c r="G46" s="613"/>
      <c r="H46" s="613"/>
      <c r="I46" s="613"/>
      <c r="J46" s="613"/>
    </row>
    <row r="47" spans="1:10" ht="22.05" customHeight="1" x14ac:dyDescent="0.3">
      <c r="A47" s="613"/>
      <c r="B47" s="613"/>
      <c r="C47" s="613"/>
      <c r="D47" s="613"/>
      <c r="E47" s="613"/>
      <c r="F47" s="613"/>
      <c r="G47" s="613"/>
      <c r="H47" s="613"/>
      <c r="I47" s="613"/>
      <c r="J47" s="613"/>
    </row>
    <row r="48" spans="1:10" ht="22.05" customHeight="1" x14ac:dyDescent="0.3">
      <c r="A48" s="613"/>
      <c r="B48" s="613"/>
      <c r="C48" s="613"/>
      <c r="D48" s="613"/>
      <c r="E48" s="613"/>
      <c r="F48" s="613"/>
      <c r="G48" s="613"/>
      <c r="H48" s="613"/>
      <c r="I48" s="613"/>
      <c r="J48" s="613"/>
    </row>
    <row r="49" spans="1:10" ht="22.05" customHeight="1" x14ac:dyDescent="0.3">
      <c r="A49" s="613"/>
      <c r="B49" s="613"/>
      <c r="C49" s="613"/>
      <c r="D49" s="613"/>
      <c r="E49" s="613"/>
      <c r="F49" s="613"/>
      <c r="G49" s="613"/>
      <c r="H49" s="613"/>
      <c r="I49" s="613"/>
      <c r="J49" s="613"/>
    </row>
    <row r="50" spans="1:10" ht="22.05" customHeight="1" x14ac:dyDescent="0.3">
      <c r="A50" s="613"/>
      <c r="B50" s="613"/>
      <c r="C50" s="613"/>
      <c r="D50" s="613"/>
      <c r="E50" s="613"/>
      <c r="F50" s="613"/>
      <c r="G50" s="613"/>
      <c r="H50" s="613"/>
      <c r="I50" s="613"/>
      <c r="J50" s="613"/>
    </row>
    <row r="51" spans="1:10" ht="22.05" customHeight="1" x14ac:dyDescent="0.3">
      <c r="A51" s="613"/>
      <c r="B51" s="613"/>
      <c r="C51" s="613"/>
      <c r="D51" s="613"/>
      <c r="E51" s="613"/>
      <c r="F51" s="613"/>
      <c r="G51" s="613"/>
      <c r="H51" s="613"/>
      <c r="I51" s="613"/>
      <c r="J51" s="613"/>
    </row>
    <row r="52" spans="1:10" ht="22.05" customHeight="1" x14ac:dyDescent="0.3">
      <c r="A52" s="613"/>
      <c r="B52" s="613"/>
      <c r="C52" s="613"/>
      <c r="D52" s="613"/>
      <c r="E52" s="613"/>
      <c r="F52" s="613"/>
      <c r="G52" s="613"/>
      <c r="H52" s="613"/>
      <c r="I52" s="613"/>
      <c r="J52" s="613"/>
    </row>
    <row r="53" spans="1:10" ht="22.05" customHeight="1" x14ac:dyDescent="0.3">
      <c r="A53" s="613"/>
      <c r="B53" s="613"/>
      <c r="C53" s="613"/>
      <c r="D53" s="613"/>
      <c r="E53" s="613"/>
      <c r="F53" s="613"/>
      <c r="G53" s="613"/>
      <c r="H53" s="613"/>
      <c r="I53" s="613"/>
      <c r="J53" s="613"/>
    </row>
    <row r="54" spans="1:10" ht="22.05" customHeight="1" x14ac:dyDescent="0.3">
      <c r="A54" s="613"/>
      <c r="B54" s="613"/>
      <c r="C54" s="613"/>
      <c r="D54" s="613"/>
      <c r="E54" s="613"/>
      <c r="F54" s="613"/>
      <c r="G54" s="613"/>
      <c r="H54" s="613"/>
      <c r="I54" s="613"/>
      <c r="J54" s="613"/>
    </row>
    <row r="55" spans="1:10" ht="22.05" customHeight="1" x14ac:dyDescent="0.3">
      <c r="A55" s="613"/>
      <c r="B55" s="613"/>
      <c r="C55" s="613"/>
      <c r="D55" s="613"/>
      <c r="E55" s="613"/>
      <c r="F55" s="613"/>
      <c r="G55" s="613"/>
      <c r="H55" s="613"/>
      <c r="I55" s="613"/>
      <c r="J55" s="613"/>
    </row>
    <row r="56" spans="1:10" ht="22.05" customHeight="1" x14ac:dyDescent="0.3">
      <c r="A56" s="613"/>
      <c r="B56" s="613"/>
      <c r="C56" s="613"/>
      <c r="D56" s="613"/>
      <c r="E56" s="613"/>
      <c r="F56" s="613"/>
      <c r="G56" s="613"/>
      <c r="H56" s="613"/>
      <c r="I56" s="613"/>
      <c r="J56" s="613"/>
    </row>
    <row r="57" spans="1:10" ht="22.05" customHeight="1" x14ac:dyDescent="0.3">
      <c r="A57" s="613"/>
      <c r="B57" s="613"/>
      <c r="C57" s="613"/>
      <c r="D57" s="613"/>
      <c r="E57" s="613"/>
      <c r="F57" s="613"/>
      <c r="G57" s="613"/>
      <c r="H57" s="613"/>
      <c r="I57" s="613"/>
      <c r="J57" s="613"/>
    </row>
    <row r="58" spans="1:10" ht="22.05" customHeight="1" x14ac:dyDescent="0.3">
      <c r="A58" s="613"/>
      <c r="B58" s="613"/>
      <c r="C58" s="613"/>
      <c r="D58" s="613"/>
      <c r="E58" s="613"/>
      <c r="F58" s="613"/>
      <c r="G58" s="613"/>
      <c r="H58" s="613"/>
      <c r="I58" s="613"/>
      <c r="J58" s="613"/>
    </row>
  </sheetData>
  <sheetProtection algorithmName="SHA-512" hashValue="LbzHbfflAZAeCPGy5cPtfjjCLWkKJqx1vyyKl/w4nRFQk/ZdJkBqOX7UyqlhqYkaH6Z2JwwfcK1r5w+Z7vmasg==" saltValue="VrJ+tQGbsjIoYv6Byl91wg==" spinCount="100000" sheet="1" objects="1" scenarios="1"/>
  <mergeCells count="9">
    <mergeCell ref="A7:J58"/>
    <mergeCell ref="B3:G4"/>
    <mergeCell ref="B5:G6"/>
    <mergeCell ref="B1:G2"/>
    <mergeCell ref="H1:J2"/>
    <mergeCell ref="H3:J4"/>
    <mergeCell ref="H5:J5"/>
    <mergeCell ref="H6:J6"/>
    <mergeCell ref="A1:A6"/>
  </mergeCells>
  <printOptions horizontalCentered="1" verticalCentered="1"/>
  <pageMargins left="0.31496062992125984" right="0.31496062992125984" top="0.35433070866141736" bottom="0.35433070866141736" header="0.31496062992125984" footer="0.31496062992125984"/>
  <pageSetup scale="4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9"/>
  <dimension ref="A1:C21"/>
  <sheetViews>
    <sheetView view="pageBreakPreview" topLeftCell="A3" zoomScaleNormal="90" zoomScaleSheetLayoutView="100" workbookViewId="0">
      <selection activeCell="F10" sqref="F10"/>
    </sheetView>
  </sheetViews>
  <sheetFormatPr baseColWidth="10" defaultColWidth="11.42578125" defaultRowHeight="11.4" x14ac:dyDescent="0.2"/>
  <cols>
    <col min="1" max="1" width="19.28515625" style="2" customWidth="1"/>
    <col min="2" max="2" width="30" style="2" customWidth="1"/>
    <col min="3" max="3" width="96.5703125" style="2" customWidth="1"/>
    <col min="4" max="16384" width="11.42578125" style="2"/>
  </cols>
  <sheetData>
    <row r="1" spans="1:3" x14ac:dyDescent="0.2">
      <c r="A1" s="622" t="s">
        <v>0</v>
      </c>
      <c r="B1" s="622" t="s">
        <v>3</v>
      </c>
      <c r="C1" s="622" t="s">
        <v>1</v>
      </c>
    </row>
    <row r="2" spans="1:3" x14ac:dyDescent="0.2">
      <c r="A2" s="622"/>
      <c r="B2" s="622"/>
      <c r="C2" s="622"/>
    </row>
    <row r="3" spans="1:3" ht="12.6" x14ac:dyDescent="0.2">
      <c r="A3" s="7">
        <v>1</v>
      </c>
      <c r="B3" s="9">
        <v>42003</v>
      </c>
      <c r="C3" s="11" t="s">
        <v>64</v>
      </c>
    </row>
    <row r="4" spans="1:3" ht="12.6" x14ac:dyDescent="0.2">
      <c r="A4" s="7">
        <v>2</v>
      </c>
      <c r="B4" s="9">
        <v>42171</v>
      </c>
      <c r="C4" s="11" t="s">
        <v>65</v>
      </c>
    </row>
    <row r="5" spans="1:3" ht="25.2" x14ac:dyDescent="0.2">
      <c r="A5" s="7">
        <v>3</v>
      </c>
      <c r="B5" s="9">
        <v>42457</v>
      </c>
      <c r="C5" s="11" t="s">
        <v>66</v>
      </c>
    </row>
    <row r="6" spans="1:3" ht="25.2" x14ac:dyDescent="0.2">
      <c r="A6" s="7">
        <v>4</v>
      </c>
      <c r="B6" s="9">
        <v>43228</v>
      </c>
      <c r="C6" s="11" t="s">
        <v>67</v>
      </c>
    </row>
    <row r="7" spans="1:3" ht="34.200000000000003" x14ac:dyDescent="0.2">
      <c r="A7" s="7">
        <v>5</v>
      </c>
      <c r="B7" s="5">
        <v>43234</v>
      </c>
      <c r="C7" s="12" t="s">
        <v>62</v>
      </c>
    </row>
    <row r="8" spans="1:3" ht="22.8" x14ac:dyDescent="0.2">
      <c r="A8" s="7">
        <v>6</v>
      </c>
      <c r="B8" s="5">
        <v>43622</v>
      </c>
      <c r="C8" s="12" t="s">
        <v>63</v>
      </c>
    </row>
    <row r="9" spans="1:3" ht="25.2" x14ac:dyDescent="0.2">
      <c r="A9" s="7">
        <v>7</v>
      </c>
      <c r="B9" s="9">
        <v>43846</v>
      </c>
      <c r="C9" s="11" t="s">
        <v>68</v>
      </c>
    </row>
    <row r="10" spans="1:3" ht="63" x14ac:dyDescent="0.2">
      <c r="A10" s="7">
        <v>8</v>
      </c>
      <c r="B10" s="5">
        <v>44551</v>
      </c>
      <c r="C10" s="11" t="s">
        <v>929</v>
      </c>
    </row>
    <row r="11" spans="1:3" ht="50.4" x14ac:dyDescent="0.2">
      <c r="A11" s="7">
        <v>9</v>
      </c>
      <c r="B11" s="6">
        <v>44596</v>
      </c>
      <c r="C11" s="10" t="s">
        <v>69</v>
      </c>
    </row>
    <row r="12" spans="1:3" ht="289.8" x14ac:dyDescent="0.2">
      <c r="A12" s="7">
        <v>10</v>
      </c>
      <c r="B12" s="6">
        <v>45841</v>
      </c>
      <c r="C12" s="10" t="s">
        <v>930</v>
      </c>
    </row>
    <row r="14" spans="1:3" ht="11.4" customHeight="1" x14ac:dyDescent="0.2"/>
    <row r="15" spans="1:3" x14ac:dyDescent="0.2">
      <c r="A15" s="3" t="s">
        <v>2</v>
      </c>
    </row>
    <row r="17" ht="11.4" customHeight="1" x14ac:dyDescent="0.2"/>
    <row r="21" ht="11.4" customHeight="1" x14ac:dyDescent="0.2"/>
  </sheetData>
  <sheetProtection algorithmName="SHA-512" hashValue="cceC6hxJyVzFLlGihcuqZM3qYFP3wL4sZkWb55lbqP9833XMv8EPLhrmtB+wmI0pOzY+DjFSLApUfxQY0a4olQ==" saltValue="tFlKatj4SV3gsAvw1ffVlg==" spinCount="100000" sheet="1" objects="1" scenarios="1" selectLockedCells="1"/>
  <mergeCells count="3">
    <mergeCell ref="A1:A2"/>
    <mergeCell ref="B1:B2"/>
    <mergeCell ref="C1:C2"/>
  </mergeCells>
  <pageMargins left="0.7" right="0.7" top="0.75" bottom="0.75" header="0.3" footer="0.3"/>
  <pageSetup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5C2E-0D1C-45AE-8D5E-1CDC948E5A40}">
  <sheetPr codeName="Hoja2">
    <tabColor theme="9" tint="-0.249977111117893"/>
  </sheetPr>
  <dimension ref="A1:AB1037"/>
  <sheetViews>
    <sheetView view="pageBreakPreview" topLeftCell="E1" zoomScaleNormal="80" zoomScaleSheetLayoutView="100" workbookViewId="0">
      <selection activeCell="A79" sqref="A79:U79"/>
    </sheetView>
  </sheetViews>
  <sheetFormatPr baseColWidth="10" defaultColWidth="18" defaultRowHeight="10.95" customHeight="1" x14ac:dyDescent="0.2"/>
  <cols>
    <col min="1" max="1" width="47.28515625" style="149" bestFit="1" customWidth="1"/>
    <col min="2" max="2" width="6" style="149" customWidth="1"/>
    <col min="3" max="3" width="3.85546875" style="149" customWidth="1"/>
    <col min="4" max="4" width="89.5703125" style="149" customWidth="1"/>
    <col min="5" max="5" width="5.28515625" style="149" customWidth="1"/>
    <col min="6" max="6" width="6.5703125" style="149" bestFit="1" customWidth="1"/>
    <col min="7" max="7" width="5.28515625" style="149" customWidth="1"/>
    <col min="8" max="8" width="47.28515625" style="149" bestFit="1" customWidth="1"/>
    <col min="9" max="11" width="8" style="149" bestFit="1" customWidth="1"/>
    <col min="12" max="12" width="89.5703125" style="149" customWidth="1"/>
    <col min="13" max="13" width="5.28515625" style="149" customWidth="1"/>
    <col min="14" max="14" width="6.5703125" style="149" bestFit="1" customWidth="1"/>
    <col min="15" max="15" width="5.28515625" style="149" customWidth="1"/>
    <col min="16" max="16" width="47.28515625" style="149" bestFit="1" customWidth="1"/>
    <col min="17" max="17" width="6" style="149" customWidth="1"/>
    <col min="18" max="18" width="3.85546875" style="149" customWidth="1"/>
    <col min="19" max="19" width="89.5703125" style="149" customWidth="1"/>
    <col min="20" max="20" width="5.28515625" style="149" customWidth="1"/>
    <col min="21" max="21" width="6.5703125" style="149" bestFit="1" customWidth="1"/>
    <col min="22" max="22" width="5.28515625" style="149" customWidth="1"/>
    <col min="23" max="23" width="44.85546875" style="149" customWidth="1"/>
    <col min="24" max="24" width="6" style="149" customWidth="1"/>
    <col min="25" max="25" width="3.85546875" style="149" customWidth="1"/>
    <col min="26" max="26" width="89.5703125" style="149" customWidth="1"/>
    <col min="27" max="27" width="5.28515625" style="149" customWidth="1"/>
    <col min="28" max="28" width="6.5703125" style="149" bestFit="1" customWidth="1"/>
    <col min="29" max="16384" width="18" style="149"/>
  </cols>
  <sheetData>
    <row r="1" spans="1:28" ht="10.95" customHeight="1" thickBot="1" x14ac:dyDescent="0.25">
      <c r="A1" s="333" t="s">
        <v>753</v>
      </c>
      <c r="B1" s="334"/>
      <c r="C1" s="334"/>
      <c r="D1" s="334"/>
      <c r="E1" s="334"/>
      <c r="F1" s="335"/>
      <c r="G1" s="148"/>
      <c r="H1" s="336" t="s">
        <v>754</v>
      </c>
      <c r="I1" s="337"/>
      <c r="J1" s="337"/>
      <c r="K1" s="337"/>
      <c r="L1" s="337"/>
      <c r="M1" s="337"/>
      <c r="N1" s="338"/>
      <c r="O1" s="148"/>
      <c r="P1" s="336" t="s">
        <v>755</v>
      </c>
      <c r="Q1" s="337"/>
      <c r="R1" s="337"/>
      <c r="S1" s="337"/>
      <c r="T1" s="337"/>
      <c r="U1" s="338"/>
      <c r="V1" s="148"/>
      <c r="W1" s="336" t="s">
        <v>756</v>
      </c>
      <c r="X1" s="337"/>
      <c r="Y1" s="337"/>
      <c r="Z1" s="337"/>
      <c r="AA1" s="337"/>
      <c r="AB1" s="338"/>
    </row>
    <row r="2" spans="1:28" ht="10.95" customHeight="1" x14ac:dyDescent="0.2">
      <c r="A2" s="150" t="s">
        <v>757</v>
      </c>
      <c r="B2" s="148"/>
      <c r="C2" s="148"/>
      <c r="D2" s="148" t="str">
        <f>'[1]L.D Nueva'!AU3</f>
        <v>Almacenamiento inadecuado de productos alimenticios</v>
      </c>
      <c r="E2" s="148">
        <f>COUNTIF('Matriz DT-NN'!$K$13:$K$18,T_Graf.!D2)</f>
        <v>0</v>
      </c>
      <c r="F2" s="151" t="e">
        <f>IF(E2=0,NA(),E2)</f>
        <v>#N/A</v>
      </c>
      <c r="G2" s="148"/>
      <c r="H2" s="152" t="s">
        <v>757</v>
      </c>
      <c r="I2" s="153"/>
      <c r="J2" s="153"/>
      <c r="K2" s="339" t="s">
        <v>169</v>
      </c>
      <c r="L2" s="339"/>
      <c r="M2" s="153" t="e">
        <f>COUNTIF('[1]Matriz ATL'!$K$12:$K$382,T_Graf.!K2)</f>
        <v>#VALUE!</v>
      </c>
      <c r="N2" s="154" t="e">
        <f t="shared" ref="N2:N65" si="0">IF(M2=0,NA(),M2)</f>
        <v>#VALUE!</v>
      </c>
      <c r="O2" s="148"/>
      <c r="P2" s="152" t="s">
        <v>757</v>
      </c>
      <c r="Q2" s="153"/>
      <c r="R2" s="153"/>
      <c r="S2" s="153" t="s">
        <v>169</v>
      </c>
      <c r="T2" s="153" t="e">
        <f>COUNTIF('[1]Matriz BOL-SA'!$K$12:$K$367,T_Graf.!S2)</f>
        <v>#VALUE!</v>
      </c>
      <c r="U2" s="154" t="e">
        <f t="shared" ref="U2:U65" si="1">IF(T2=0,NA(),T2)</f>
        <v>#VALUE!</v>
      </c>
      <c r="V2" s="148"/>
      <c r="W2" s="152" t="s">
        <v>757</v>
      </c>
      <c r="X2" s="153"/>
      <c r="Y2" s="153"/>
      <c r="Z2" s="153" t="s">
        <v>169</v>
      </c>
      <c r="AA2" s="153" t="e">
        <f>COUNTIF('[1]Matriz CAQ-HUI'!$K$12:$K$382,T_Graf.!Z2)</f>
        <v>#VALUE!</v>
      </c>
      <c r="AB2" s="154" t="e">
        <f t="shared" ref="AB2:AB65" si="2">IF(AA2=0,NA(),AA2)</f>
        <v>#VALUE!</v>
      </c>
    </row>
    <row r="3" spans="1:28" ht="10.95" customHeight="1" x14ac:dyDescent="0.2">
      <c r="A3" s="155" t="s">
        <v>758</v>
      </c>
      <c r="B3" s="148">
        <f>COUNTIF('Matriz DT-NN'!$BA$13:$BA$18,"SIN IMPACTO")</f>
        <v>6</v>
      </c>
      <c r="C3" s="148"/>
      <c r="D3" s="148" t="str">
        <f>'[1]L.D Nueva'!AU4</f>
        <v>Aprovechamiento del suelo</v>
      </c>
      <c r="E3" s="148">
        <f>COUNTIF('Matriz DT-NN'!$K$13:$K$18,T_Graf.!D3)</f>
        <v>0</v>
      </c>
      <c r="F3" s="151" t="e">
        <f t="shared" ref="F3:F66" si="3">IF(E3=0,NA(),E3)</f>
        <v>#N/A</v>
      </c>
      <c r="G3" s="148"/>
      <c r="H3" s="155" t="s">
        <v>758</v>
      </c>
      <c r="I3" s="148" t="e">
        <f>COUNTIF('[1]Matriz ATL'!$BA$12:$BA$382,"SIN IMPACTO")</f>
        <v>#VALUE!</v>
      </c>
      <c r="J3" s="148"/>
      <c r="K3" s="340" t="s">
        <v>216</v>
      </c>
      <c r="L3" s="340"/>
      <c r="M3" s="148" t="e">
        <f>COUNTIF('[1]Matriz ATL'!$K$12:$K$382,T_Graf.!K3)</f>
        <v>#VALUE!</v>
      </c>
      <c r="N3" s="151" t="e">
        <f t="shared" si="0"/>
        <v>#VALUE!</v>
      </c>
      <c r="O3" s="148"/>
      <c r="P3" s="155" t="s">
        <v>758</v>
      </c>
      <c r="Q3" s="148" t="e">
        <f>COUNTIF('[1]Matriz BOL-SA'!$BA$12:$BA$367,"SIN IMPACTO")</f>
        <v>#VALUE!</v>
      </c>
      <c r="R3" s="148"/>
      <c r="S3" s="148" t="s">
        <v>216</v>
      </c>
      <c r="T3" s="148" t="e">
        <f>COUNTIF('[1]Matriz BOL-SA'!$K$12:$K$367,T_Graf.!S3)</f>
        <v>#VALUE!</v>
      </c>
      <c r="U3" s="151" t="e">
        <f t="shared" si="1"/>
        <v>#VALUE!</v>
      </c>
      <c r="V3" s="148"/>
      <c r="W3" s="155" t="s">
        <v>758</v>
      </c>
      <c r="X3" s="148" t="e">
        <f>COUNTIF('[1]Matriz CAQ-HUI'!$BA$12:$BA$382,"SIN IMPACTO")</f>
        <v>#VALUE!</v>
      </c>
      <c r="Y3" s="148"/>
      <c r="Z3" s="148" t="s">
        <v>216</v>
      </c>
      <c r="AA3" s="148" t="e">
        <f>COUNTIF('[1]Matriz CAQ-HUI'!$K$12:$K$382,T_Graf.!Z3)</f>
        <v>#VALUE!</v>
      </c>
      <c r="AB3" s="151" t="e">
        <f t="shared" si="2"/>
        <v>#VALUE!</v>
      </c>
    </row>
    <row r="4" spans="1:28" ht="10.95" customHeight="1" x14ac:dyDescent="0.2">
      <c r="A4" s="155" t="s">
        <v>759</v>
      </c>
      <c r="B4" s="148">
        <f>COUNTIF('Matriz DT-NN'!$BA$13:$BA$18,"POSITIVO")</f>
        <v>0</v>
      </c>
      <c r="C4" s="148"/>
      <c r="D4" s="148" t="str">
        <f>'[1]L.D Nueva'!AU5</f>
        <v>Aprovechamiento forestal</v>
      </c>
      <c r="E4" s="148">
        <f>COUNTIF('Matriz DT-NN'!$K$13:$K$18,T_Graf.!D4)</f>
        <v>0</v>
      </c>
      <c r="F4" s="151" t="e">
        <f t="shared" si="3"/>
        <v>#N/A</v>
      </c>
      <c r="G4" s="148"/>
      <c r="H4" s="155" t="s">
        <v>759</v>
      </c>
      <c r="I4" s="148" t="e">
        <f>COUNTIF('[1]Matriz ATL'!$BA$12:$BA$382,"POSITIVO")</f>
        <v>#VALUE!</v>
      </c>
      <c r="J4" s="148"/>
      <c r="K4" s="340" t="s">
        <v>255</v>
      </c>
      <c r="L4" s="340"/>
      <c r="M4" s="148" t="e">
        <f>COUNTIF('[1]Matriz ATL'!$K$12:$K$382,T_Graf.!K4)</f>
        <v>#VALUE!</v>
      </c>
      <c r="N4" s="151" t="e">
        <f t="shared" si="0"/>
        <v>#VALUE!</v>
      </c>
      <c r="O4" s="148"/>
      <c r="P4" s="155" t="s">
        <v>759</v>
      </c>
      <c r="Q4" s="148" t="e">
        <f>COUNTIF('[1]Matriz BOL-SA'!$BA$12:$BA$367,"POSITIVO")</f>
        <v>#VALUE!</v>
      </c>
      <c r="R4" s="148"/>
      <c r="S4" s="148" t="s">
        <v>255</v>
      </c>
      <c r="T4" s="148" t="e">
        <f>COUNTIF('[1]Matriz BOL-SA'!$K$12:$K$367,T_Graf.!S4)</f>
        <v>#VALUE!</v>
      </c>
      <c r="U4" s="151" t="e">
        <f t="shared" si="1"/>
        <v>#VALUE!</v>
      </c>
      <c r="V4" s="148"/>
      <c r="W4" s="155" t="s">
        <v>759</v>
      </c>
      <c r="X4" s="148" t="e">
        <f>COUNTIF('[1]Matriz CAQ-HUI'!$BA$12:$BA$382,"POSITIVO")</f>
        <v>#VALUE!</v>
      </c>
      <c r="Y4" s="148"/>
      <c r="Z4" s="148" t="s">
        <v>255</v>
      </c>
      <c r="AA4" s="148" t="e">
        <f>COUNTIF('[1]Matriz CAQ-HUI'!$K$12:$K$382,T_Graf.!Z4)</f>
        <v>#VALUE!</v>
      </c>
      <c r="AB4" s="151" t="e">
        <f t="shared" si="2"/>
        <v>#VALUE!</v>
      </c>
    </row>
    <row r="5" spans="1:28" ht="10.95" customHeight="1" x14ac:dyDescent="0.2">
      <c r="A5" s="155" t="s">
        <v>760</v>
      </c>
      <c r="B5" s="148">
        <f>COUNTIF('Matriz DT-NN'!$BA$13:$BA$18,"Negativo BAJO")</f>
        <v>0</v>
      </c>
      <c r="C5" s="148"/>
      <c r="D5" s="148" t="str">
        <f>'[1]L.D Nueva'!AU6</f>
        <v>Captación de aguas (superficiales - subterráneas)</v>
      </c>
      <c r="E5" s="148">
        <f>COUNTIF('Matriz DT-NN'!$K$13:$K$18,T_Graf.!D5)</f>
        <v>0</v>
      </c>
      <c r="F5" s="151" t="e">
        <f>IF(E5=0,NA(),E5)</f>
        <v>#N/A</v>
      </c>
      <c r="G5" s="148"/>
      <c r="H5" s="155" t="s">
        <v>760</v>
      </c>
      <c r="I5" s="148" t="e">
        <f>COUNTIF('[1]Matriz ATL'!$BA$12:$BA$382,"Negativo BAJO")</f>
        <v>#VALUE!</v>
      </c>
      <c r="J5" s="148"/>
      <c r="K5" s="340" t="s">
        <v>290</v>
      </c>
      <c r="L5" s="340"/>
      <c r="M5" s="148" t="e">
        <f>COUNTIF('[1]Matriz ATL'!$K$12:$K$382,T_Graf.!K5)</f>
        <v>#VALUE!</v>
      </c>
      <c r="N5" s="151" t="e">
        <f>IF(M5=0,NA(),M5)</f>
        <v>#VALUE!</v>
      </c>
      <c r="O5" s="148"/>
      <c r="P5" s="155" t="s">
        <v>760</v>
      </c>
      <c r="Q5" s="148" t="e">
        <f>COUNTIF('[1]Matriz BOL-SA'!$BA$12:$BA$367,"Negativo BAJO")</f>
        <v>#VALUE!</v>
      </c>
      <c r="R5" s="148"/>
      <c r="S5" s="148" t="s">
        <v>290</v>
      </c>
      <c r="T5" s="148" t="e">
        <f>COUNTIF('[1]Matriz BOL-SA'!$K$12:$K$367,T_Graf.!S5)</f>
        <v>#VALUE!</v>
      </c>
      <c r="U5" s="151" t="e">
        <f t="shared" si="1"/>
        <v>#VALUE!</v>
      </c>
      <c r="V5" s="148"/>
      <c r="W5" s="155" t="s">
        <v>760</v>
      </c>
      <c r="X5" s="148" t="e">
        <f>COUNTIF('[1]Matriz CAQ-HUI'!$BA$12:$BA$382,"Negativo BAJO")</f>
        <v>#VALUE!</v>
      </c>
      <c r="Y5" s="148"/>
      <c r="Z5" s="148" t="s">
        <v>290</v>
      </c>
      <c r="AA5" s="148" t="e">
        <f>COUNTIF('[1]Matriz CAQ-HUI'!$K$12:$K$382,T_Graf.!Z5)</f>
        <v>#VALUE!</v>
      </c>
      <c r="AB5" s="151" t="e">
        <f t="shared" si="2"/>
        <v>#VALUE!</v>
      </c>
    </row>
    <row r="6" spans="1:28" ht="10.95" customHeight="1" x14ac:dyDescent="0.2">
      <c r="A6" s="155" t="s">
        <v>761</v>
      </c>
      <c r="B6" s="148">
        <f>COUNTIF('Matriz DT-NN'!$BA$13:$BA$18,"Negativo MODERADO")</f>
        <v>0</v>
      </c>
      <c r="C6" s="148"/>
      <c r="D6" s="148" t="str">
        <f>'[1]L.D Nueva'!AU7</f>
        <v>Consumo de agua</v>
      </c>
      <c r="E6" s="148">
        <f>COUNTIF('Matriz DT-NN'!$K$13:$K$18,T_Graf.!D6)</f>
        <v>0</v>
      </c>
      <c r="F6" s="151" t="e">
        <f t="shared" si="3"/>
        <v>#N/A</v>
      </c>
      <c r="G6" s="148"/>
      <c r="H6" s="155" t="s">
        <v>761</v>
      </c>
      <c r="I6" s="148" t="e">
        <f>COUNTIF('[1]Matriz ATL'!$BA$12:$BA$382,"Negativo MODERADO")</f>
        <v>#VALUE!</v>
      </c>
      <c r="J6" s="148"/>
      <c r="K6" s="340" t="s">
        <v>317</v>
      </c>
      <c r="L6" s="340"/>
      <c r="M6" s="148" t="e">
        <f>COUNTIF('[1]Matriz ATL'!$K$12:$K$382,T_Graf.!K6)</f>
        <v>#VALUE!</v>
      </c>
      <c r="N6" s="151" t="e">
        <f t="shared" si="0"/>
        <v>#VALUE!</v>
      </c>
      <c r="O6" s="148"/>
      <c r="P6" s="155" t="s">
        <v>761</v>
      </c>
      <c r="Q6" s="148" t="e">
        <f>COUNTIF('[1]Matriz BOL-SA'!$BA$12:$BA$367,"Negativo MODERADO")</f>
        <v>#VALUE!</v>
      </c>
      <c r="R6" s="148"/>
      <c r="S6" s="148" t="s">
        <v>317</v>
      </c>
      <c r="T6" s="148" t="e">
        <f>COUNTIF('[1]Matriz BOL-SA'!$K$12:$K$367,T_Graf.!S6)</f>
        <v>#VALUE!</v>
      </c>
      <c r="U6" s="151" t="e">
        <f t="shared" si="1"/>
        <v>#VALUE!</v>
      </c>
      <c r="V6" s="148"/>
      <c r="W6" s="155" t="s">
        <v>761</v>
      </c>
      <c r="X6" s="148" t="e">
        <f>COUNTIF('[1]Matriz CAQ-HUI'!$BA$12:$BA$382,"Negativo MODERADO")</f>
        <v>#VALUE!</v>
      </c>
      <c r="Y6" s="148"/>
      <c r="Z6" s="148" t="s">
        <v>317</v>
      </c>
      <c r="AA6" s="148" t="e">
        <f>COUNTIF('[1]Matriz CAQ-HUI'!$K$12:$K$382,T_Graf.!Z6)</f>
        <v>#VALUE!</v>
      </c>
      <c r="AB6" s="151" t="e">
        <f t="shared" si="2"/>
        <v>#VALUE!</v>
      </c>
    </row>
    <row r="7" spans="1:28" ht="10.95" customHeight="1" x14ac:dyDescent="0.2">
      <c r="A7" s="155" t="s">
        <v>762</v>
      </c>
      <c r="B7" s="148">
        <f>COUNTIF('Matriz DT-NN'!$BA$13:$BA$18,"Negativo ALTO")</f>
        <v>0</v>
      </c>
      <c r="C7" s="148"/>
      <c r="D7" s="148" t="str">
        <f>'[1]L.D Nueva'!AU8</f>
        <v>Consumo de bolsas plásticas para almacenamiento de residuos</v>
      </c>
      <c r="E7" s="148">
        <f>COUNTIF('Matriz DT-NN'!$K$13:$K$18,T_Graf.!D7)</f>
        <v>0</v>
      </c>
      <c r="F7" s="151" t="e">
        <f t="shared" si="3"/>
        <v>#N/A</v>
      </c>
      <c r="G7" s="148"/>
      <c r="H7" s="155" t="s">
        <v>762</v>
      </c>
      <c r="I7" s="148" t="e">
        <f>COUNTIF('[1]Matriz ATL'!$BA$12:$BA$382,"Negativo ALTO")</f>
        <v>#VALUE!</v>
      </c>
      <c r="J7" s="148"/>
      <c r="K7" s="340" t="s">
        <v>338</v>
      </c>
      <c r="L7" s="340"/>
      <c r="M7" s="148" t="e">
        <f>COUNTIF('[1]Matriz ATL'!$K$12:$K$382,T_Graf.!K7)</f>
        <v>#VALUE!</v>
      </c>
      <c r="N7" s="151" t="e">
        <f t="shared" si="0"/>
        <v>#VALUE!</v>
      </c>
      <c r="O7" s="148"/>
      <c r="P7" s="155" t="s">
        <v>762</v>
      </c>
      <c r="Q7" s="148" t="e">
        <f>COUNTIF('[1]Matriz BOL-SA'!$BA$12:$BA$367,"Negativo ALTO")</f>
        <v>#VALUE!</v>
      </c>
      <c r="R7" s="148"/>
      <c r="S7" s="148" t="s">
        <v>338</v>
      </c>
      <c r="T7" s="148" t="e">
        <f>COUNTIF('[1]Matriz BOL-SA'!$K$12:$K$367,T_Graf.!S7)</f>
        <v>#VALUE!</v>
      </c>
      <c r="U7" s="151" t="e">
        <f t="shared" si="1"/>
        <v>#VALUE!</v>
      </c>
      <c r="V7" s="148"/>
      <c r="W7" s="155" t="s">
        <v>762</v>
      </c>
      <c r="X7" s="148" t="e">
        <f>COUNTIF('[1]Matriz CAQ-HUI'!$BA$12:$BA$382,"Negativo ALTO")</f>
        <v>#VALUE!</v>
      </c>
      <c r="Y7" s="148"/>
      <c r="Z7" s="148" t="s">
        <v>338</v>
      </c>
      <c r="AA7" s="148" t="e">
        <f>COUNTIF('[1]Matriz CAQ-HUI'!$K$12:$K$382,T_Graf.!Z7)</f>
        <v>#VALUE!</v>
      </c>
      <c r="AB7" s="151" t="e">
        <f t="shared" si="2"/>
        <v>#VALUE!</v>
      </c>
    </row>
    <row r="8" spans="1:28" ht="10.95" customHeight="1" x14ac:dyDescent="0.2">
      <c r="A8" s="155" t="s">
        <v>763</v>
      </c>
      <c r="B8" s="148">
        <f>SUM(B3:B7)</f>
        <v>6</v>
      </c>
      <c r="C8" s="148"/>
      <c r="D8" s="148" t="str">
        <f>'[1]L.D Nueva'!AU9</f>
        <v>Consumo de combustibles</v>
      </c>
      <c r="E8" s="148">
        <f>COUNTIF('Matriz DT-NN'!$K$13:$K$18,T_Graf.!D8)</f>
        <v>0</v>
      </c>
      <c r="F8" s="151" t="e">
        <f t="shared" si="3"/>
        <v>#N/A</v>
      </c>
      <c r="G8" s="148"/>
      <c r="H8" s="155" t="s">
        <v>763</v>
      </c>
      <c r="I8" s="148" t="e">
        <f>SUM(I3:I7)</f>
        <v>#VALUE!</v>
      </c>
      <c r="J8" s="148"/>
      <c r="K8" s="340" t="s">
        <v>358</v>
      </c>
      <c r="L8" s="340"/>
      <c r="M8" s="148" t="e">
        <f>COUNTIF('[1]Matriz ATL'!$K$12:$K$382,T_Graf.!K8)</f>
        <v>#VALUE!</v>
      </c>
      <c r="N8" s="151" t="e">
        <f t="shared" si="0"/>
        <v>#VALUE!</v>
      </c>
      <c r="O8" s="148"/>
      <c r="P8" s="155" t="s">
        <v>763</v>
      </c>
      <c r="Q8" s="148" t="e">
        <f>SUM(Q3:Q7)</f>
        <v>#VALUE!</v>
      </c>
      <c r="R8" s="148"/>
      <c r="S8" s="148" t="s">
        <v>358</v>
      </c>
      <c r="T8" s="148" t="e">
        <f>COUNTIF('[1]Matriz BOL-SA'!$K$12:$K$367,T_Graf.!S8)</f>
        <v>#VALUE!</v>
      </c>
      <c r="U8" s="151" t="e">
        <f t="shared" si="1"/>
        <v>#VALUE!</v>
      </c>
      <c r="V8" s="148"/>
      <c r="W8" s="155" t="s">
        <v>763</v>
      </c>
      <c r="X8" s="148" t="e">
        <f>SUM(X3:X7)</f>
        <v>#VALUE!</v>
      </c>
      <c r="Y8" s="148"/>
      <c r="Z8" s="148" t="s">
        <v>358</v>
      </c>
      <c r="AA8" s="148" t="e">
        <f>COUNTIF('[1]Matriz CAQ-HUI'!$K$12:$K$382,T_Graf.!Z8)</f>
        <v>#VALUE!</v>
      </c>
      <c r="AB8" s="151" t="e">
        <f t="shared" si="2"/>
        <v>#VALUE!</v>
      </c>
    </row>
    <row r="9" spans="1:28" ht="10.95" customHeight="1" x14ac:dyDescent="0.2">
      <c r="A9" s="155"/>
      <c r="B9" s="148"/>
      <c r="C9" s="148"/>
      <c r="D9" s="148" t="str">
        <f>'[1]L.D Nueva'!AU10</f>
        <v>Consumo de energía eléctrica</v>
      </c>
      <c r="E9" s="148">
        <f>COUNTIF('Matriz DT-NN'!$K$13:$K$18,T_Graf.!D9)</f>
        <v>0</v>
      </c>
      <c r="F9" s="151" t="e">
        <f t="shared" si="3"/>
        <v>#N/A</v>
      </c>
      <c r="G9" s="148"/>
      <c r="H9" s="155"/>
      <c r="I9" s="148"/>
      <c r="J9" s="148"/>
      <c r="K9" s="340" t="s">
        <v>375</v>
      </c>
      <c r="L9" s="340"/>
      <c r="M9" s="148" t="e">
        <f>COUNTIF('[1]Matriz ATL'!$K$12:$K$382,T_Graf.!K9)</f>
        <v>#VALUE!</v>
      </c>
      <c r="N9" s="151" t="e">
        <f t="shared" si="0"/>
        <v>#VALUE!</v>
      </c>
      <c r="O9" s="148"/>
      <c r="P9" s="155"/>
      <c r="Q9" s="148"/>
      <c r="R9" s="148"/>
      <c r="S9" s="148" t="s">
        <v>375</v>
      </c>
      <c r="T9" s="148" t="e">
        <f>COUNTIF('[1]Matriz BOL-SA'!$K$12:$K$367,T_Graf.!S9)</f>
        <v>#VALUE!</v>
      </c>
      <c r="U9" s="151" t="e">
        <f t="shared" si="1"/>
        <v>#VALUE!</v>
      </c>
      <c r="V9" s="148"/>
      <c r="W9" s="155"/>
      <c r="X9" s="148"/>
      <c r="Y9" s="148"/>
      <c r="Z9" s="148" t="s">
        <v>375</v>
      </c>
      <c r="AA9" s="148" t="e">
        <f>COUNTIF('[1]Matriz CAQ-HUI'!$K$12:$K$382,T_Graf.!Z9)</f>
        <v>#VALUE!</v>
      </c>
      <c r="AB9" s="151" t="e">
        <f t="shared" si="2"/>
        <v>#VALUE!</v>
      </c>
    </row>
    <row r="10" spans="1:28" ht="10.95" customHeight="1" x14ac:dyDescent="0.2">
      <c r="A10" s="155"/>
      <c r="B10" s="148"/>
      <c r="C10" s="148"/>
      <c r="D10" s="148" t="str">
        <f>'[1]L.D Nueva'!AU11</f>
        <v>Consumo de extintores</v>
      </c>
      <c r="E10" s="148">
        <f>COUNTIF('Matriz DT-NN'!$K$13:$K$18,T_Graf.!D10)</f>
        <v>0</v>
      </c>
      <c r="F10" s="151" t="e">
        <f t="shared" si="3"/>
        <v>#N/A</v>
      </c>
      <c r="G10" s="148"/>
      <c r="H10" s="155"/>
      <c r="I10" s="148"/>
      <c r="J10" s="148"/>
      <c r="K10" s="340" t="s">
        <v>390</v>
      </c>
      <c r="L10" s="340"/>
      <c r="M10" s="148" t="e">
        <f>COUNTIF('[1]Matriz ATL'!$K$12:$K$382,T_Graf.!K10)</f>
        <v>#VALUE!</v>
      </c>
      <c r="N10" s="151" t="e">
        <f t="shared" si="0"/>
        <v>#VALUE!</v>
      </c>
      <c r="O10" s="148"/>
      <c r="P10" s="155"/>
      <c r="Q10" s="148"/>
      <c r="R10" s="148"/>
      <c r="S10" s="148" t="s">
        <v>390</v>
      </c>
      <c r="T10" s="148" t="e">
        <f>COUNTIF('[1]Matriz BOL-SA'!$K$12:$K$367,T_Graf.!S10)</f>
        <v>#VALUE!</v>
      </c>
      <c r="U10" s="151" t="e">
        <f t="shared" si="1"/>
        <v>#VALUE!</v>
      </c>
      <c r="V10" s="148"/>
      <c r="W10" s="155"/>
      <c r="X10" s="148"/>
      <c r="Y10" s="148"/>
      <c r="Z10" s="148" t="s">
        <v>390</v>
      </c>
      <c r="AA10" s="148" t="e">
        <f>COUNTIF('[1]Matriz CAQ-HUI'!$K$12:$K$382,T_Graf.!Z10)</f>
        <v>#VALUE!</v>
      </c>
      <c r="AB10" s="151" t="e">
        <f t="shared" si="2"/>
        <v>#VALUE!</v>
      </c>
    </row>
    <row r="11" spans="1:28" ht="10.95" customHeight="1" x14ac:dyDescent="0.2">
      <c r="A11" s="150" t="s">
        <v>764</v>
      </c>
      <c r="B11" s="148"/>
      <c r="C11" s="148"/>
      <c r="D11" s="148" t="str">
        <f>'[1]L.D Nueva'!AU12</f>
        <v>Consumo de fertilizantes</v>
      </c>
      <c r="E11" s="148">
        <f>COUNTIF('Matriz DT-NN'!$K$13:$K$18,T_Graf.!D11)</f>
        <v>0</v>
      </c>
      <c r="F11" s="151" t="e">
        <f t="shared" si="3"/>
        <v>#N/A</v>
      </c>
      <c r="G11" s="148"/>
      <c r="H11" s="150" t="s">
        <v>764</v>
      </c>
      <c r="I11" s="148"/>
      <c r="J11" s="148"/>
      <c r="K11" s="340" t="s">
        <v>402</v>
      </c>
      <c r="L11" s="340"/>
      <c r="M11" s="148" t="e">
        <f>COUNTIF('[1]Matriz ATL'!$K$12:$K$382,T_Graf.!K11)</f>
        <v>#VALUE!</v>
      </c>
      <c r="N11" s="151" t="e">
        <f t="shared" si="0"/>
        <v>#VALUE!</v>
      </c>
      <c r="O11" s="148"/>
      <c r="P11" s="150" t="s">
        <v>764</v>
      </c>
      <c r="Q11" s="148"/>
      <c r="R11" s="148"/>
      <c r="S11" s="148" t="s">
        <v>402</v>
      </c>
      <c r="T11" s="148" t="e">
        <f>COUNTIF('[1]Matriz BOL-SA'!$K$12:$K$367,T_Graf.!S11)</f>
        <v>#VALUE!</v>
      </c>
      <c r="U11" s="151" t="e">
        <f t="shared" si="1"/>
        <v>#VALUE!</v>
      </c>
      <c r="V11" s="148"/>
      <c r="W11" s="150" t="s">
        <v>764</v>
      </c>
      <c r="X11" s="148"/>
      <c r="Y11" s="148"/>
      <c r="Z11" s="148" t="s">
        <v>402</v>
      </c>
      <c r="AA11" s="148" t="e">
        <f>COUNTIF('[1]Matriz CAQ-HUI'!$K$12:$K$382,T_Graf.!Z11)</f>
        <v>#VALUE!</v>
      </c>
      <c r="AB11" s="151" t="e">
        <f t="shared" si="2"/>
        <v>#VALUE!</v>
      </c>
    </row>
    <row r="12" spans="1:28" ht="10.95" customHeight="1" x14ac:dyDescent="0.2">
      <c r="A12" s="155" t="s">
        <v>758</v>
      </c>
      <c r="B12" s="148">
        <f>COUNTIF('Matriz DT-NN'!$AB$13:$AB$18,"SIN IMPACTO")</f>
        <v>6</v>
      </c>
      <c r="C12" s="148"/>
      <c r="D12" s="148" t="str">
        <f>'[1]L.D Nueva'!AU13</f>
        <v xml:space="preserve">Consumo de insumos comestibles de cafetería </v>
      </c>
      <c r="E12" s="148">
        <f>COUNTIF('Matriz DT-NN'!$K$13:$K$18,T_Graf.!D12)</f>
        <v>0</v>
      </c>
      <c r="F12" s="151" t="e">
        <f t="shared" si="3"/>
        <v>#N/A</v>
      </c>
      <c r="G12" s="148"/>
      <c r="H12" s="155" t="s">
        <v>758</v>
      </c>
      <c r="I12" s="148" t="e">
        <f>COUNTIF('[1]Matriz ATL'!$AB$12:$AB$382,"SIN IMPACTO")</f>
        <v>#VALUE!</v>
      </c>
      <c r="J12" s="148"/>
      <c r="K12" s="340" t="s">
        <v>415</v>
      </c>
      <c r="L12" s="340"/>
      <c r="M12" s="148" t="e">
        <f>COUNTIF('[1]Matriz ATL'!$K$12:$K$382,T_Graf.!K12)</f>
        <v>#VALUE!</v>
      </c>
      <c r="N12" s="151" t="e">
        <f t="shared" si="0"/>
        <v>#VALUE!</v>
      </c>
      <c r="O12" s="148"/>
      <c r="P12" s="155" t="s">
        <v>758</v>
      </c>
      <c r="Q12" s="148" t="e">
        <f>COUNTIF('[1]Matriz BOL-SA'!$AB$12:$AB$367,"SIN IMPACTO")</f>
        <v>#VALUE!</v>
      </c>
      <c r="R12" s="148"/>
      <c r="S12" s="148" t="s">
        <v>415</v>
      </c>
      <c r="T12" s="148" t="e">
        <f>COUNTIF('[1]Matriz BOL-SA'!$K$12:$K$367,T_Graf.!S12)</f>
        <v>#VALUE!</v>
      </c>
      <c r="U12" s="151" t="e">
        <f t="shared" si="1"/>
        <v>#VALUE!</v>
      </c>
      <c r="V12" s="148"/>
      <c r="W12" s="155" t="s">
        <v>758</v>
      </c>
      <c r="X12" s="148" t="e">
        <f>COUNTIF('[1]Matriz CAQ-HUI'!$AB$12:$AB$382,"SIN IMPACTO")</f>
        <v>#VALUE!</v>
      </c>
      <c r="Y12" s="148"/>
      <c r="Z12" s="148" t="s">
        <v>415</v>
      </c>
      <c r="AA12" s="148" t="e">
        <f>COUNTIF('[1]Matriz CAQ-HUI'!$K$12:$K$382,T_Graf.!Z12)</f>
        <v>#VALUE!</v>
      </c>
      <c r="AB12" s="151" t="e">
        <f t="shared" si="2"/>
        <v>#VALUE!</v>
      </c>
    </row>
    <row r="13" spans="1:28" ht="10.95" customHeight="1" x14ac:dyDescent="0.2">
      <c r="A13" s="155" t="s">
        <v>759</v>
      </c>
      <c r="B13" s="148">
        <f>COUNTIF('Matriz DT-NN'!$AB$13:$AB$18,"POSITIVO")</f>
        <v>0</v>
      </c>
      <c r="C13" s="148"/>
      <c r="D13" s="148" t="str">
        <f>'[1]L.D Nueva'!AU14</f>
        <v xml:space="preserve">Consumo de insumos no comestibles de cafetería </v>
      </c>
      <c r="E13" s="148">
        <f>COUNTIF('Matriz DT-NN'!$K$13:$K$18,T_Graf.!D13)</f>
        <v>0</v>
      </c>
      <c r="F13" s="151" t="e">
        <f t="shared" si="3"/>
        <v>#N/A</v>
      </c>
      <c r="G13" s="148"/>
      <c r="H13" s="155" t="s">
        <v>759</v>
      </c>
      <c r="I13" s="148" t="e">
        <f>COUNTIF('[1]Matriz ATL'!$AB$12:$AB$382,"POSITIVO")</f>
        <v>#VALUE!</v>
      </c>
      <c r="J13" s="148"/>
      <c r="K13" s="340" t="s">
        <v>425</v>
      </c>
      <c r="L13" s="340"/>
      <c r="M13" s="148" t="e">
        <f>COUNTIF('[1]Matriz ATL'!$K$12:$K$382,T_Graf.!K13)</f>
        <v>#VALUE!</v>
      </c>
      <c r="N13" s="151" t="e">
        <f t="shared" si="0"/>
        <v>#VALUE!</v>
      </c>
      <c r="O13" s="148"/>
      <c r="P13" s="155" t="s">
        <v>759</v>
      </c>
      <c r="Q13" s="148" t="e">
        <f>COUNTIF('[1]Matriz BOL-SA'!$AB$12:$AB$367,"POSITIVO")</f>
        <v>#VALUE!</v>
      </c>
      <c r="R13" s="148"/>
      <c r="S13" s="148" t="s">
        <v>425</v>
      </c>
      <c r="T13" s="148" t="e">
        <f>COUNTIF('[1]Matriz BOL-SA'!$K$12:$K$367,T_Graf.!S13)</f>
        <v>#VALUE!</v>
      </c>
      <c r="U13" s="151" t="e">
        <f t="shared" si="1"/>
        <v>#VALUE!</v>
      </c>
      <c r="V13" s="148"/>
      <c r="W13" s="155" t="s">
        <v>759</v>
      </c>
      <c r="X13" s="148" t="e">
        <f>COUNTIF('[1]Matriz CAQ-HUI'!$AB$12:$AB$382,"POSITIVO")</f>
        <v>#VALUE!</v>
      </c>
      <c r="Y13" s="148"/>
      <c r="Z13" s="148" t="s">
        <v>425</v>
      </c>
      <c r="AA13" s="148" t="e">
        <f>COUNTIF('[1]Matriz CAQ-HUI'!$K$12:$K$382,T_Graf.!Z13)</f>
        <v>#VALUE!</v>
      </c>
      <c r="AB13" s="151" t="e">
        <f t="shared" si="2"/>
        <v>#VALUE!</v>
      </c>
    </row>
    <row r="14" spans="1:28" ht="10.95" customHeight="1" x14ac:dyDescent="0.2">
      <c r="A14" s="155" t="s">
        <v>760</v>
      </c>
      <c r="B14" s="148">
        <f>COUNTIF('Matriz DT-NN'!$AB$13:$AB$18,"Negativo BAJO")</f>
        <v>0</v>
      </c>
      <c r="C14" s="148"/>
      <c r="D14" s="148" t="str">
        <f>'[1]L.D Nueva'!AU15</f>
        <v>Consumo de materiales de construcción</v>
      </c>
      <c r="E14" s="148">
        <f>COUNTIF('Matriz DT-NN'!$K$13:$K$18,T_Graf.!D14)</f>
        <v>0</v>
      </c>
      <c r="F14" s="151" t="e">
        <f t="shared" si="3"/>
        <v>#N/A</v>
      </c>
      <c r="G14" s="148"/>
      <c r="H14" s="155" t="s">
        <v>760</v>
      </c>
      <c r="I14" s="148" t="e">
        <f>COUNTIF('[1]Matriz ATL'!$AB$12:$AB$382,"Negativo BAJO")</f>
        <v>#VALUE!</v>
      </c>
      <c r="J14" s="148"/>
      <c r="K14" s="340" t="s">
        <v>434</v>
      </c>
      <c r="L14" s="340"/>
      <c r="M14" s="148" t="e">
        <f>COUNTIF('[1]Matriz ATL'!$K$12:$K$382,T_Graf.!K14)</f>
        <v>#VALUE!</v>
      </c>
      <c r="N14" s="151" t="e">
        <f t="shared" si="0"/>
        <v>#VALUE!</v>
      </c>
      <c r="O14" s="148"/>
      <c r="P14" s="155" t="s">
        <v>760</v>
      </c>
      <c r="Q14" s="148" t="e">
        <f>COUNTIF('[1]Matriz BOL-SA'!$AB$12:$AB$367,"Negativo BAJO")</f>
        <v>#VALUE!</v>
      </c>
      <c r="R14" s="148"/>
      <c r="S14" s="148" t="s">
        <v>434</v>
      </c>
      <c r="T14" s="148" t="e">
        <f>COUNTIF('[1]Matriz BOL-SA'!$K$12:$K$367,T_Graf.!S14)</f>
        <v>#VALUE!</v>
      </c>
      <c r="U14" s="151" t="e">
        <f t="shared" si="1"/>
        <v>#VALUE!</v>
      </c>
      <c r="V14" s="148"/>
      <c r="W14" s="155" t="s">
        <v>760</v>
      </c>
      <c r="X14" s="148" t="e">
        <f>COUNTIF('[1]Matriz CAQ-HUI'!$AB$12:$AB$382,"Negativo BAJO")</f>
        <v>#VALUE!</v>
      </c>
      <c r="Y14" s="148"/>
      <c r="Z14" s="148" t="s">
        <v>434</v>
      </c>
      <c r="AA14" s="148" t="e">
        <f>COUNTIF('[1]Matriz CAQ-HUI'!$K$12:$K$382,T_Graf.!Z14)</f>
        <v>#VALUE!</v>
      </c>
      <c r="AB14" s="151" t="e">
        <f t="shared" si="2"/>
        <v>#VALUE!</v>
      </c>
    </row>
    <row r="15" spans="1:28" ht="10.95" customHeight="1" x14ac:dyDescent="0.2">
      <c r="A15" s="155" t="s">
        <v>761</v>
      </c>
      <c r="B15" s="148">
        <f>COUNTIF('Matriz DT-NN'!$AB$13:$AB$18,"Negativo MODERADO")</f>
        <v>0</v>
      </c>
      <c r="C15" s="148"/>
      <c r="D15" s="148" t="str">
        <f>'[1]L.D Nueva'!AU16</f>
        <v>Consumo de papel</v>
      </c>
      <c r="E15" s="148">
        <f>COUNTIF('Matriz DT-NN'!$K$13:$K$18,T_Graf.!D15)</f>
        <v>0</v>
      </c>
      <c r="F15" s="151" t="e">
        <f t="shared" si="3"/>
        <v>#N/A</v>
      </c>
      <c r="G15" s="148"/>
      <c r="H15" s="155" t="s">
        <v>761</v>
      </c>
      <c r="I15" s="148" t="e">
        <f>COUNTIF('[1]Matriz ATL'!$AB$12:$AB$382,"Negativo MODERADO")</f>
        <v>#VALUE!</v>
      </c>
      <c r="J15" s="148"/>
      <c r="K15" s="340" t="s">
        <v>442</v>
      </c>
      <c r="L15" s="340"/>
      <c r="M15" s="148" t="e">
        <f>COUNTIF('[1]Matriz ATL'!$K$12:$K$382,T_Graf.!K15)</f>
        <v>#VALUE!</v>
      </c>
      <c r="N15" s="151" t="e">
        <f t="shared" si="0"/>
        <v>#VALUE!</v>
      </c>
      <c r="O15" s="148"/>
      <c r="P15" s="155" t="s">
        <v>761</v>
      </c>
      <c r="Q15" s="148" t="e">
        <f>COUNTIF('[1]Matriz BOL-SA'!$AB$12:$AB$367,"Negativo MODERADO")</f>
        <v>#VALUE!</v>
      </c>
      <c r="R15" s="148"/>
      <c r="S15" s="148" t="s">
        <v>442</v>
      </c>
      <c r="T15" s="148" t="e">
        <f>COUNTIF('[1]Matriz BOL-SA'!$K$12:$K$367,T_Graf.!S15)</f>
        <v>#VALUE!</v>
      </c>
      <c r="U15" s="151" t="e">
        <f t="shared" si="1"/>
        <v>#VALUE!</v>
      </c>
      <c r="V15" s="148"/>
      <c r="W15" s="155" t="s">
        <v>761</v>
      </c>
      <c r="X15" s="148" t="e">
        <f>COUNTIF('[1]Matriz CAQ-HUI'!$AB$12:$AB$382,"Negativo MODERADO")</f>
        <v>#VALUE!</v>
      </c>
      <c r="Y15" s="148"/>
      <c r="Z15" s="148" t="s">
        <v>442</v>
      </c>
      <c r="AA15" s="148" t="e">
        <f>COUNTIF('[1]Matriz CAQ-HUI'!$K$12:$K$382,T_Graf.!Z15)</f>
        <v>#VALUE!</v>
      </c>
      <c r="AB15" s="151" t="e">
        <f t="shared" si="2"/>
        <v>#VALUE!</v>
      </c>
    </row>
    <row r="16" spans="1:28" ht="10.95" customHeight="1" x14ac:dyDescent="0.2">
      <c r="A16" s="155" t="s">
        <v>762</v>
      </c>
      <c r="B16" s="148">
        <f>COUNTIF('Matriz DT-NN'!$AB$13:$AB$18,"Negativo ALTO")</f>
        <v>0</v>
      </c>
      <c r="C16" s="148"/>
      <c r="D16" s="148" t="str">
        <f>'[1]L.D Nueva'!AU17</f>
        <v>Consumo de plaguicidas</v>
      </c>
      <c r="E16" s="148">
        <f>COUNTIF('Matriz DT-NN'!$K$13:$K$18,T_Graf.!D16)</f>
        <v>0</v>
      </c>
      <c r="F16" s="151" t="e">
        <f t="shared" si="3"/>
        <v>#N/A</v>
      </c>
      <c r="G16" s="148"/>
      <c r="H16" s="155" t="s">
        <v>762</v>
      </c>
      <c r="I16" s="148" t="e">
        <f>COUNTIF('[1]Matriz ATL'!$AB$12:$AB$382,"Negativo ALTO")</f>
        <v>#VALUE!</v>
      </c>
      <c r="J16" s="148"/>
      <c r="K16" s="340" t="s">
        <v>450</v>
      </c>
      <c r="L16" s="340"/>
      <c r="M16" s="148" t="e">
        <f>COUNTIF('[1]Matriz ATL'!$K$12:$K$382,T_Graf.!K16)</f>
        <v>#VALUE!</v>
      </c>
      <c r="N16" s="151" t="e">
        <f t="shared" si="0"/>
        <v>#VALUE!</v>
      </c>
      <c r="O16" s="148"/>
      <c r="P16" s="155" t="s">
        <v>762</v>
      </c>
      <c r="Q16" s="148" t="e">
        <f>COUNTIF('[1]Matriz BOL-SA'!$AB$12:$AB$367,"Negativo ALTO")</f>
        <v>#VALUE!</v>
      </c>
      <c r="R16" s="148"/>
      <c r="S16" s="148" t="s">
        <v>450</v>
      </c>
      <c r="T16" s="148" t="e">
        <f>COUNTIF('[1]Matriz BOL-SA'!$K$12:$K$367,T_Graf.!S16)</f>
        <v>#VALUE!</v>
      </c>
      <c r="U16" s="151" t="e">
        <f t="shared" si="1"/>
        <v>#VALUE!</v>
      </c>
      <c r="V16" s="148"/>
      <c r="W16" s="155" t="s">
        <v>762</v>
      </c>
      <c r="X16" s="148" t="e">
        <f>COUNTIF('[1]Matriz CAQ-HUI'!$AB$12:$AB$382,"Negativo ALTO")</f>
        <v>#VALUE!</v>
      </c>
      <c r="Y16" s="148"/>
      <c r="Z16" s="148" t="s">
        <v>450</v>
      </c>
      <c r="AA16" s="148" t="e">
        <f>COUNTIF('[1]Matriz CAQ-HUI'!$K$12:$K$382,T_Graf.!Z16)</f>
        <v>#VALUE!</v>
      </c>
      <c r="AB16" s="151" t="e">
        <f t="shared" si="2"/>
        <v>#VALUE!</v>
      </c>
    </row>
    <row r="17" spans="1:28" ht="10.95" customHeight="1" x14ac:dyDescent="0.2">
      <c r="A17" s="155" t="s">
        <v>763</v>
      </c>
      <c r="B17" s="148">
        <f>SUM(B12:B16)</f>
        <v>6</v>
      </c>
      <c r="C17" s="148"/>
      <c r="D17" s="148" t="str">
        <f>'[1]L.D Nueva'!AU18</f>
        <v>Consumo de sustancias químicas</v>
      </c>
      <c r="E17" s="148">
        <f>COUNTIF('Matriz DT-NN'!$K$13:$K$18,T_Graf.!D17)</f>
        <v>0</v>
      </c>
      <c r="F17" s="151" t="e">
        <f t="shared" si="3"/>
        <v>#N/A</v>
      </c>
      <c r="G17" s="148"/>
      <c r="H17" s="155" t="s">
        <v>763</v>
      </c>
      <c r="I17" s="148" t="e">
        <f>SUM(I12:I16)</f>
        <v>#VALUE!</v>
      </c>
      <c r="J17" s="148"/>
      <c r="K17" s="340" t="s">
        <v>458</v>
      </c>
      <c r="L17" s="340"/>
      <c r="M17" s="148" t="e">
        <f>COUNTIF('[1]Matriz ATL'!$K$12:$K$382,T_Graf.!K17)</f>
        <v>#VALUE!</v>
      </c>
      <c r="N17" s="151" t="e">
        <f t="shared" si="0"/>
        <v>#VALUE!</v>
      </c>
      <c r="O17" s="148"/>
      <c r="P17" s="155" t="s">
        <v>763</v>
      </c>
      <c r="Q17" s="148" t="e">
        <f>SUM(Q12:Q16)</f>
        <v>#VALUE!</v>
      </c>
      <c r="R17" s="148"/>
      <c r="S17" s="148" t="s">
        <v>458</v>
      </c>
      <c r="T17" s="148" t="e">
        <f>COUNTIF('[1]Matriz BOL-SA'!$K$12:$K$367,T_Graf.!S17)</f>
        <v>#VALUE!</v>
      </c>
      <c r="U17" s="151" t="e">
        <f t="shared" si="1"/>
        <v>#VALUE!</v>
      </c>
      <c r="V17" s="148"/>
      <c r="W17" s="155" t="s">
        <v>763</v>
      </c>
      <c r="X17" s="148" t="e">
        <f>SUM(X12:X16)</f>
        <v>#VALUE!</v>
      </c>
      <c r="Y17" s="148"/>
      <c r="Z17" s="148" t="s">
        <v>458</v>
      </c>
      <c r="AA17" s="148" t="e">
        <f>COUNTIF('[1]Matriz CAQ-HUI'!$K$12:$K$382,T_Graf.!Z17)</f>
        <v>#VALUE!</v>
      </c>
      <c r="AB17" s="151" t="e">
        <f t="shared" si="2"/>
        <v>#VALUE!</v>
      </c>
    </row>
    <row r="18" spans="1:28" ht="10.95" customHeight="1" x14ac:dyDescent="0.2">
      <c r="A18" s="155"/>
      <c r="B18" s="148"/>
      <c r="C18" s="148"/>
      <c r="D18" s="148" t="str">
        <f>'[1]L.D Nueva'!AU19</f>
        <v>Consumo de tóner</v>
      </c>
      <c r="E18" s="148">
        <f>COUNTIF('Matriz DT-NN'!$K$13:$K$18,T_Graf.!D18)</f>
        <v>0</v>
      </c>
      <c r="F18" s="151" t="e">
        <f t="shared" si="3"/>
        <v>#N/A</v>
      </c>
      <c r="G18" s="148"/>
      <c r="H18" s="155"/>
      <c r="I18" s="148"/>
      <c r="J18" s="148"/>
      <c r="K18" s="340" t="s">
        <v>465</v>
      </c>
      <c r="L18" s="340"/>
      <c r="M18" s="148" t="e">
        <f>COUNTIF('[1]Matriz ATL'!$K$12:$K$382,T_Graf.!K18)</f>
        <v>#VALUE!</v>
      </c>
      <c r="N18" s="151" t="e">
        <f t="shared" si="0"/>
        <v>#VALUE!</v>
      </c>
      <c r="O18" s="148"/>
      <c r="P18" s="155"/>
      <c r="Q18" s="148"/>
      <c r="R18" s="148"/>
      <c r="S18" s="148" t="s">
        <v>465</v>
      </c>
      <c r="T18" s="148" t="e">
        <f>COUNTIF('[1]Matriz BOL-SA'!$K$12:$K$367,T_Graf.!S18)</f>
        <v>#VALUE!</v>
      </c>
      <c r="U18" s="151" t="e">
        <f t="shared" si="1"/>
        <v>#VALUE!</v>
      </c>
      <c r="V18" s="148"/>
      <c r="W18" s="155"/>
      <c r="X18" s="148"/>
      <c r="Y18" s="148"/>
      <c r="Z18" s="148" t="s">
        <v>465</v>
      </c>
      <c r="AA18" s="148" t="e">
        <f>COUNTIF('[1]Matriz CAQ-HUI'!$K$12:$K$382,T_Graf.!Z18)</f>
        <v>#VALUE!</v>
      </c>
      <c r="AB18" s="151" t="e">
        <f t="shared" si="2"/>
        <v>#VALUE!</v>
      </c>
    </row>
    <row r="19" spans="1:28" ht="10.95" customHeight="1" x14ac:dyDescent="0.2">
      <c r="A19" s="150" t="s">
        <v>765</v>
      </c>
      <c r="B19" s="148"/>
      <c r="C19" s="148"/>
      <c r="D19" s="148" t="str">
        <f>'[1]L.D Nueva'!AU20</f>
        <v>Conversión a medios tecnológicos</v>
      </c>
      <c r="E19" s="148">
        <f>COUNTIF('Matriz DT-NN'!$K$13:$K$18,T_Graf.!D19)</f>
        <v>0</v>
      </c>
      <c r="F19" s="151" t="e">
        <f t="shared" si="3"/>
        <v>#N/A</v>
      </c>
      <c r="G19" s="148"/>
      <c r="H19" s="150" t="s">
        <v>765</v>
      </c>
      <c r="I19" s="148"/>
      <c r="J19" s="148"/>
      <c r="K19" s="340" t="s">
        <v>472</v>
      </c>
      <c r="L19" s="340"/>
      <c r="M19" s="148" t="e">
        <f>COUNTIF('[1]Matriz ATL'!$K$12:$K$382,T_Graf.!K19)</f>
        <v>#VALUE!</v>
      </c>
      <c r="N19" s="151" t="e">
        <f t="shared" si="0"/>
        <v>#VALUE!</v>
      </c>
      <c r="O19" s="148"/>
      <c r="P19" s="150" t="s">
        <v>765</v>
      </c>
      <c r="Q19" s="148"/>
      <c r="R19" s="148"/>
      <c r="S19" s="148" t="s">
        <v>472</v>
      </c>
      <c r="T19" s="148" t="e">
        <f>COUNTIF('[1]Matriz BOL-SA'!$K$12:$K$367,T_Graf.!S19)</f>
        <v>#VALUE!</v>
      </c>
      <c r="U19" s="151" t="e">
        <f t="shared" si="1"/>
        <v>#VALUE!</v>
      </c>
      <c r="V19" s="148"/>
      <c r="W19" s="150" t="s">
        <v>765</v>
      </c>
      <c r="X19" s="148"/>
      <c r="Y19" s="148"/>
      <c r="Z19" s="148" t="s">
        <v>472</v>
      </c>
      <c r="AA19" s="148" t="e">
        <f>COUNTIF('[1]Matriz CAQ-HUI'!$K$12:$K$382,T_Graf.!Z19)</f>
        <v>#VALUE!</v>
      </c>
      <c r="AB19" s="151" t="e">
        <f t="shared" si="2"/>
        <v>#VALUE!</v>
      </c>
    </row>
    <row r="20" spans="1:28" ht="10.95" customHeight="1" x14ac:dyDescent="0.2">
      <c r="A20" s="156" t="e">
        <f>(B6/B15)-1</f>
        <v>#DIV/0!</v>
      </c>
      <c r="B20" s="148"/>
      <c r="C20" s="148"/>
      <c r="D20" s="148" t="str">
        <f>'[1]L.D Nueva'!AU21</f>
        <v>Definición de criterios ambientales para adquisición de productos y/o servicios</v>
      </c>
      <c r="E20" s="148">
        <f>COUNTIF('Matriz DT-NN'!$K$13:$K$18,T_Graf.!D20)</f>
        <v>0</v>
      </c>
      <c r="F20" s="151" t="e">
        <f t="shared" si="3"/>
        <v>#N/A</v>
      </c>
      <c r="G20" s="148"/>
      <c r="H20" s="156" t="e">
        <f>(I6/I15)-1</f>
        <v>#VALUE!</v>
      </c>
      <c r="I20" s="148"/>
      <c r="J20" s="148"/>
      <c r="K20" s="340" t="s">
        <v>479</v>
      </c>
      <c r="L20" s="340"/>
      <c r="M20" s="148" t="e">
        <f>COUNTIF('[1]Matriz ATL'!$K$12:$K$382,T_Graf.!K20)</f>
        <v>#VALUE!</v>
      </c>
      <c r="N20" s="151" t="e">
        <f t="shared" si="0"/>
        <v>#VALUE!</v>
      </c>
      <c r="O20" s="148"/>
      <c r="P20" s="156" t="e">
        <f>(Q6/Q15)-1</f>
        <v>#VALUE!</v>
      </c>
      <c r="Q20" s="148"/>
      <c r="R20" s="148"/>
      <c r="S20" s="148" t="s">
        <v>479</v>
      </c>
      <c r="T20" s="148" t="e">
        <f>COUNTIF('[1]Matriz BOL-SA'!$K$12:$K$367,T_Graf.!S20)</f>
        <v>#VALUE!</v>
      </c>
      <c r="U20" s="151" t="e">
        <f t="shared" si="1"/>
        <v>#VALUE!</v>
      </c>
      <c r="V20" s="148"/>
      <c r="W20" s="156" t="e">
        <f>(X6/X15)-1</f>
        <v>#VALUE!</v>
      </c>
      <c r="X20" s="148"/>
      <c r="Y20" s="148"/>
      <c r="Z20" s="148" t="s">
        <v>479</v>
      </c>
      <c r="AA20" s="148" t="e">
        <f>COUNTIF('[1]Matriz CAQ-HUI'!$K$12:$K$382,T_Graf.!Z20)</f>
        <v>#VALUE!</v>
      </c>
      <c r="AB20" s="151" t="e">
        <f t="shared" si="2"/>
        <v>#VALUE!</v>
      </c>
    </row>
    <row r="21" spans="1:28" ht="10.95" customHeight="1" x14ac:dyDescent="0.2">
      <c r="A21" s="156" t="e">
        <f>A20*-1</f>
        <v>#DIV/0!</v>
      </c>
      <c r="B21" s="148"/>
      <c r="C21" s="148"/>
      <c r="D21" s="148" t="str">
        <f>'[1]L.D Nueva'!AU22</f>
        <v>Desarrollo de actividades económicas.</v>
      </c>
      <c r="E21" s="148">
        <f>COUNTIF('Matriz DT-NN'!$K$13:$K$18,T_Graf.!D21)</f>
        <v>0</v>
      </c>
      <c r="F21" s="151" t="e">
        <f t="shared" si="3"/>
        <v>#N/A</v>
      </c>
      <c r="G21" s="148"/>
      <c r="H21" s="156" t="e">
        <f>H20*-1</f>
        <v>#VALUE!</v>
      </c>
      <c r="I21" s="148"/>
      <c r="J21" s="148"/>
      <c r="K21" s="340" t="s">
        <v>486</v>
      </c>
      <c r="L21" s="340"/>
      <c r="M21" s="148" t="e">
        <f>COUNTIF('[1]Matriz ATL'!$K$12:$K$382,T_Graf.!K21)</f>
        <v>#VALUE!</v>
      </c>
      <c r="N21" s="151" t="e">
        <f t="shared" si="0"/>
        <v>#VALUE!</v>
      </c>
      <c r="O21" s="148"/>
      <c r="P21" s="156" t="e">
        <f>P20*-1</f>
        <v>#VALUE!</v>
      </c>
      <c r="Q21" s="148"/>
      <c r="R21" s="148"/>
      <c r="S21" s="148" t="s">
        <v>486</v>
      </c>
      <c r="T21" s="148" t="e">
        <f>COUNTIF('[1]Matriz BOL-SA'!$K$12:$K$367,T_Graf.!S21)</f>
        <v>#VALUE!</v>
      </c>
      <c r="U21" s="151" t="e">
        <f t="shared" si="1"/>
        <v>#VALUE!</v>
      </c>
      <c r="V21" s="148"/>
      <c r="W21" s="156" t="e">
        <f>W20*-1</f>
        <v>#VALUE!</v>
      </c>
      <c r="X21" s="148"/>
      <c r="Y21" s="148"/>
      <c r="Z21" s="148" t="s">
        <v>486</v>
      </c>
      <c r="AA21" s="148" t="e">
        <f>COUNTIF('[1]Matriz CAQ-HUI'!$K$12:$K$382,T_Graf.!Z21)</f>
        <v>#VALUE!</v>
      </c>
      <c r="AB21" s="151" t="e">
        <f t="shared" si="2"/>
        <v>#VALUE!</v>
      </c>
    </row>
    <row r="22" spans="1:28" ht="10.95" customHeight="1" x14ac:dyDescent="0.2">
      <c r="A22" s="155"/>
      <c r="B22" s="148"/>
      <c r="C22" s="148"/>
      <c r="D22" s="148" t="str">
        <f>'[1]L.D Nueva'!AU23</f>
        <v>Educación ambiental</v>
      </c>
      <c r="E22" s="148">
        <f>COUNTIF('Matriz DT-NN'!$K$13:$K$18,T_Graf.!D22)</f>
        <v>0</v>
      </c>
      <c r="F22" s="151" t="e">
        <f t="shared" si="3"/>
        <v>#N/A</v>
      </c>
      <c r="G22" s="148"/>
      <c r="H22" s="155"/>
      <c r="I22" s="148"/>
      <c r="J22" s="148"/>
      <c r="K22" s="340" t="s">
        <v>493</v>
      </c>
      <c r="L22" s="340"/>
      <c r="M22" s="148" t="e">
        <f>COUNTIF('[1]Matriz ATL'!$K$12:$K$382,T_Graf.!K22)</f>
        <v>#VALUE!</v>
      </c>
      <c r="N22" s="151" t="e">
        <f t="shared" si="0"/>
        <v>#VALUE!</v>
      </c>
      <c r="O22" s="148"/>
      <c r="P22" s="155"/>
      <c r="Q22" s="148"/>
      <c r="R22" s="148"/>
      <c r="S22" s="148" t="s">
        <v>493</v>
      </c>
      <c r="T22" s="148" t="e">
        <f>COUNTIF('[1]Matriz BOL-SA'!$K$12:$K$367,T_Graf.!S22)</f>
        <v>#VALUE!</v>
      </c>
      <c r="U22" s="151" t="e">
        <f t="shared" si="1"/>
        <v>#VALUE!</v>
      </c>
      <c r="V22" s="148"/>
      <c r="W22" s="155"/>
      <c r="X22" s="148"/>
      <c r="Y22" s="148"/>
      <c r="Z22" s="148" t="s">
        <v>493</v>
      </c>
      <c r="AA22" s="148" t="e">
        <f>COUNTIF('[1]Matriz CAQ-HUI'!$K$12:$K$382,T_Graf.!Z22)</f>
        <v>#VALUE!</v>
      </c>
      <c r="AB22" s="151" t="e">
        <f t="shared" si="2"/>
        <v>#VALUE!</v>
      </c>
    </row>
    <row r="23" spans="1:28" ht="10.95" customHeight="1" x14ac:dyDescent="0.2">
      <c r="A23" s="155"/>
      <c r="B23" s="148"/>
      <c r="C23" s="148"/>
      <c r="D23" s="148" t="str">
        <f>'[1]L.D Nueva'!AU24</f>
        <v>Emisiones de olores ofensivos</v>
      </c>
      <c r="E23" s="148">
        <f>COUNTIF('Matriz DT-NN'!$K$13:$K$18,T_Graf.!D23)</f>
        <v>0</v>
      </c>
      <c r="F23" s="151" t="e">
        <f t="shared" si="3"/>
        <v>#N/A</v>
      </c>
      <c r="G23" s="148"/>
      <c r="H23" s="155"/>
      <c r="I23" s="148"/>
      <c r="J23" s="148"/>
      <c r="K23" s="340" t="s">
        <v>499</v>
      </c>
      <c r="L23" s="340"/>
      <c r="M23" s="148" t="e">
        <f>COUNTIF('[1]Matriz ATL'!$K$12:$K$382,T_Graf.!K23)</f>
        <v>#VALUE!</v>
      </c>
      <c r="N23" s="151" t="e">
        <f t="shared" si="0"/>
        <v>#VALUE!</v>
      </c>
      <c r="O23" s="148"/>
      <c r="P23" s="155"/>
      <c r="Q23" s="148"/>
      <c r="R23" s="148"/>
      <c r="S23" s="148" t="s">
        <v>499</v>
      </c>
      <c r="T23" s="148" t="e">
        <f>COUNTIF('[1]Matriz BOL-SA'!$K$12:$K$367,T_Graf.!S23)</f>
        <v>#VALUE!</v>
      </c>
      <c r="U23" s="151" t="e">
        <f t="shared" si="1"/>
        <v>#VALUE!</v>
      </c>
      <c r="V23" s="148"/>
      <c r="W23" s="155"/>
      <c r="X23" s="148"/>
      <c r="Y23" s="148"/>
      <c r="Z23" s="148" t="s">
        <v>499</v>
      </c>
      <c r="AA23" s="148" t="e">
        <f>COUNTIF('[1]Matriz CAQ-HUI'!$K$12:$K$382,T_Graf.!Z23)</f>
        <v>#VALUE!</v>
      </c>
      <c r="AB23" s="151" t="e">
        <f t="shared" si="2"/>
        <v>#VALUE!</v>
      </c>
    </row>
    <row r="24" spans="1:28" ht="10.95" customHeight="1" x14ac:dyDescent="0.2">
      <c r="A24" s="155"/>
      <c r="B24" s="148"/>
      <c r="C24" s="148"/>
      <c r="D24" s="148" t="str">
        <f>'[1]L.D Nueva'!AU25</f>
        <v>Generación de carga visual</v>
      </c>
      <c r="E24" s="148">
        <f>COUNTIF('Matriz DT-NN'!$K$13:$K$18,T_Graf.!D24)</f>
        <v>0</v>
      </c>
      <c r="F24" s="151" t="e">
        <f t="shared" si="3"/>
        <v>#N/A</v>
      </c>
      <c r="G24" s="148"/>
      <c r="H24" s="155"/>
      <c r="I24" s="148"/>
      <c r="J24" s="148"/>
      <c r="K24" s="340" t="s">
        <v>504</v>
      </c>
      <c r="L24" s="340"/>
      <c r="M24" s="148" t="e">
        <f>COUNTIF('[1]Matriz ATL'!$K$12:$K$382,T_Graf.!K24)</f>
        <v>#VALUE!</v>
      </c>
      <c r="N24" s="151" t="e">
        <f t="shared" si="0"/>
        <v>#VALUE!</v>
      </c>
      <c r="O24" s="148"/>
      <c r="P24" s="155"/>
      <c r="Q24" s="148"/>
      <c r="R24" s="148"/>
      <c r="S24" s="148" t="s">
        <v>504</v>
      </c>
      <c r="T24" s="148" t="e">
        <f>COUNTIF('[1]Matriz BOL-SA'!$K$12:$K$367,T_Graf.!S24)</f>
        <v>#VALUE!</v>
      </c>
      <c r="U24" s="151" t="e">
        <f t="shared" si="1"/>
        <v>#VALUE!</v>
      </c>
      <c r="V24" s="148"/>
      <c r="W24" s="155"/>
      <c r="X24" s="148"/>
      <c r="Y24" s="148"/>
      <c r="Z24" s="148" t="s">
        <v>504</v>
      </c>
      <c r="AA24" s="148" t="e">
        <f>COUNTIF('[1]Matriz CAQ-HUI'!$K$12:$K$382,T_Graf.!Z24)</f>
        <v>#VALUE!</v>
      </c>
      <c r="AB24" s="151" t="e">
        <f t="shared" si="2"/>
        <v>#VALUE!</v>
      </c>
    </row>
    <row r="25" spans="1:28" ht="10.95" customHeight="1" x14ac:dyDescent="0.2">
      <c r="A25" s="155"/>
      <c r="B25" s="148"/>
      <c r="C25" s="148"/>
      <c r="D25" s="148" t="str">
        <f>'[1]L.D Nueva'!AU26</f>
        <v>Generación de emisiones atmosféricas fuentes fijas</v>
      </c>
      <c r="E25" s="148">
        <f>COUNTIF('Matriz DT-NN'!$K$13:$K$18,T_Graf.!D25)</f>
        <v>0</v>
      </c>
      <c r="F25" s="151" t="e">
        <f t="shared" si="3"/>
        <v>#N/A</v>
      </c>
      <c r="G25" s="148"/>
      <c r="H25" s="155"/>
      <c r="I25" s="148"/>
      <c r="J25" s="148"/>
      <c r="K25" s="340" t="s">
        <v>510</v>
      </c>
      <c r="L25" s="340"/>
      <c r="M25" s="148" t="e">
        <f>COUNTIF('[1]Matriz ATL'!$K$12:$K$382,T_Graf.!K25)</f>
        <v>#VALUE!</v>
      </c>
      <c r="N25" s="151" t="e">
        <f t="shared" si="0"/>
        <v>#VALUE!</v>
      </c>
      <c r="O25" s="148"/>
      <c r="P25" s="155"/>
      <c r="Q25" s="148"/>
      <c r="R25" s="148"/>
      <c r="S25" s="157" t="s">
        <v>510</v>
      </c>
      <c r="T25" s="148" t="e">
        <f>COUNTIF('[1]Matriz BOL-SA'!$K$12:$K$367,T_Graf.!S25)</f>
        <v>#VALUE!</v>
      </c>
      <c r="U25" s="151" t="e">
        <f t="shared" si="1"/>
        <v>#VALUE!</v>
      </c>
      <c r="V25" s="148"/>
      <c r="W25" s="155"/>
      <c r="X25" s="148"/>
      <c r="Y25" s="148"/>
      <c r="Z25" s="157" t="s">
        <v>510</v>
      </c>
      <c r="AA25" s="148" t="e">
        <f>COUNTIF('[1]Matriz CAQ-HUI'!$K$12:$K$382,T_Graf.!Z25)</f>
        <v>#VALUE!</v>
      </c>
      <c r="AB25" s="151" t="e">
        <f t="shared" si="2"/>
        <v>#VALUE!</v>
      </c>
    </row>
    <row r="26" spans="1:28" ht="10.95" customHeight="1" x14ac:dyDescent="0.2">
      <c r="A26" s="155"/>
      <c r="B26" s="148"/>
      <c r="C26" s="148"/>
      <c r="D26" s="148" t="str">
        <f>'[1]L.D Nueva'!AU27</f>
        <v>Generación de emisiones atmosféricas fuentes móviles</v>
      </c>
      <c r="E26" s="148">
        <f>COUNTIF('Matriz DT-NN'!$K$13:$K$18,T_Graf.!D26)</f>
        <v>0</v>
      </c>
      <c r="F26" s="151" t="e">
        <f t="shared" si="3"/>
        <v>#N/A</v>
      </c>
      <c r="G26" s="148"/>
      <c r="H26" s="155"/>
      <c r="I26" s="148"/>
      <c r="J26" s="148"/>
      <c r="K26" s="340" t="s">
        <v>516</v>
      </c>
      <c r="L26" s="340"/>
      <c r="M26" s="148" t="e">
        <f>COUNTIF('[1]Matriz ATL'!$K$12:$K$382,T_Graf.!K26)</f>
        <v>#VALUE!</v>
      </c>
      <c r="N26" s="151" t="e">
        <f t="shared" si="0"/>
        <v>#VALUE!</v>
      </c>
      <c r="O26" s="148"/>
      <c r="P26" s="155"/>
      <c r="Q26" s="148"/>
      <c r="R26" s="148"/>
      <c r="S26" s="148" t="s">
        <v>516</v>
      </c>
      <c r="T26" s="148" t="e">
        <f>COUNTIF('[1]Matriz BOL-SA'!$K$12:$K$367,T_Graf.!S26)</f>
        <v>#VALUE!</v>
      </c>
      <c r="U26" s="151" t="e">
        <f t="shared" si="1"/>
        <v>#VALUE!</v>
      </c>
      <c r="V26" s="148"/>
      <c r="W26" s="155"/>
      <c r="X26" s="148"/>
      <c r="Y26" s="148"/>
      <c r="Z26" s="148" t="s">
        <v>516</v>
      </c>
      <c r="AA26" s="148" t="e">
        <f>COUNTIF('[1]Matriz CAQ-HUI'!$K$12:$K$382,T_Graf.!Z26)</f>
        <v>#VALUE!</v>
      </c>
      <c r="AB26" s="151" t="e">
        <f t="shared" si="2"/>
        <v>#VALUE!</v>
      </c>
    </row>
    <row r="27" spans="1:28" ht="10.95" customHeight="1" x14ac:dyDescent="0.2">
      <c r="A27" s="155"/>
      <c r="B27" s="148"/>
      <c r="C27" s="148"/>
      <c r="D27" s="148" t="str">
        <f>'[1]L.D Nueva'!AU28</f>
        <v>Generación de ondas electromagnéticas</v>
      </c>
      <c r="E27" s="148">
        <f>COUNTIF('Matriz DT-NN'!$K$13:$K$18,T_Graf.!D27)</f>
        <v>0</v>
      </c>
      <c r="F27" s="151" t="e">
        <f t="shared" si="3"/>
        <v>#N/A</v>
      </c>
      <c r="G27" s="148"/>
      <c r="H27" s="155"/>
      <c r="I27" s="148"/>
      <c r="J27" s="148"/>
      <c r="K27" s="340" t="s">
        <v>522</v>
      </c>
      <c r="L27" s="340"/>
      <c r="M27" s="148" t="e">
        <f>COUNTIF('[1]Matriz ATL'!$K$12:$K$382,T_Graf.!K27)</f>
        <v>#VALUE!</v>
      </c>
      <c r="N27" s="151" t="e">
        <f t="shared" si="0"/>
        <v>#VALUE!</v>
      </c>
      <c r="O27" s="148"/>
      <c r="P27" s="155"/>
      <c r="Q27" s="148"/>
      <c r="R27" s="148"/>
      <c r="S27" s="148" t="s">
        <v>522</v>
      </c>
      <c r="T27" s="148" t="e">
        <f>COUNTIF('[1]Matriz BOL-SA'!$K$12:$K$367,T_Graf.!S27)</f>
        <v>#VALUE!</v>
      </c>
      <c r="U27" s="151" t="e">
        <f t="shared" si="1"/>
        <v>#VALUE!</v>
      </c>
      <c r="V27" s="148"/>
      <c r="W27" s="155"/>
      <c r="X27" s="148"/>
      <c r="Y27" s="148"/>
      <c r="Z27" s="148" t="s">
        <v>522</v>
      </c>
      <c r="AA27" s="148" t="e">
        <f>COUNTIF('[1]Matriz CAQ-HUI'!$K$12:$K$382,T_Graf.!Z27)</f>
        <v>#VALUE!</v>
      </c>
      <c r="AB27" s="151" t="e">
        <f t="shared" si="2"/>
        <v>#VALUE!</v>
      </c>
    </row>
    <row r="28" spans="1:28" ht="10.95" customHeight="1" x14ac:dyDescent="0.2">
      <c r="A28" s="155"/>
      <c r="B28" s="148"/>
      <c r="C28" s="148"/>
      <c r="D28" s="148" t="str">
        <f>'[1]L.D Nueva'!AU29</f>
        <v>Generación de residuos aprovechables (CARTÓN)</v>
      </c>
      <c r="E28" s="148">
        <f>COUNTIF('Matriz DT-NN'!$K$13:$K$18,T_Graf.!D28)</f>
        <v>0</v>
      </c>
      <c r="F28" s="151" t="e">
        <f t="shared" si="3"/>
        <v>#N/A</v>
      </c>
      <c r="G28" s="148"/>
      <c r="H28" s="155"/>
      <c r="I28" s="148"/>
      <c r="J28" s="148"/>
      <c r="K28" s="340" t="s">
        <v>528</v>
      </c>
      <c r="L28" s="340"/>
      <c r="M28" s="148" t="e">
        <f>COUNTIF('[1]Matriz ATL'!$K$12:$K$382,T_Graf.!K28)</f>
        <v>#VALUE!</v>
      </c>
      <c r="N28" s="151" t="e">
        <f t="shared" si="0"/>
        <v>#VALUE!</v>
      </c>
      <c r="O28" s="148"/>
      <c r="P28" s="155"/>
      <c r="Q28" s="148"/>
      <c r="R28" s="148"/>
      <c r="S28" s="148" t="s">
        <v>528</v>
      </c>
      <c r="T28" s="148" t="e">
        <f>COUNTIF('[1]Matriz BOL-SA'!$K$12:$K$367,T_Graf.!S28)</f>
        <v>#VALUE!</v>
      </c>
      <c r="U28" s="151" t="e">
        <f t="shared" si="1"/>
        <v>#VALUE!</v>
      </c>
      <c r="V28" s="148"/>
      <c r="W28" s="155"/>
      <c r="X28" s="148"/>
      <c r="Y28" s="148"/>
      <c r="Z28" s="148" t="s">
        <v>528</v>
      </c>
      <c r="AA28" s="148" t="e">
        <f>COUNTIF('[1]Matriz CAQ-HUI'!$K$12:$K$382,T_Graf.!Z28)</f>
        <v>#VALUE!</v>
      </c>
      <c r="AB28" s="151" t="e">
        <f t="shared" si="2"/>
        <v>#VALUE!</v>
      </c>
    </row>
    <row r="29" spans="1:28" ht="10.95" customHeight="1" x14ac:dyDescent="0.2">
      <c r="A29" s="155"/>
      <c r="B29" s="148"/>
      <c r="C29" s="148"/>
      <c r="D29" s="148" t="str">
        <f>'[1]L.D Nueva'!AU30</f>
        <v>Generación de residuos aprovechables (METAL)</v>
      </c>
      <c r="E29" s="148">
        <f>COUNTIF('Matriz DT-NN'!$K$13:$K$18,T_Graf.!D29)</f>
        <v>0</v>
      </c>
      <c r="F29" s="151" t="e">
        <f t="shared" si="3"/>
        <v>#N/A</v>
      </c>
      <c r="G29" s="148"/>
      <c r="H29" s="155"/>
      <c r="I29" s="148"/>
      <c r="J29" s="148"/>
      <c r="K29" s="340" t="s">
        <v>534</v>
      </c>
      <c r="L29" s="340"/>
      <c r="M29" s="148" t="e">
        <f>COUNTIF('[1]Matriz ATL'!$K$12:$K$382,T_Graf.!K29)</f>
        <v>#VALUE!</v>
      </c>
      <c r="N29" s="151" t="e">
        <f t="shared" si="0"/>
        <v>#VALUE!</v>
      </c>
      <c r="O29" s="148"/>
      <c r="P29" s="155"/>
      <c r="Q29" s="148"/>
      <c r="R29" s="148"/>
      <c r="S29" s="148" t="s">
        <v>534</v>
      </c>
      <c r="T29" s="148" t="e">
        <f>COUNTIF('[1]Matriz BOL-SA'!$K$12:$K$367,T_Graf.!S29)</f>
        <v>#VALUE!</v>
      </c>
      <c r="U29" s="151" t="e">
        <f t="shared" si="1"/>
        <v>#VALUE!</v>
      </c>
      <c r="V29" s="148"/>
      <c r="W29" s="155"/>
      <c r="X29" s="148"/>
      <c r="Y29" s="148"/>
      <c r="Z29" s="148" t="s">
        <v>534</v>
      </c>
      <c r="AA29" s="148" t="e">
        <f>COUNTIF('[1]Matriz CAQ-HUI'!$K$12:$K$382,T_Graf.!Z29)</f>
        <v>#VALUE!</v>
      </c>
      <c r="AB29" s="151" t="e">
        <f t="shared" si="2"/>
        <v>#VALUE!</v>
      </c>
    </row>
    <row r="30" spans="1:28" ht="10.95" customHeight="1" x14ac:dyDescent="0.2">
      <c r="A30" s="155"/>
      <c r="B30" s="148"/>
      <c r="C30" s="148"/>
      <c r="D30" s="148" t="str">
        <f>'[1]L.D Nueva'!AU31</f>
        <v>Generación de residuos aprovechables (OTRO)</v>
      </c>
      <c r="E30" s="148">
        <f>COUNTIF('Matriz DT-NN'!$K$13:$K$18,T_Graf.!D30)</f>
        <v>0</v>
      </c>
      <c r="F30" s="151" t="e">
        <f t="shared" si="3"/>
        <v>#N/A</v>
      </c>
      <c r="G30" s="148"/>
      <c r="H30" s="155"/>
      <c r="I30" s="148"/>
      <c r="J30" s="148"/>
      <c r="K30" s="340" t="s">
        <v>540</v>
      </c>
      <c r="L30" s="340"/>
      <c r="M30" s="148" t="e">
        <f>COUNTIF('[1]Matriz ATL'!$K$12:$K$382,T_Graf.!K30)</f>
        <v>#VALUE!</v>
      </c>
      <c r="N30" s="151" t="e">
        <f t="shared" si="0"/>
        <v>#VALUE!</v>
      </c>
      <c r="O30" s="148"/>
      <c r="P30" s="155"/>
      <c r="Q30" s="148"/>
      <c r="R30" s="148"/>
      <c r="S30" s="148" t="s">
        <v>540</v>
      </c>
      <c r="T30" s="148" t="e">
        <f>COUNTIF('[1]Matriz BOL-SA'!$K$12:$K$367,T_Graf.!S30)</f>
        <v>#VALUE!</v>
      </c>
      <c r="U30" s="151" t="e">
        <f t="shared" si="1"/>
        <v>#VALUE!</v>
      </c>
      <c r="V30" s="148"/>
      <c r="W30" s="155"/>
      <c r="X30" s="148"/>
      <c r="Y30" s="148"/>
      <c r="Z30" s="148" t="s">
        <v>540</v>
      </c>
      <c r="AA30" s="148" t="e">
        <f>COUNTIF('[1]Matriz CAQ-HUI'!$K$12:$K$382,T_Graf.!Z30)</f>
        <v>#VALUE!</v>
      </c>
      <c r="AB30" s="151" t="e">
        <f t="shared" si="2"/>
        <v>#VALUE!</v>
      </c>
    </row>
    <row r="31" spans="1:28" ht="10.95" customHeight="1" x14ac:dyDescent="0.2">
      <c r="A31" s="155"/>
      <c r="B31" s="148"/>
      <c r="C31" s="148"/>
      <c r="D31" s="148" t="str">
        <f>'[1]L.D Nueva'!AU32</f>
        <v>Generación de residuos aprovechables (PAPEL)</v>
      </c>
      <c r="E31" s="148">
        <f>COUNTIF('Matriz DT-NN'!$K$13:$K$18,T_Graf.!D31)</f>
        <v>0</v>
      </c>
      <c r="F31" s="151" t="e">
        <f t="shared" si="3"/>
        <v>#N/A</v>
      </c>
      <c r="G31" s="148"/>
      <c r="H31" s="155"/>
      <c r="I31" s="148"/>
      <c r="J31" s="148"/>
      <c r="K31" s="340" t="s">
        <v>545</v>
      </c>
      <c r="L31" s="340"/>
      <c r="M31" s="148" t="e">
        <f>COUNTIF('[1]Matriz ATL'!$K$12:$K$382,T_Graf.!K31)</f>
        <v>#VALUE!</v>
      </c>
      <c r="N31" s="151" t="e">
        <f t="shared" si="0"/>
        <v>#VALUE!</v>
      </c>
      <c r="O31" s="148"/>
      <c r="P31" s="155"/>
      <c r="Q31" s="148"/>
      <c r="R31" s="148"/>
      <c r="S31" s="148" t="s">
        <v>545</v>
      </c>
      <c r="T31" s="148" t="e">
        <f>COUNTIF('[1]Matriz BOL-SA'!$K$12:$K$367,T_Graf.!S31)</f>
        <v>#VALUE!</v>
      </c>
      <c r="U31" s="151" t="e">
        <f t="shared" si="1"/>
        <v>#VALUE!</v>
      </c>
      <c r="V31" s="148"/>
      <c r="W31" s="155"/>
      <c r="X31" s="148"/>
      <c r="Y31" s="148"/>
      <c r="Z31" s="148" t="s">
        <v>545</v>
      </c>
      <c r="AA31" s="148" t="e">
        <f>COUNTIF('[1]Matriz CAQ-HUI'!$K$12:$K$382,T_Graf.!Z31)</f>
        <v>#VALUE!</v>
      </c>
      <c r="AB31" s="151" t="e">
        <f t="shared" si="2"/>
        <v>#VALUE!</v>
      </c>
    </row>
    <row r="32" spans="1:28" ht="10.95" customHeight="1" x14ac:dyDescent="0.2">
      <c r="A32" s="155"/>
      <c r="B32" s="148"/>
      <c r="C32" s="148"/>
      <c r="D32" s="148" t="str">
        <f>'[1]L.D Nueva'!AU33</f>
        <v>Generación de residuos aprovechables (PLÁSTICO)</v>
      </c>
      <c r="E32" s="148">
        <f>COUNTIF('Matriz DT-NN'!$K$13:$K$18,T_Graf.!D32)</f>
        <v>0</v>
      </c>
      <c r="F32" s="151" t="e">
        <f t="shared" si="3"/>
        <v>#N/A</v>
      </c>
      <c r="G32" s="148"/>
      <c r="H32" s="155"/>
      <c r="I32" s="148"/>
      <c r="J32" s="148"/>
      <c r="K32" s="340" t="s">
        <v>550</v>
      </c>
      <c r="L32" s="340"/>
      <c r="M32" s="148" t="e">
        <f>COUNTIF('[1]Matriz ATL'!$K$12:$K$382,T_Graf.!K32)</f>
        <v>#VALUE!</v>
      </c>
      <c r="N32" s="151" t="e">
        <f t="shared" si="0"/>
        <v>#VALUE!</v>
      </c>
      <c r="O32" s="148"/>
      <c r="P32" s="155"/>
      <c r="Q32" s="148"/>
      <c r="R32" s="148"/>
      <c r="S32" s="148" t="s">
        <v>550</v>
      </c>
      <c r="T32" s="148" t="e">
        <f>COUNTIF('[1]Matriz BOL-SA'!$K$12:$K$367,T_Graf.!S32)</f>
        <v>#VALUE!</v>
      </c>
      <c r="U32" s="151" t="e">
        <f t="shared" si="1"/>
        <v>#VALUE!</v>
      </c>
      <c r="V32" s="148"/>
      <c r="W32" s="155"/>
      <c r="X32" s="148"/>
      <c r="Y32" s="148"/>
      <c r="Z32" s="148" t="s">
        <v>550</v>
      </c>
      <c r="AA32" s="148" t="e">
        <f>COUNTIF('[1]Matriz CAQ-HUI'!$K$12:$K$382,T_Graf.!Z32)</f>
        <v>#VALUE!</v>
      </c>
      <c r="AB32" s="151" t="e">
        <f t="shared" si="2"/>
        <v>#VALUE!</v>
      </c>
    </row>
    <row r="33" spans="1:28" ht="10.95" customHeight="1" x14ac:dyDescent="0.2">
      <c r="A33" s="155"/>
      <c r="B33" s="148"/>
      <c r="C33" s="148"/>
      <c r="D33" s="148" t="str">
        <f>'[1]L.D Nueva'!AU34</f>
        <v>Generación de residuos aprovechables (VIDRIO)</v>
      </c>
      <c r="E33" s="148">
        <f>COUNTIF('Matriz DT-NN'!$K$13:$K$18,T_Graf.!D33)</f>
        <v>0</v>
      </c>
      <c r="F33" s="151" t="e">
        <f t="shared" si="3"/>
        <v>#N/A</v>
      </c>
      <c r="G33" s="148"/>
      <c r="H33" s="155"/>
      <c r="I33" s="148"/>
      <c r="J33" s="148"/>
      <c r="K33" s="340" t="s">
        <v>556</v>
      </c>
      <c r="L33" s="340"/>
      <c r="M33" s="148" t="e">
        <f>COUNTIF('[1]Matriz ATL'!$K$12:$K$382,T_Graf.!K33)</f>
        <v>#VALUE!</v>
      </c>
      <c r="N33" s="151" t="e">
        <f t="shared" si="0"/>
        <v>#VALUE!</v>
      </c>
      <c r="O33" s="148"/>
      <c r="P33" s="155"/>
      <c r="Q33" s="148"/>
      <c r="R33" s="148"/>
      <c r="S33" s="148" t="s">
        <v>556</v>
      </c>
      <c r="T33" s="148" t="e">
        <f>COUNTIF('[1]Matriz BOL-SA'!$K$12:$K$367,T_Graf.!S33)</f>
        <v>#VALUE!</v>
      </c>
      <c r="U33" s="151" t="e">
        <f t="shared" si="1"/>
        <v>#VALUE!</v>
      </c>
      <c r="V33" s="148"/>
      <c r="W33" s="155"/>
      <c r="X33" s="148"/>
      <c r="Y33" s="148"/>
      <c r="Z33" s="148" t="s">
        <v>556</v>
      </c>
      <c r="AA33" s="148" t="e">
        <f>COUNTIF('[1]Matriz CAQ-HUI'!$K$12:$K$382,T_Graf.!Z33)</f>
        <v>#VALUE!</v>
      </c>
      <c r="AB33" s="151" t="e">
        <f t="shared" si="2"/>
        <v>#VALUE!</v>
      </c>
    </row>
    <row r="34" spans="1:28" ht="10.95" customHeight="1" x14ac:dyDescent="0.2">
      <c r="A34" s="155"/>
      <c r="B34" s="148"/>
      <c r="C34" s="148"/>
      <c r="D34" s="148" t="str">
        <f>'[1]L.D Nueva'!AU35</f>
        <v>Generación de residuos de manejo especial  (LUMINARIAS)</v>
      </c>
      <c r="E34" s="148">
        <f>COUNTIF('Matriz DT-NN'!$K$13:$K$18,T_Graf.!D34)</f>
        <v>0</v>
      </c>
      <c r="F34" s="151" t="e">
        <f t="shared" si="3"/>
        <v>#N/A</v>
      </c>
      <c r="G34" s="148"/>
      <c r="H34" s="155"/>
      <c r="I34" s="148"/>
      <c r="J34" s="148"/>
      <c r="K34" s="340" t="s">
        <v>562</v>
      </c>
      <c r="L34" s="340"/>
      <c r="M34" s="148" t="e">
        <f>COUNTIF('[1]Matriz ATL'!$K$12:$K$382,T_Graf.!K34)</f>
        <v>#VALUE!</v>
      </c>
      <c r="N34" s="151" t="e">
        <f t="shared" si="0"/>
        <v>#VALUE!</v>
      </c>
      <c r="O34" s="148"/>
      <c r="P34" s="155"/>
      <c r="Q34" s="148"/>
      <c r="R34" s="148"/>
      <c r="S34" s="148" t="s">
        <v>562</v>
      </c>
      <c r="T34" s="148" t="e">
        <f>COUNTIF('[1]Matriz BOL-SA'!$K$12:$K$367,T_Graf.!S34)</f>
        <v>#VALUE!</v>
      </c>
      <c r="U34" s="151" t="e">
        <f t="shared" si="1"/>
        <v>#VALUE!</v>
      </c>
      <c r="V34" s="148"/>
      <c r="W34" s="155"/>
      <c r="X34" s="148"/>
      <c r="Y34" s="148"/>
      <c r="Z34" s="148" t="s">
        <v>562</v>
      </c>
      <c r="AA34" s="148" t="e">
        <f>COUNTIF('[1]Matriz CAQ-HUI'!$K$12:$K$382,T_Graf.!Z34)</f>
        <v>#VALUE!</v>
      </c>
      <c r="AB34" s="151" t="e">
        <f t="shared" si="2"/>
        <v>#VALUE!</v>
      </c>
    </row>
    <row r="35" spans="1:28" ht="10.95" customHeight="1" x14ac:dyDescent="0.2">
      <c r="A35" s="155"/>
      <c r="B35" s="148"/>
      <c r="C35" s="148"/>
      <c r="D35" s="148" t="str">
        <f>'[1]L.D Nueva'!AU36</f>
        <v>Generación de residuos de manejo especial (LLANTAS USADAS)</v>
      </c>
      <c r="E35" s="148">
        <f>COUNTIF('Matriz DT-NN'!$K$13:$K$18,T_Graf.!D35)</f>
        <v>0</v>
      </c>
      <c r="F35" s="151" t="e">
        <f t="shared" si="3"/>
        <v>#N/A</v>
      </c>
      <c r="G35" s="148"/>
      <c r="H35" s="155"/>
      <c r="I35" s="148"/>
      <c r="J35" s="148"/>
      <c r="K35" s="340" t="s">
        <v>568</v>
      </c>
      <c r="L35" s="340"/>
      <c r="M35" s="148" t="e">
        <f>COUNTIF('[1]Matriz ATL'!$K$12:$K$382,T_Graf.!K35)</f>
        <v>#VALUE!</v>
      </c>
      <c r="N35" s="151" t="e">
        <f t="shared" si="0"/>
        <v>#VALUE!</v>
      </c>
      <c r="O35" s="148"/>
      <c r="P35" s="155"/>
      <c r="Q35" s="148"/>
      <c r="R35" s="148"/>
      <c r="S35" s="148" t="s">
        <v>568</v>
      </c>
      <c r="T35" s="148" t="e">
        <f>COUNTIF('[1]Matriz BOL-SA'!$K$12:$K$367,T_Graf.!S35)</f>
        <v>#VALUE!</v>
      </c>
      <c r="U35" s="151" t="e">
        <f t="shared" si="1"/>
        <v>#VALUE!</v>
      </c>
      <c r="V35" s="148"/>
      <c r="W35" s="155"/>
      <c r="X35" s="148"/>
      <c r="Y35" s="148"/>
      <c r="Z35" s="148" t="s">
        <v>568</v>
      </c>
      <c r="AA35" s="148" t="e">
        <f>COUNTIF('[1]Matriz CAQ-HUI'!$K$12:$K$382,T_Graf.!Z35)</f>
        <v>#VALUE!</v>
      </c>
      <c r="AB35" s="151" t="e">
        <f t="shared" si="2"/>
        <v>#VALUE!</v>
      </c>
    </row>
    <row r="36" spans="1:28" ht="10.95" customHeight="1" x14ac:dyDescent="0.2">
      <c r="A36" s="155"/>
      <c r="B36" s="148"/>
      <c r="C36" s="148"/>
      <c r="D36" s="148" t="str">
        <f>'[1]L.D Nueva'!AU37</f>
        <v>Generación de residuos de manejo especial (MEDICAMENTOS VENCIDOS)</v>
      </c>
      <c r="E36" s="148">
        <f>COUNTIF('Matriz DT-NN'!$K$13:$K$18,T_Graf.!D36)</f>
        <v>0</v>
      </c>
      <c r="F36" s="151" t="e">
        <f t="shared" si="3"/>
        <v>#N/A</v>
      </c>
      <c r="G36" s="148"/>
      <c r="H36" s="155"/>
      <c r="I36" s="148"/>
      <c r="J36" s="148"/>
      <c r="K36" s="340" t="s">
        <v>574</v>
      </c>
      <c r="L36" s="340"/>
      <c r="M36" s="148" t="e">
        <f>COUNTIF('[1]Matriz ATL'!$K$12:$K$382,T_Graf.!K36)</f>
        <v>#VALUE!</v>
      </c>
      <c r="N36" s="151" t="e">
        <f t="shared" si="0"/>
        <v>#VALUE!</v>
      </c>
      <c r="O36" s="148"/>
      <c r="P36" s="155"/>
      <c r="Q36" s="148"/>
      <c r="R36" s="148"/>
      <c r="S36" s="148" t="s">
        <v>574</v>
      </c>
      <c r="T36" s="148" t="e">
        <f>COUNTIF('[1]Matriz BOL-SA'!$K$12:$K$367,T_Graf.!S36)</f>
        <v>#VALUE!</v>
      </c>
      <c r="U36" s="151" t="e">
        <f t="shared" si="1"/>
        <v>#VALUE!</v>
      </c>
      <c r="V36" s="148"/>
      <c r="W36" s="155"/>
      <c r="X36" s="148"/>
      <c r="Y36" s="148"/>
      <c r="Z36" s="148" t="s">
        <v>574</v>
      </c>
      <c r="AA36" s="148" t="e">
        <f>COUNTIF('[1]Matriz CAQ-HUI'!$K$12:$K$382,T_Graf.!Z36)</f>
        <v>#VALUE!</v>
      </c>
      <c r="AB36" s="151" t="e">
        <f t="shared" si="2"/>
        <v>#VALUE!</v>
      </c>
    </row>
    <row r="37" spans="1:28" ht="10.95" customHeight="1" x14ac:dyDescent="0.2">
      <c r="A37" s="155"/>
      <c r="B37" s="148"/>
      <c r="C37" s="148"/>
      <c r="D37" s="148" t="str">
        <f>'[1]L.D Nueva'!AU38</f>
        <v>Generación de residuos de manejo especial (PILAS O BATERÍAS)</v>
      </c>
      <c r="E37" s="148">
        <f>COUNTIF('Matriz DT-NN'!$K$13:$K$18,T_Graf.!D37)</f>
        <v>0</v>
      </c>
      <c r="F37" s="151" t="e">
        <f t="shared" si="3"/>
        <v>#N/A</v>
      </c>
      <c r="G37" s="148"/>
      <c r="H37" s="155"/>
      <c r="I37" s="148"/>
      <c r="J37" s="148"/>
      <c r="K37" s="340" t="s">
        <v>579</v>
      </c>
      <c r="L37" s="340"/>
      <c r="M37" s="148" t="e">
        <f>COUNTIF('[1]Matriz ATL'!$K$12:$K$382,T_Graf.!K37)</f>
        <v>#VALUE!</v>
      </c>
      <c r="N37" s="151" t="e">
        <f t="shared" si="0"/>
        <v>#VALUE!</v>
      </c>
      <c r="O37" s="148"/>
      <c r="P37" s="155"/>
      <c r="Q37" s="148"/>
      <c r="R37" s="148"/>
      <c r="S37" s="148" t="s">
        <v>579</v>
      </c>
      <c r="T37" s="148" t="e">
        <f>COUNTIF('[1]Matriz BOL-SA'!$K$12:$K$367,T_Graf.!S37)</f>
        <v>#VALUE!</v>
      </c>
      <c r="U37" s="151" t="e">
        <f t="shared" si="1"/>
        <v>#VALUE!</v>
      </c>
      <c r="V37" s="148"/>
      <c r="W37" s="155"/>
      <c r="X37" s="148"/>
      <c r="Y37" s="148"/>
      <c r="Z37" s="148" t="s">
        <v>579</v>
      </c>
      <c r="AA37" s="148" t="e">
        <f>COUNTIF('[1]Matriz CAQ-HUI'!$K$12:$K$382,T_Graf.!Z37)</f>
        <v>#VALUE!</v>
      </c>
      <c r="AB37" s="151" t="e">
        <f t="shared" si="2"/>
        <v>#VALUE!</v>
      </c>
    </row>
    <row r="38" spans="1:28" ht="10.95" customHeight="1" x14ac:dyDescent="0.2">
      <c r="A38" s="155"/>
      <c r="B38" s="148"/>
      <c r="C38" s="148"/>
      <c r="D38" s="148" t="str">
        <f>'[1]L.D Nueva'!AU39</f>
        <v>Generación de residuos de manejo especial (RAEE´S)</v>
      </c>
      <c r="E38" s="148">
        <f>COUNTIF('Matriz DT-NN'!$K$13:$K$18,T_Graf.!D38)</f>
        <v>0</v>
      </c>
      <c r="F38" s="151" t="e">
        <f t="shared" si="3"/>
        <v>#N/A</v>
      </c>
      <c r="G38" s="148"/>
      <c r="H38" s="155"/>
      <c r="I38" s="148"/>
      <c r="J38" s="148"/>
      <c r="K38" s="340" t="s">
        <v>584</v>
      </c>
      <c r="L38" s="340"/>
      <c r="M38" s="148" t="e">
        <f>COUNTIF('[1]Matriz ATL'!$K$12:$K$382,T_Graf.!K38)</f>
        <v>#VALUE!</v>
      </c>
      <c r="N38" s="151" t="e">
        <f t="shared" si="0"/>
        <v>#VALUE!</v>
      </c>
      <c r="O38" s="148"/>
      <c r="P38" s="155"/>
      <c r="Q38" s="148"/>
      <c r="R38" s="148"/>
      <c r="S38" s="148" t="s">
        <v>584</v>
      </c>
      <c r="T38" s="148" t="e">
        <f>COUNTIF('[1]Matriz BOL-SA'!$K$12:$K$367,T_Graf.!S38)</f>
        <v>#VALUE!</v>
      </c>
      <c r="U38" s="151" t="e">
        <f t="shared" si="1"/>
        <v>#VALUE!</v>
      </c>
      <c r="V38" s="148"/>
      <c r="W38" s="155"/>
      <c r="X38" s="148"/>
      <c r="Y38" s="148"/>
      <c r="Z38" s="148" t="s">
        <v>584</v>
      </c>
      <c r="AA38" s="148" t="e">
        <f>COUNTIF('[1]Matriz CAQ-HUI'!$K$12:$K$382,T_Graf.!Z38)</f>
        <v>#VALUE!</v>
      </c>
      <c r="AB38" s="151" t="e">
        <f t="shared" si="2"/>
        <v>#VALUE!</v>
      </c>
    </row>
    <row r="39" spans="1:28" ht="10.95" customHeight="1" x14ac:dyDescent="0.2">
      <c r="A39" s="155"/>
      <c r="B39" s="148"/>
      <c r="C39" s="148"/>
      <c r="D39" s="148" t="str">
        <f>'[1]L.D Nueva'!AU40</f>
        <v>Generación de residuos de manejo especial (RCD´S)</v>
      </c>
      <c r="E39" s="148">
        <f>COUNTIF('Matriz DT-NN'!$K$13:$K$18,T_Graf.!D39)</f>
        <v>0</v>
      </c>
      <c r="F39" s="151" t="e">
        <f t="shared" si="3"/>
        <v>#N/A</v>
      </c>
      <c r="G39" s="148"/>
      <c r="H39" s="155"/>
      <c r="I39" s="148"/>
      <c r="J39" s="148"/>
      <c r="K39" s="340" t="s">
        <v>589</v>
      </c>
      <c r="L39" s="340"/>
      <c r="M39" s="148" t="e">
        <f>COUNTIF('[1]Matriz ATL'!$K$12:$K$382,T_Graf.!K39)</f>
        <v>#VALUE!</v>
      </c>
      <c r="N39" s="151" t="e">
        <f t="shared" si="0"/>
        <v>#VALUE!</v>
      </c>
      <c r="O39" s="148"/>
      <c r="P39" s="155"/>
      <c r="Q39" s="148"/>
      <c r="R39" s="148"/>
      <c r="S39" s="148" t="s">
        <v>589</v>
      </c>
      <c r="T39" s="148" t="e">
        <f>COUNTIF('[1]Matriz BOL-SA'!$K$12:$K$367,T_Graf.!S39)</f>
        <v>#VALUE!</v>
      </c>
      <c r="U39" s="151" t="e">
        <f t="shared" si="1"/>
        <v>#VALUE!</v>
      </c>
      <c r="V39" s="148"/>
      <c r="W39" s="155"/>
      <c r="X39" s="148"/>
      <c r="Y39" s="148"/>
      <c r="Z39" s="148" t="s">
        <v>589</v>
      </c>
      <c r="AA39" s="148" t="e">
        <f>COUNTIF('[1]Matriz CAQ-HUI'!$K$12:$K$382,T_Graf.!Z39)</f>
        <v>#VALUE!</v>
      </c>
      <c r="AB39" s="151" t="e">
        <f t="shared" si="2"/>
        <v>#VALUE!</v>
      </c>
    </row>
    <row r="40" spans="1:28" ht="10.95" customHeight="1" x14ac:dyDescent="0.2">
      <c r="A40" s="155"/>
      <c r="B40" s="148"/>
      <c r="C40" s="148"/>
      <c r="D40" s="148" t="str">
        <f>'[1]L.D Nueva'!AU41</f>
        <v>Generación de residuos ordinarios</v>
      </c>
      <c r="E40" s="148">
        <f>COUNTIF('Matriz DT-NN'!$K$13:$K$18,T_Graf.!D40)</f>
        <v>0</v>
      </c>
      <c r="F40" s="151" t="e">
        <f t="shared" si="3"/>
        <v>#N/A</v>
      </c>
      <c r="G40" s="148"/>
      <c r="H40" s="155"/>
      <c r="I40" s="148"/>
      <c r="J40" s="148"/>
      <c r="K40" s="340" t="s">
        <v>593</v>
      </c>
      <c r="L40" s="340"/>
      <c r="M40" s="148" t="e">
        <f>COUNTIF('[1]Matriz ATL'!$K$12:$K$382,T_Graf.!K40)</f>
        <v>#VALUE!</v>
      </c>
      <c r="N40" s="151" t="e">
        <f t="shared" si="0"/>
        <v>#VALUE!</v>
      </c>
      <c r="O40" s="148"/>
      <c r="P40" s="155"/>
      <c r="Q40" s="148"/>
      <c r="R40" s="148"/>
      <c r="S40" s="148" t="s">
        <v>593</v>
      </c>
      <c r="T40" s="148" t="e">
        <f>COUNTIF('[1]Matriz BOL-SA'!$K$12:$K$367,T_Graf.!S40)</f>
        <v>#VALUE!</v>
      </c>
      <c r="U40" s="151" t="e">
        <f t="shared" si="1"/>
        <v>#VALUE!</v>
      </c>
      <c r="V40" s="148"/>
      <c r="W40" s="155"/>
      <c r="X40" s="148"/>
      <c r="Y40" s="148"/>
      <c r="Z40" s="148" t="s">
        <v>593</v>
      </c>
      <c r="AA40" s="148" t="e">
        <f>COUNTIF('[1]Matriz CAQ-HUI'!$K$12:$K$382,T_Graf.!Z40)</f>
        <v>#VALUE!</v>
      </c>
      <c r="AB40" s="151" t="e">
        <f t="shared" si="2"/>
        <v>#VALUE!</v>
      </c>
    </row>
    <row r="41" spans="1:28" ht="10.95" customHeight="1" x14ac:dyDescent="0.2">
      <c r="A41" s="155"/>
      <c r="B41" s="148"/>
      <c r="C41" s="148"/>
      <c r="D41" s="148" t="str">
        <f>'[1]L.D Nueva'!AU42</f>
        <v>Generación de residuos orgánicos</v>
      </c>
      <c r="E41" s="148">
        <f>COUNTIF('Matriz DT-NN'!$K$13:$K$18,T_Graf.!D41)</f>
        <v>0</v>
      </c>
      <c r="F41" s="151" t="e">
        <f t="shared" si="3"/>
        <v>#N/A</v>
      </c>
      <c r="G41" s="148"/>
      <c r="H41" s="155"/>
      <c r="I41" s="148"/>
      <c r="J41" s="148"/>
      <c r="K41" s="340" t="s">
        <v>597</v>
      </c>
      <c r="L41" s="340"/>
      <c r="M41" s="148" t="e">
        <f>COUNTIF('[1]Matriz ATL'!$K$12:$K$382,T_Graf.!K41)</f>
        <v>#VALUE!</v>
      </c>
      <c r="N41" s="151" t="e">
        <f t="shared" si="0"/>
        <v>#VALUE!</v>
      </c>
      <c r="O41" s="148"/>
      <c r="P41" s="155"/>
      <c r="Q41" s="148"/>
      <c r="R41" s="148"/>
      <c r="S41" s="148" t="s">
        <v>597</v>
      </c>
      <c r="T41" s="148" t="e">
        <f>COUNTIF('[1]Matriz BOL-SA'!$K$12:$K$367,T_Graf.!S41)</f>
        <v>#VALUE!</v>
      </c>
      <c r="U41" s="151" t="e">
        <f t="shared" si="1"/>
        <v>#VALUE!</v>
      </c>
      <c r="V41" s="148"/>
      <c r="W41" s="155"/>
      <c r="X41" s="148"/>
      <c r="Y41" s="148"/>
      <c r="Z41" s="148" t="s">
        <v>597</v>
      </c>
      <c r="AA41" s="148" t="e">
        <f>COUNTIF('[1]Matriz CAQ-HUI'!$K$12:$K$382,T_Graf.!Z41)</f>
        <v>#VALUE!</v>
      </c>
      <c r="AB41" s="151" t="e">
        <f t="shared" si="2"/>
        <v>#VALUE!</v>
      </c>
    </row>
    <row r="42" spans="1:28" ht="10.95" customHeight="1" x14ac:dyDescent="0.2">
      <c r="A42" s="155"/>
      <c r="B42" s="148"/>
      <c r="C42" s="148"/>
      <c r="D42" s="148" t="str">
        <f>'[1]L.D Nueva'!AU43</f>
        <v>Generación de residuos peligrosos (ACEITES USADOS)</v>
      </c>
      <c r="E42" s="148">
        <f>COUNTIF('Matriz DT-NN'!$K$13:$K$18,T_Graf.!D42)</f>
        <v>0</v>
      </c>
      <c r="F42" s="151" t="e">
        <f t="shared" si="3"/>
        <v>#N/A</v>
      </c>
      <c r="G42" s="148"/>
      <c r="H42" s="155"/>
      <c r="I42" s="148"/>
      <c r="J42" s="148"/>
      <c r="K42" s="340" t="s">
        <v>601</v>
      </c>
      <c r="L42" s="340"/>
      <c r="M42" s="148" t="e">
        <f>COUNTIF('[1]Matriz ATL'!$K$12:$K$382,T_Graf.!K42)</f>
        <v>#VALUE!</v>
      </c>
      <c r="N42" s="151" t="e">
        <f t="shared" si="0"/>
        <v>#VALUE!</v>
      </c>
      <c r="O42" s="148"/>
      <c r="P42" s="155"/>
      <c r="Q42" s="148"/>
      <c r="R42" s="148"/>
      <c r="S42" s="148" t="s">
        <v>601</v>
      </c>
      <c r="T42" s="148" t="e">
        <f>COUNTIF('[1]Matriz BOL-SA'!$K$12:$K$367,T_Graf.!S42)</f>
        <v>#VALUE!</v>
      </c>
      <c r="U42" s="151" t="e">
        <f t="shared" si="1"/>
        <v>#VALUE!</v>
      </c>
      <c r="V42" s="148"/>
      <c r="W42" s="155"/>
      <c r="X42" s="148"/>
      <c r="Y42" s="148"/>
      <c r="Z42" s="148" t="s">
        <v>601</v>
      </c>
      <c r="AA42" s="148" t="e">
        <f>COUNTIF('[1]Matriz CAQ-HUI'!$K$12:$K$382,T_Graf.!Z42)</f>
        <v>#VALUE!</v>
      </c>
      <c r="AB42" s="151" t="e">
        <f t="shared" si="2"/>
        <v>#VALUE!</v>
      </c>
    </row>
    <row r="43" spans="1:28" ht="10.95" customHeight="1" x14ac:dyDescent="0.2">
      <c r="A43" s="155"/>
      <c r="B43" s="148"/>
      <c r="C43" s="148"/>
      <c r="D43" s="148" t="str">
        <f>'[1]L.D Nueva'!AU44</f>
        <v>Generación de residuos peligrosos (EXTINTORES)</v>
      </c>
      <c r="E43" s="148">
        <f>COUNTIF('Matriz DT-NN'!$K$13:$K$18,T_Graf.!D43)</f>
        <v>0</v>
      </c>
      <c r="F43" s="151" t="e">
        <f t="shared" si="3"/>
        <v>#N/A</v>
      </c>
      <c r="G43" s="148"/>
      <c r="H43" s="155"/>
      <c r="I43" s="148"/>
      <c r="J43" s="148"/>
      <c r="K43" s="340" t="s">
        <v>605</v>
      </c>
      <c r="L43" s="340"/>
      <c r="M43" s="148" t="e">
        <f>COUNTIF('[1]Matriz ATL'!$K$12:$K$382,T_Graf.!K43)</f>
        <v>#VALUE!</v>
      </c>
      <c r="N43" s="151" t="e">
        <f t="shared" si="0"/>
        <v>#VALUE!</v>
      </c>
      <c r="O43" s="148"/>
      <c r="P43" s="155"/>
      <c r="Q43" s="148"/>
      <c r="R43" s="148"/>
      <c r="S43" s="148" t="s">
        <v>605</v>
      </c>
      <c r="T43" s="148" t="e">
        <f>COUNTIF('[1]Matriz BOL-SA'!$K$12:$K$367,T_Graf.!S43)</f>
        <v>#VALUE!</v>
      </c>
      <c r="U43" s="151" t="e">
        <f t="shared" si="1"/>
        <v>#VALUE!</v>
      </c>
      <c r="V43" s="148"/>
      <c r="W43" s="155"/>
      <c r="X43" s="148"/>
      <c r="Y43" s="148"/>
      <c r="Z43" s="148" t="s">
        <v>605</v>
      </c>
      <c r="AA43" s="148" t="e">
        <f>COUNTIF('[1]Matriz CAQ-HUI'!$K$12:$K$382,T_Graf.!Z43)</f>
        <v>#VALUE!</v>
      </c>
      <c r="AB43" s="151" t="e">
        <f t="shared" si="2"/>
        <v>#VALUE!</v>
      </c>
    </row>
    <row r="44" spans="1:28" ht="10.95" customHeight="1" x14ac:dyDescent="0.2">
      <c r="A44" s="155"/>
      <c r="B44" s="148"/>
      <c r="C44" s="148"/>
      <c r="D44" s="148" t="str">
        <f>'[1]L.D Nueva'!AU45</f>
        <v>Generación de residuos peligrosos (PLAGUICIDAS)</v>
      </c>
      <c r="E44" s="148">
        <f>COUNTIF('Matriz DT-NN'!$K$13:$K$18,T_Graf.!D44)</f>
        <v>0</v>
      </c>
      <c r="F44" s="151" t="e">
        <f t="shared" si="3"/>
        <v>#N/A</v>
      </c>
      <c r="G44" s="148"/>
      <c r="H44" s="155"/>
      <c r="I44" s="148"/>
      <c r="J44" s="148"/>
      <c r="K44" s="340" t="s">
        <v>609</v>
      </c>
      <c r="L44" s="340"/>
      <c r="M44" s="148" t="e">
        <f>COUNTIF('[1]Matriz ATL'!$K$12:$K$382,T_Graf.!K44)</f>
        <v>#VALUE!</v>
      </c>
      <c r="N44" s="151" t="e">
        <f t="shared" si="0"/>
        <v>#VALUE!</v>
      </c>
      <c r="O44" s="148"/>
      <c r="P44" s="155"/>
      <c r="Q44" s="148"/>
      <c r="R44" s="148"/>
      <c r="S44" s="148" t="s">
        <v>609</v>
      </c>
      <c r="T44" s="148" t="e">
        <f>COUNTIF('[1]Matriz BOL-SA'!$K$12:$K$367,T_Graf.!S44)</f>
        <v>#VALUE!</v>
      </c>
      <c r="U44" s="151" t="e">
        <f t="shared" si="1"/>
        <v>#VALUE!</v>
      </c>
      <c r="V44" s="148"/>
      <c r="W44" s="155"/>
      <c r="X44" s="148"/>
      <c r="Y44" s="148"/>
      <c r="Z44" s="148" t="s">
        <v>609</v>
      </c>
      <c r="AA44" s="148" t="e">
        <f>COUNTIF('[1]Matriz CAQ-HUI'!$K$12:$K$382,T_Graf.!Z44)</f>
        <v>#VALUE!</v>
      </c>
      <c r="AB44" s="151" t="e">
        <f t="shared" si="2"/>
        <v>#VALUE!</v>
      </c>
    </row>
    <row r="45" spans="1:28" ht="10.95" customHeight="1" x14ac:dyDescent="0.2">
      <c r="A45" s="155"/>
      <c r="B45" s="148"/>
      <c r="C45" s="148"/>
      <c r="D45" s="148" t="str">
        <f>'[1]L.D Nueva'!AU46</f>
        <v>Generación de residuos peligrosos (RESIDUOS CON PINTURA)</v>
      </c>
      <c r="E45" s="148">
        <f>COUNTIF('Matriz DT-NN'!$K$13:$K$18,T_Graf.!D45)</f>
        <v>0</v>
      </c>
      <c r="F45" s="151" t="e">
        <f t="shared" si="3"/>
        <v>#N/A</v>
      </c>
      <c r="G45" s="148"/>
      <c r="H45" s="155"/>
      <c r="I45" s="148"/>
      <c r="J45" s="148"/>
      <c r="K45" s="340" t="s">
        <v>613</v>
      </c>
      <c r="L45" s="340"/>
      <c r="M45" s="148" t="e">
        <f>COUNTIF('[1]Matriz ATL'!$K$12:$K$382,T_Graf.!K45)</f>
        <v>#VALUE!</v>
      </c>
      <c r="N45" s="151" t="e">
        <f t="shared" si="0"/>
        <v>#VALUE!</v>
      </c>
      <c r="O45" s="148"/>
      <c r="P45" s="155"/>
      <c r="Q45" s="148"/>
      <c r="R45" s="148"/>
      <c r="S45" s="148" t="s">
        <v>613</v>
      </c>
      <c r="T45" s="148" t="e">
        <f>COUNTIF('[1]Matriz BOL-SA'!$K$12:$K$367,T_Graf.!S45)</f>
        <v>#VALUE!</v>
      </c>
      <c r="U45" s="151" t="e">
        <f t="shared" si="1"/>
        <v>#VALUE!</v>
      </c>
      <c r="V45" s="148"/>
      <c r="W45" s="155"/>
      <c r="X45" s="148"/>
      <c r="Y45" s="148"/>
      <c r="Z45" s="148" t="s">
        <v>613</v>
      </c>
      <c r="AA45" s="148" t="e">
        <f>COUNTIF('[1]Matriz CAQ-HUI'!$K$12:$K$382,T_Graf.!Z45)</f>
        <v>#VALUE!</v>
      </c>
      <c r="AB45" s="151" t="e">
        <f t="shared" si="2"/>
        <v>#VALUE!</v>
      </c>
    </row>
    <row r="46" spans="1:28" ht="10.95" customHeight="1" x14ac:dyDescent="0.2">
      <c r="A46" s="155"/>
      <c r="B46" s="148"/>
      <c r="C46" s="148"/>
      <c r="D46" s="148" t="str">
        <f>'[1]L.D Nueva'!AU47</f>
        <v>Generación de residuos peligrosos (RESIDUOS CON TINTA)</v>
      </c>
      <c r="E46" s="148">
        <f>COUNTIF('Matriz DT-NN'!$K$13:$K$18,T_Graf.!D46)</f>
        <v>0</v>
      </c>
      <c r="F46" s="151" t="e">
        <f t="shared" si="3"/>
        <v>#N/A</v>
      </c>
      <c r="G46" s="148"/>
      <c r="H46" s="155"/>
      <c r="I46" s="148"/>
      <c r="J46" s="148"/>
      <c r="K46" s="340" t="s">
        <v>617</v>
      </c>
      <c r="L46" s="340"/>
      <c r="M46" s="148" t="e">
        <f>COUNTIF('[1]Matriz ATL'!$K$12:$K$382,T_Graf.!K46)</f>
        <v>#VALUE!</v>
      </c>
      <c r="N46" s="151" t="e">
        <f t="shared" si="0"/>
        <v>#VALUE!</v>
      </c>
      <c r="O46" s="148"/>
      <c r="P46" s="155"/>
      <c r="Q46" s="148"/>
      <c r="R46" s="148"/>
      <c r="S46" s="148" t="s">
        <v>617</v>
      </c>
      <c r="T46" s="148" t="e">
        <f>COUNTIF('[1]Matriz BOL-SA'!$K$12:$K$367,T_Graf.!S46)</f>
        <v>#VALUE!</v>
      </c>
      <c r="U46" s="151" t="e">
        <f t="shared" si="1"/>
        <v>#VALUE!</v>
      </c>
      <c r="V46" s="148"/>
      <c r="W46" s="155"/>
      <c r="X46" s="148"/>
      <c r="Y46" s="148"/>
      <c r="Z46" s="148" t="s">
        <v>617</v>
      </c>
      <c r="AA46" s="148" t="e">
        <f>COUNTIF('[1]Matriz CAQ-HUI'!$K$12:$K$382,T_Graf.!Z46)</f>
        <v>#VALUE!</v>
      </c>
      <c r="AB46" s="151" t="e">
        <f t="shared" si="2"/>
        <v>#VALUE!</v>
      </c>
    </row>
    <row r="47" spans="1:28" ht="10.95" customHeight="1" x14ac:dyDescent="0.2">
      <c r="A47" s="155"/>
      <c r="B47" s="148"/>
      <c r="C47" s="148"/>
      <c r="D47" s="148" t="str">
        <f>'[1]L.D Nueva'!AU48</f>
        <v>Generación de residuos peligrosos (RESIDUOS DE ATENCIÓN MÉDICA)</v>
      </c>
      <c r="E47" s="148">
        <f>COUNTIF('Matriz DT-NN'!$K$13:$K$18,T_Graf.!D47)</f>
        <v>0</v>
      </c>
      <c r="F47" s="151" t="e">
        <f t="shared" si="3"/>
        <v>#N/A</v>
      </c>
      <c r="G47" s="148"/>
      <c r="H47" s="155"/>
      <c r="I47" s="148"/>
      <c r="J47" s="148"/>
      <c r="K47" s="340" t="s">
        <v>621</v>
      </c>
      <c r="L47" s="340"/>
      <c r="M47" s="148" t="e">
        <f>COUNTIF('[1]Matriz ATL'!$K$12:$K$382,T_Graf.!K47)</f>
        <v>#VALUE!</v>
      </c>
      <c r="N47" s="151" t="e">
        <f t="shared" si="0"/>
        <v>#VALUE!</v>
      </c>
      <c r="O47" s="148"/>
      <c r="P47" s="155"/>
      <c r="Q47" s="148"/>
      <c r="R47" s="148"/>
      <c r="S47" s="148" t="s">
        <v>621</v>
      </c>
      <c r="T47" s="148" t="e">
        <f>COUNTIF('[1]Matriz BOL-SA'!$K$12:$K$367,T_Graf.!S47)</f>
        <v>#VALUE!</v>
      </c>
      <c r="U47" s="151" t="e">
        <f t="shared" si="1"/>
        <v>#VALUE!</v>
      </c>
      <c r="V47" s="148"/>
      <c r="W47" s="155"/>
      <c r="X47" s="148"/>
      <c r="Y47" s="148"/>
      <c r="Z47" s="148" t="s">
        <v>621</v>
      </c>
      <c r="AA47" s="148" t="e">
        <f>COUNTIF('[1]Matriz CAQ-HUI'!$K$12:$K$382,T_Graf.!Z47)</f>
        <v>#VALUE!</v>
      </c>
      <c r="AB47" s="151" t="e">
        <f t="shared" si="2"/>
        <v>#VALUE!</v>
      </c>
    </row>
    <row r="48" spans="1:28" ht="10.95" customHeight="1" x14ac:dyDescent="0.2">
      <c r="A48" s="155"/>
      <c r="B48" s="148"/>
      <c r="C48" s="148"/>
      <c r="D48" s="148" t="str">
        <f>'[1]L.D Nueva'!AU49</f>
        <v>Generación de residuos peligrosos (RESIDUOS DE FERTILIZANTES)</v>
      </c>
      <c r="E48" s="148">
        <f>COUNTIF('Matriz DT-NN'!$K$13:$K$18,T_Graf.!D48)</f>
        <v>0</v>
      </c>
      <c r="F48" s="151" t="e">
        <f t="shared" si="3"/>
        <v>#N/A</v>
      </c>
      <c r="G48" s="148"/>
      <c r="H48" s="155"/>
      <c r="I48" s="148"/>
      <c r="J48" s="148"/>
      <c r="K48" s="340" t="s">
        <v>625</v>
      </c>
      <c r="L48" s="340"/>
      <c r="M48" s="148" t="e">
        <f>COUNTIF('[1]Matriz ATL'!$K$12:$K$382,T_Graf.!K48)</f>
        <v>#VALUE!</v>
      </c>
      <c r="N48" s="151" t="e">
        <f t="shared" si="0"/>
        <v>#VALUE!</v>
      </c>
      <c r="O48" s="148"/>
      <c r="P48" s="155"/>
      <c r="Q48" s="148"/>
      <c r="R48" s="148"/>
      <c r="S48" s="148" t="s">
        <v>625</v>
      </c>
      <c r="T48" s="148" t="e">
        <f>COUNTIF('[1]Matriz BOL-SA'!$K$12:$K$367,T_Graf.!S48)</f>
        <v>#VALUE!</v>
      </c>
      <c r="U48" s="151" t="e">
        <f t="shared" si="1"/>
        <v>#VALUE!</v>
      </c>
      <c r="V48" s="148"/>
      <c r="W48" s="155"/>
      <c r="X48" s="148"/>
      <c r="Y48" s="148"/>
      <c r="Z48" s="148" t="s">
        <v>625</v>
      </c>
      <c r="AA48" s="148" t="e">
        <f>COUNTIF('[1]Matriz CAQ-HUI'!$K$12:$K$382,T_Graf.!Z48)</f>
        <v>#VALUE!</v>
      </c>
      <c r="AB48" s="151" t="e">
        <f t="shared" si="2"/>
        <v>#VALUE!</v>
      </c>
    </row>
    <row r="49" spans="1:28" ht="10.95" customHeight="1" x14ac:dyDescent="0.2">
      <c r="A49" s="155"/>
      <c r="B49" s="148"/>
      <c r="C49" s="148"/>
      <c r="D49" s="148" t="str">
        <f>'[1]L.D Nueva'!AU50</f>
        <v xml:space="preserve">Generación de residuos peligrosos (RESIDUOS QUÍMICOS) </v>
      </c>
      <c r="E49" s="148">
        <f>COUNTIF('Matriz DT-NN'!$K$13:$K$18,T_Graf.!D49)</f>
        <v>0</v>
      </c>
      <c r="F49" s="151" t="e">
        <f t="shared" si="3"/>
        <v>#N/A</v>
      </c>
      <c r="G49" s="148"/>
      <c r="H49" s="155"/>
      <c r="I49" s="148"/>
      <c r="J49" s="148"/>
      <c r="K49" s="340" t="s">
        <v>629</v>
      </c>
      <c r="L49" s="340"/>
      <c r="M49" s="148" t="e">
        <f>COUNTIF('[1]Matriz ATL'!$K$12:$K$382,T_Graf.!K49)</f>
        <v>#VALUE!</v>
      </c>
      <c r="N49" s="151" t="e">
        <f t="shared" si="0"/>
        <v>#VALUE!</v>
      </c>
      <c r="O49" s="148"/>
      <c r="P49" s="155"/>
      <c r="Q49" s="148"/>
      <c r="R49" s="148"/>
      <c r="S49" s="148" t="s">
        <v>629</v>
      </c>
      <c r="T49" s="148" t="e">
        <f>COUNTIF('[1]Matriz BOL-SA'!$K$12:$K$367,T_Graf.!S49)</f>
        <v>#VALUE!</v>
      </c>
      <c r="U49" s="151" t="e">
        <f t="shared" si="1"/>
        <v>#VALUE!</v>
      </c>
      <c r="V49" s="148"/>
      <c r="W49" s="155"/>
      <c r="X49" s="148"/>
      <c r="Y49" s="148"/>
      <c r="Z49" s="148" t="s">
        <v>629</v>
      </c>
      <c r="AA49" s="148" t="e">
        <f>COUNTIF('[1]Matriz CAQ-HUI'!$K$12:$K$382,T_Graf.!Z49)</f>
        <v>#VALUE!</v>
      </c>
      <c r="AB49" s="151" t="e">
        <f t="shared" si="2"/>
        <v>#VALUE!</v>
      </c>
    </row>
    <row r="50" spans="1:28" ht="10.95" customHeight="1" x14ac:dyDescent="0.2">
      <c r="A50" s="155"/>
      <c r="B50" s="148"/>
      <c r="C50" s="148"/>
      <c r="D50" s="148" t="str">
        <f>'[1]L.D Nueva'!AU51</f>
        <v xml:space="preserve">Generación de residuos peligrosos (TÓNERES) </v>
      </c>
      <c r="E50" s="148">
        <f>COUNTIF('Matriz DT-NN'!$K$13:$K$18,T_Graf.!D50)</f>
        <v>0</v>
      </c>
      <c r="F50" s="151" t="e">
        <f t="shared" si="3"/>
        <v>#N/A</v>
      </c>
      <c r="G50" s="148"/>
      <c r="H50" s="155"/>
      <c r="I50" s="148"/>
      <c r="J50" s="148"/>
      <c r="K50" s="340" t="s">
        <v>633</v>
      </c>
      <c r="L50" s="340"/>
      <c r="M50" s="148" t="e">
        <f>COUNTIF('[1]Matriz ATL'!$K$12:$K$382,T_Graf.!K50)</f>
        <v>#VALUE!</v>
      </c>
      <c r="N50" s="151" t="e">
        <f t="shared" si="0"/>
        <v>#VALUE!</v>
      </c>
      <c r="O50" s="148"/>
      <c r="P50" s="155"/>
      <c r="Q50" s="148"/>
      <c r="R50" s="148"/>
      <c r="S50" s="148" t="s">
        <v>633</v>
      </c>
      <c r="T50" s="148" t="e">
        <f>COUNTIF('[1]Matriz BOL-SA'!$K$12:$K$367,T_Graf.!S50)</f>
        <v>#VALUE!</v>
      </c>
      <c r="U50" s="151" t="e">
        <f t="shared" si="1"/>
        <v>#VALUE!</v>
      </c>
      <c r="V50" s="148"/>
      <c r="W50" s="155"/>
      <c r="X50" s="148"/>
      <c r="Y50" s="148"/>
      <c r="Z50" s="148" t="s">
        <v>633</v>
      </c>
      <c r="AA50" s="148" t="e">
        <f>COUNTIF('[1]Matriz CAQ-HUI'!$K$12:$K$382,T_Graf.!Z50)</f>
        <v>#VALUE!</v>
      </c>
      <c r="AB50" s="151" t="e">
        <f t="shared" si="2"/>
        <v>#VALUE!</v>
      </c>
    </row>
    <row r="51" spans="1:28" ht="10.95" customHeight="1" x14ac:dyDescent="0.2">
      <c r="A51" s="155"/>
      <c r="B51" s="148"/>
      <c r="C51" s="148"/>
      <c r="D51" s="148" t="str">
        <f>'[1]L.D Nueva'!AU52</f>
        <v>Generación de ruido</v>
      </c>
      <c r="E51" s="148">
        <f>COUNTIF('Matriz DT-NN'!$K$13:$K$18,T_Graf.!D51)</f>
        <v>0</v>
      </c>
      <c r="F51" s="151" t="e">
        <f t="shared" si="3"/>
        <v>#N/A</v>
      </c>
      <c r="G51" s="148"/>
      <c r="H51" s="155"/>
      <c r="I51" s="148"/>
      <c r="J51" s="148"/>
      <c r="K51" s="340" t="s">
        <v>637</v>
      </c>
      <c r="L51" s="340"/>
      <c r="M51" s="148" t="e">
        <f>COUNTIF('[1]Matriz ATL'!$K$12:$K$382,T_Graf.!K51)</f>
        <v>#VALUE!</v>
      </c>
      <c r="N51" s="151" t="e">
        <f t="shared" si="0"/>
        <v>#VALUE!</v>
      </c>
      <c r="O51" s="148"/>
      <c r="P51" s="155"/>
      <c r="Q51" s="148"/>
      <c r="R51" s="148"/>
      <c r="S51" s="148" t="s">
        <v>637</v>
      </c>
      <c r="T51" s="148" t="e">
        <f>COUNTIF('[1]Matriz BOL-SA'!$K$12:$K$367,T_Graf.!S51)</f>
        <v>#VALUE!</v>
      </c>
      <c r="U51" s="151" t="e">
        <f t="shared" si="1"/>
        <v>#VALUE!</v>
      </c>
      <c r="V51" s="148"/>
      <c r="W51" s="155"/>
      <c r="X51" s="148"/>
      <c r="Y51" s="148"/>
      <c r="Z51" s="148" t="s">
        <v>637</v>
      </c>
      <c r="AA51" s="148" t="e">
        <f>COUNTIF('[1]Matriz CAQ-HUI'!$K$12:$K$382,T_Graf.!Z51)</f>
        <v>#VALUE!</v>
      </c>
      <c r="AB51" s="151" t="e">
        <f t="shared" si="2"/>
        <v>#VALUE!</v>
      </c>
    </row>
    <row r="52" spans="1:28" ht="10.95" customHeight="1" x14ac:dyDescent="0.2">
      <c r="A52" s="155"/>
      <c r="B52" s="148"/>
      <c r="C52" s="148"/>
      <c r="D52" s="148" t="str">
        <f>'[1]L.D Nueva'!AU53</f>
        <v>Generación de vibraciones</v>
      </c>
      <c r="E52" s="148">
        <f>COUNTIF('Matriz DT-NN'!$K$13:$K$18,T_Graf.!D52)</f>
        <v>0</v>
      </c>
      <c r="F52" s="151" t="e">
        <f t="shared" si="3"/>
        <v>#N/A</v>
      </c>
      <c r="G52" s="148"/>
      <c r="H52" s="155"/>
      <c r="I52" s="148"/>
      <c r="J52" s="148"/>
      <c r="K52" s="340" t="s">
        <v>641</v>
      </c>
      <c r="L52" s="340"/>
      <c r="M52" s="148" t="e">
        <f>COUNTIF('[1]Matriz ATL'!$K$12:$K$382,T_Graf.!K52)</f>
        <v>#VALUE!</v>
      </c>
      <c r="N52" s="151" t="e">
        <f t="shared" si="0"/>
        <v>#VALUE!</v>
      </c>
      <c r="O52" s="148"/>
      <c r="P52" s="155"/>
      <c r="Q52" s="148"/>
      <c r="R52" s="148"/>
      <c r="S52" s="148" t="s">
        <v>641</v>
      </c>
      <c r="T52" s="148" t="e">
        <f>COUNTIF('[1]Matriz BOL-SA'!$K$12:$K$367,T_Graf.!S52)</f>
        <v>#VALUE!</v>
      </c>
      <c r="U52" s="151" t="e">
        <f t="shared" si="1"/>
        <v>#VALUE!</v>
      </c>
      <c r="V52" s="148"/>
      <c r="W52" s="155"/>
      <c r="X52" s="148"/>
      <c r="Y52" s="148"/>
      <c r="Z52" s="148" t="s">
        <v>641</v>
      </c>
      <c r="AA52" s="148" t="e">
        <f>COUNTIF('[1]Matriz CAQ-HUI'!$K$12:$K$382,T_Graf.!Z52)</f>
        <v>#VALUE!</v>
      </c>
      <c r="AB52" s="151" t="e">
        <f t="shared" si="2"/>
        <v>#VALUE!</v>
      </c>
    </row>
    <row r="53" spans="1:28" ht="10.95" customHeight="1" x14ac:dyDescent="0.2">
      <c r="A53" s="155"/>
      <c r="B53" s="148"/>
      <c r="C53" s="148"/>
      <c r="D53" s="148" t="str">
        <f>'[1]L.D Nueva'!AU54</f>
        <v>Identificación de requisitos legales ambientales y otros requisitos</v>
      </c>
      <c r="E53" s="148">
        <f>COUNTIF('Matriz DT-NN'!$K$13:$K$18,T_Graf.!D53)</f>
        <v>0</v>
      </c>
      <c r="F53" s="151" t="e">
        <f t="shared" si="3"/>
        <v>#N/A</v>
      </c>
      <c r="G53" s="148"/>
      <c r="H53" s="155"/>
      <c r="I53" s="148"/>
      <c r="J53" s="148"/>
      <c r="K53" s="340" t="s">
        <v>644</v>
      </c>
      <c r="L53" s="340"/>
      <c r="M53" s="148" t="e">
        <f>COUNTIF('[1]Matriz ATL'!$K$12:$K$382,T_Graf.!K53)</f>
        <v>#VALUE!</v>
      </c>
      <c r="N53" s="151" t="e">
        <f t="shared" si="0"/>
        <v>#VALUE!</v>
      </c>
      <c r="O53" s="148"/>
      <c r="P53" s="155"/>
      <c r="Q53" s="148"/>
      <c r="R53" s="148"/>
      <c r="S53" s="148" t="s">
        <v>644</v>
      </c>
      <c r="T53" s="148" t="e">
        <f>COUNTIF('[1]Matriz BOL-SA'!$K$12:$K$367,T_Graf.!S53)</f>
        <v>#VALUE!</v>
      </c>
      <c r="U53" s="151" t="e">
        <f t="shared" si="1"/>
        <v>#VALUE!</v>
      </c>
      <c r="V53" s="148"/>
      <c r="W53" s="155"/>
      <c r="X53" s="148"/>
      <c r="Y53" s="148"/>
      <c r="Z53" s="148" t="s">
        <v>644</v>
      </c>
      <c r="AA53" s="148" t="e">
        <f>COUNTIF('[1]Matriz CAQ-HUI'!$K$12:$K$382,T_Graf.!Z53)</f>
        <v>#VALUE!</v>
      </c>
      <c r="AB53" s="151" t="e">
        <f t="shared" si="2"/>
        <v>#VALUE!</v>
      </c>
    </row>
    <row r="54" spans="1:28" ht="10.95" customHeight="1" x14ac:dyDescent="0.2">
      <c r="A54" s="155"/>
      <c r="B54" s="148"/>
      <c r="C54" s="148"/>
      <c r="D54" s="148" t="str">
        <f>'[1]L.D Nueva'!AU55</f>
        <v>Intervención a comunidades étnicas y no étnicas</v>
      </c>
      <c r="E54" s="148">
        <f>COUNTIF('Matriz DT-NN'!$K$13:$K$18,T_Graf.!D54)</f>
        <v>0</v>
      </c>
      <c r="F54" s="151" t="e">
        <f t="shared" si="3"/>
        <v>#N/A</v>
      </c>
      <c r="G54" s="148"/>
      <c r="H54" s="155"/>
      <c r="I54" s="148"/>
      <c r="J54" s="148"/>
      <c r="K54" s="340" t="s">
        <v>647</v>
      </c>
      <c r="L54" s="340"/>
      <c r="M54" s="148" t="e">
        <f>COUNTIF('[1]Matriz ATL'!$K$12:$K$382,T_Graf.!K54)</f>
        <v>#VALUE!</v>
      </c>
      <c r="N54" s="151" t="e">
        <f t="shared" si="0"/>
        <v>#VALUE!</v>
      </c>
      <c r="O54" s="148"/>
      <c r="P54" s="155"/>
      <c r="Q54" s="148"/>
      <c r="R54" s="148"/>
      <c r="S54" s="148" t="s">
        <v>647</v>
      </c>
      <c r="T54" s="148" t="e">
        <f>COUNTIF('[1]Matriz BOL-SA'!$K$12:$K$367,T_Graf.!S54)</f>
        <v>#VALUE!</v>
      </c>
      <c r="U54" s="151" t="e">
        <f t="shared" si="1"/>
        <v>#VALUE!</v>
      </c>
      <c r="V54" s="148"/>
      <c r="W54" s="155"/>
      <c r="X54" s="148"/>
      <c r="Y54" s="148"/>
      <c r="Z54" s="148" t="s">
        <v>647</v>
      </c>
      <c r="AA54" s="148" t="e">
        <f>COUNTIF('[1]Matriz CAQ-HUI'!$K$12:$K$382,T_Graf.!Z54)</f>
        <v>#VALUE!</v>
      </c>
      <c r="AB54" s="151" t="e">
        <f t="shared" si="2"/>
        <v>#VALUE!</v>
      </c>
    </row>
    <row r="55" spans="1:28" ht="10.95" customHeight="1" x14ac:dyDescent="0.2">
      <c r="A55" s="155"/>
      <c r="B55" s="148"/>
      <c r="C55" s="148"/>
      <c r="D55" s="148" t="str">
        <f>'[1]L.D Nueva'!AU56</f>
        <v>Mantenimiento de aires acondicionados</v>
      </c>
      <c r="E55" s="148">
        <f>COUNTIF('Matriz DT-NN'!$K$13:$K$18,T_Graf.!D55)</f>
        <v>0</v>
      </c>
      <c r="F55" s="151" t="e">
        <f t="shared" si="3"/>
        <v>#N/A</v>
      </c>
      <c r="G55" s="148"/>
      <c r="H55" s="155"/>
      <c r="I55" s="148"/>
      <c r="J55" s="148"/>
      <c r="K55" s="340" t="s">
        <v>650</v>
      </c>
      <c r="L55" s="340"/>
      <c r="M55" s="148" t="e">
        <f>COUNTIF('[1]Matriz ATL'!$K$12:$K$382,T_Graf.!K55)</f>
        <v>#VALUE!</v>
      </c>
      <c r="N55" s="151" t="e">
        <f t="shared" si="0"/>
        <v>#VALUE!</v>
      </c>
      <c r="O55" s="148"/>
      <c r="P55" s="155"/>
      <c r="Q55" s="148"/>
      <c r="R55" s="148"/>
      <c r="S55" s="148" t="s">
        <v>650</v>
      </c>
      <c r="T55" s="148" t="e">
        <f>COUNTIF('[1]Matriz BOL-SA'!$K$12:$K$367,T_Graf.!S55)</f>
        <v>#VALUE!</v>
      </c>
      <c r="U55" s="151" t="e">
        <f t="shared" si="1"/>
        <v>#VALUE!</v>
      </c>
      <c r="V55" s="148"/>
      <c r="W55" s="155"/>
      <c r="X55" s="148"/>
      <c r="Y55" s="148"/>
      <c r="Z55" s="148" t="s">
        <v>650</v>
      </c>
      <c r="AA55" s="148" t="e">
        <f>COUNTIF('[1]Matriz CAQ-HUI'!$K$12:$K$382,T_Graf.!Z55)</f>
        <v>#VALUE!</v>
      </c>
      <c r="AB55" s="151" t="e">
        <f t="shared" si="2"/>
        <v>#VALUE!</v>
      </c>
    </row>
    <row r="56" spans="1:28" ht="10.95" customHeight="1" x14ac:dyDescent="0.2">
      <c r="A56" s="155"/>
      <c r="B56" s="148"/>
      <c r="C56" s="148"/>
      <c r="D56" s="148" t="str">
        <f>'[1]L.D Nueva'!AU57</f>
        <v>Mantenimiento de aparatos eléctricos y/o electrónicos</v>
      </c>
      <c r="E56" s="148">
        <f>COUNTIF('Matriz DT-NN'!$K$13:$K$18,T_Graf.!D56)</f>
        <v>0</v>
      </c>
      <c r="F56" s="151" t="e">
        <f t="shared" si="3"/>
        <v>#N/A</v>
      </c>
      <c r="G56" s="148"/>
      <c r="H56" s="155"/>
      <c r="I56" s="148"/>
      <c r="J56" s="148"/>
      <c r="K56" s="340" t="s">
        <v>653</v>
      </c>
      <c r="L56" s="340"/>
      <c r="M56" s="148" t="e">
        <f>COUNTIF('[1]Matriz ATL'!$K$12:$K$382,T_Graf.!K56)</f>
        <v>#VALUE!</v>
      </c>
      <c r="N56" s="151" t="e">
        <f t="shared" si="0"/>
        <v>#VALUE!</v>
      </c>
      <c r="O56" s="148"/>
      <c r="P56" s="155"/>
      <c r="Q56" s="148"/>
      <c r="R56" s="148"/>
      <c r="S56" s="148" t="s">
        <v>653</v>
      </c>
      <c r="T56" s="148" t="e">
        <f>COUNTIF('[1]Matriz BOL-SA'!$K$12:$K$367,T_Graf.!S56)</f>
        <v>#VALUE!</v>
      </c>
      <c r="U56" s="151" t="e">
        <f t="shared" si="1"/>
        <v>#VALUE!</v>
      </c>
      <c r="V56" s="148"/>
      <c r="W56" s="155"/>
      <c r="X56" s="148"/>
      <c r="Y56" s="148"/>
      <c r="Z56" s="148" t="s">
        <v>653</v>
      </c>
      <c r="AA56" s="148" t="e">
        <f>COUNTIF('[1]Matriz CAQ-HUI'!$K$12:$K$382,T_Graf.!Z56)</f>
        <v>#VALUE!</v>
      </c>
      <c r="AB56" s="151" t="e">
        <f t="shared" si="2"/>
        <v>#VALUE!</v>
      </c>
    </row>
    <row r="57" spans="1:28" ht="10.95" customHeight="1" x14ac:dyDescent="0.2">
      <c r="A57" s="155"/>
      <c r="B57" s="148"/>
      <c r="C57" s="148"/>
      <c r="D57" s="148" t="str">
        <f>'[1]L.D Nueva'!AU58</f>
        <v>Mantenimiento de ascensores</v>
      </c>
      <c r="E57" s="148">
        <f>COUNTIF('Matriz DT-NN'!$K$13:$K$18,T_Graf.!D57)</f>
        <v>0</v>
      </c>
      <c r="F57" s="151" t="e">
        <f t="shared" si="3"/>
        <v>#N/A</v>
      </c>
      <c r="G57" s="148"/>
      <c r="H57" s="155"/>
      <c r="I57" s="148"/>
      <c r="J57" s="148"/>
      <c r="K57" s="340" t="s">
        <v>656</v>
      </c>
      <c r="L57" s="340"/>
      <c r="M57" s="148" t="e">
        <f>COUNTIF('[1]Matriz ATL'!$K$12:$K$382,T_Graf.!K57)</f>
        <v>#VALUE!</v>
      </c>
      <c r="N57" s="151" t="e">
        <f t="shared" si="0"/>
        <v>#VALUE!</v>
      </c>
      <c r="O57" s="148"/>
      <c r="P57" s="155"/>
      <c r="Q57" s="148"/>
      <c r="R57" s="148"/>
      <c r="S57" s="148" t="s">
        <v>656</v>
      </c>
      <c r="T57" s="148" t="e">
        <f>COUNTIF('[1]Matriz BOL-SA'!$K$12:$K$367,T_Graf.!S57)</f>
        <v>#VALUE!</v>
      </c>
      <c r="U57" s="151" t="e">
        <f t="shared" si="1"/>
        <v>#VALUE!</v>
      </c>
      <c r="V57" s="148"/>
      <c r="W57" s="155"/>
      <c r="X57" s="148"/>
      <c r="Y57" s="148"/>
      <c r="Z57" s="148" t="s">
        <v>656</v>
      </c>
      <c r="AA57" s="148" t="e">
        <f>COUNTIF('[1]Matriz CAQ-HUI'!$K$12:$K$382,T_Graf.!Z57)</f>
        <v>#VALUE!</v>
      </c>
      <c r="AB57" s="151" t="e">
        <f t="shared" si="2"/>
        <v>#VALUE!</v>
      </c>
    </row>
    <row r="58" spans="1:28" ht="10.95" customHeight="1" x14ac:dyDescent="0.2">
      <c r="A58" s="155"/>
      <c r="B58" s="148"/>
      <c r="C58" s="148"/>
      <c r="D58" s="148" t="str">
        <f>'[1]L.D Nueva'!AU59</f>
        <v>Mantenimiento de vehículos</v>
      </c>
      <c r="E58" s="148">
        <f>COUNTIF('Matriz DT-NN'!$K$13:$K$18,T_Graf.!D58)</f>
        <v>0</v>
      </c>
      <c r="F58" s="151" t="e">
        <f t="shared" si="3"/>
        <v>#N/A</v>
      </c>
      <c r="G58" s="148"/>
      <c r="H58" s="155"/>
      <c r="I58" s="148"/>
      <c r="J58" s="148"/>
      <c r="K58" s="340" t="s">
        <v>659</v>
      </c>
      <c r="L58" s="340"/>
      <c r="M58" s="148" t="e">
        <f>COUNTIF('[1]Matriz ATL'!$K$12:$K$382,T_Graf.!K58)</f>
        <v>#VALUE!</v>
      </c>
      <c r="N58" s="151" t="e">
        <f t="shared" si="0"/>
        <v>#VALUE!</v>
      </c>
      <c r="O58" s="148"/>
      <c r="P58" s="155"/>
      <c r="Q58" s="148"/>
      <c r="R58" s="148"/>
      <c r="S58" s="148" t="s">
        <v>659</v>
      </c>
      <c r="T58" s="148" t="e">
        <f>COUNTIF('[1]Matriz BOL-SA'!$K$12:$K$367,T_Graf.!S58)</f>
        <v>#VALUE!</v>
      </c>
      <c r="U58" s="151" t="e">
        <f t="shared" si="1"/>
        <v>#VALUE!</v>
      </c>
      <c r="V58" s="148"/>
      <c r="W58" s="155"/>
      <c r="X58" s="148"/>
      <c r="Y58" s="148"/>
      <c r="Z58" s="148" t="s">
        <v>659</v>
      </c>
      <c r="AA58" s="148" t="e">
        <f>COUNTIF('[1]Matriz CAQ-HUI'!$K$12:$K$382,T_Graf.!Z58)</f>
        <v>#VALUE!</v>
      </c>
      <c r="AB58" s="151" t="e">
        <f t="shared" si="2"/>
        <v>#VALUE!</v>
      </c>
    </row>
    <row r="59" spans="1:28" ht="10.95" customHeight="1" x14ac:dyDescent="0.2">
      <c r="A59" s="155"/>
      <c r="B59" s="148"/>
      <c r="C59" s="148"/>
      <c r="D59" s="148" t="str">
        <f>'[1]L.D Nueva'!AU60</f>
        <v>Mantenimiento locativo</v>
      </c>
      <c r="E59" s="148">
        <f>COUNTIF('Matriz DT-NN'!$K$13:$K$18,T_Graf.!D59)</f>
        <v>0</v>
      </c>
      <c r="F59" s="151" t="e">
        <f t="shared" si="3"/>
        <v>#N/A</v>
      </c>
      <c r="G59" s="148"/>
      <c r="H59" s="155"/>
      <c r="I59" s="148"/>
      <c r="J59" s="148"/>
      <c r="K59" s="340" t="s">
        <v>662</v>
      </c>
      <c r="L59" s="340"/>
      <c r="M59" s="148" t="e">
        <f>COUNTIF('[1]Matriz ATL'!$K$12:$K$382,T_Graf.!K59)</f>
        <v>#VALUE!</v>
      </c>
      <c r="N59" s="151" t="e">
        <f t="shared" si="0"/>
        <v>#VALUE!</v>
      </c>
      <c r="O59" s="148"/>
      <c r="P59" s="155"/>
      <c r="Q59" s="148"/>
      <c r="R59" s="148"/>
      <c r="S59" s="148" t="s">
        <v>662</v>
      </c>
      <c r="T59" s="148" t="e">
        <f>COUNTIF('[1]Matriz BOL-SA'!$K$12:$K$367,T_Graf.!S59)</f>
        <v>#VALUE!</v>
      </c>
      <c r="U59" s="151" t="e">
        <f t="shared" si="1"/>
        <v>#VALUE!</v>
      </c>
      <c r="V59" s="148"/>
      <c r="W59" s="155"/>
      <c r="X59" s="148"/>
      <c r="Y59" s="148"/>
      <c r="Z59" s="148" t="s">
        <v>662</v>
      </c>
      <c r="AA59" s="148" t="e">
        <f>COUNTIF('[1]Matriz CAQ-HUI'!$K$12:$K$382,T_Graf.!Z59)</f>
        <v>#VALUE!</v>
      </c>
      <c r="AB59" s="151" t="e">
        <f t="shared" si="2"/>
        <v>#VALUE!</v>
      </c>
    </row>
    <row r="60" spans="1:28" ht="10.95" customHeight="1" x14ac:dyDescent="0.2">
      <c r="A60" s="155"/>
      <c r="B60" s="148"/>
      <c r="C60" s="148"/>
      <c r="D60" s="148" t="str">
        <f>'[1]L.D Nueva'!AU61</f>
        <v>N/A</v>
      </c>
      <c r="E60" s="148">
        <f>COUNTIF('Matriz DT-NN'!$K$13:$K$18,T_Graf.!D60)</f>
        <v>0</v>
      </c>
      <c r="F60" s="151" t="e">
        <f t="shared" si="3"/>
        <v>#N/A</v>
      </c>
      <c r="G60" s="148"/>
      <c r="H60" s="155"/>
      <c r="I60" s="148"/>
      <c r="J60" s="148"/>
      <c r="K60" s="340" t="s">
        <v>257</v>
      </c>
      <c r="L60" s="340"/>
      <c r="M60" s="148" t="e">
        <f>COUNTIF('[1]Matriz ATL'!$K$12:$K$382,T_Graf.!K60)</f>
        <v>#VALUE!</v>
      </c>
      <c r="N60" s="151" t="e">
        <f t="shared" si="0"/>
        <v>#VALUE!</v>
      </c>
      <c r="O60" s="148"/>
      <c r="P60" s="155"/>
      <c r="Q60" s="148"/>
      <c r="R60" s="148"/>
      <c r="S60" s="148" t="s">
        <v>257</v>
      </c>
      <c r="T60" s="148" t="e">
        <f>COUNTIF('[1]Matriz BOL-SA'!$K$12:$K$367,T_Graf.!S60)</f>
        <v>#VALUE!</v>
      </c>
      <c r="U60" s="151" t="e">
        <f t="shared" si="1"/>
        <v>#VALUE!</v>
      </c>
      <c r="V60" s="148"/>
      <c r="W60" s="155"/>
      <c r="X60" s="148"/>
      <c r="Y60" s="148"/>
      <c r="Z60" s="148" t="s">
        <v>257</v>
      </c>
      <c r="AA60" s="148" t="e">
        <f>COUNTIF('[1]Matriz CAQ-HUI'!$K$12:$K$382,T_Graf.!Z60)</f>
        <v>#VALUE!</v>
      </c>
      <c r="AB60" s="151" t="e">
        <f t="shared" si="2"/>
        <v>#VALUE!</v>
      </c>
    </row>
    <row r="61" spans="1:28" ht="10.95" customHeight="1" x14ac:dyDescent="0.2">
      <c r="A61" s="155"/>
      <c r="B61" s="148"/>
      <c r="C61" s="148"/>
      <c r="D61" s="148" t="str">
        <f>'[1]L.D Nueva'!AU62</f>
        <v>Otro</v>
      </c>
      <c r="E61" s="148">
        <f>COUNTIF('Matriz DT-NN'!$K$13:$K$18,T_Graf.!D61)</f>
        <v>0</v>
      </c>
      <c r="F61" s="151" t="e">
        <f t="shared" si="3"/>
        <v>#N/A</v>
      </c>
      <c r="G61" s="148"/>
      <c r="H61" s="155"/>
      <c r="I61" s="148"/>
      <c r="J61" s="148"/>
      <c r="K61" s="340" t="s">
        <v>520</v>
      </c>
      <c r="L61" s="340"/>
      <c r="M61" s="148" t="e">
        <f>COUNTIF('[1]Matriz ATL'!$K$12:$K$382,T_Graf.!K61)</f>
        <v>#VALUE!</v>
      </c>
      <c r="N61" s="151" t="e">
        <f>IF(M61=0,NA(),M61)</f>
        <v>#VALUE!</v>
      </c>
      <c r="O61" s="148"/>
      <c r="P61" s="155"/>
      <c r="Q61" s="148"/>
      <c r="R61" s="148"/>
      <c r="S61" s="148" t="s">
        <v>520</v>
      </c>
      <c r="T61" s="148" t="e">
        <f>COUNTIF('[1]Matriz BOL-SA'!$K$12:$K$367,T_Graf.!S61)</f>
        <v>#VALUE!</v>
      </c>
      <c r="U61" s="151" t="e">
        <f t="shared" si="1"/>
        <v>#VALUE!</v>
      </c>
      <c r="V61" s="148"/>
      <c r="W61" s="155"/>
      <c r="X61" s="148"/>
      <c r="Y61" s="148"/>
      <c r="Z61" s="148" t="s">
        <v>520</v>
      </c>
      <c r="AA61" s="148" t="e">
        <f>COUNTIF('[1]Matriz CAQ-HUI'!$K$12:$K$382,T_Graf.!Z61)</f>
        <v>#VALUE!</v>
      </c>
      <c r="AB61" s="151" t="e">
        <f t="shared" si="2"/>
        <v>#VALUE!</v>
      </c>
    </row>
    <row r="62" spans="1:28" ht="10.95" customHeight="1" x14ac:dyDescent="0.2">
      <c r="A62" s="155"/>
      <c r="B62" s="148"/>
      <c r="C62" s="148"/>
      <c r="D62" s="148" t="str">
        <f>'[1]L.D Nueva'!AU63</f>
        <v>Realización de actividades de compensación ambiental</v>
      </c>
      <c r="E62" s="148">
        <f>COUNTIF('Matriz DT-NN'!$K$13:$K$18,T_Graf.!D62)</f>
        <v>0</v>
      </c>
      <c r="F62" s="151" t="e">
        <f t="shared" si="3"/>
        <v>#N/A</v>
      </c>
      <c r="G62" s="148"/>
      <c r="H62" s="155"/>
      <c r="I62" s="148"/>
      <c r="J62" s="148"/>
      <c r="K62" s="340" t="s">
        <v>668</v>
      </c>
      <c r="L62" s="340"/>
      <c r="M62" s="148" t="e">
        <f>COUNTIF('[1]Matriz ATL'!$K$12:$K$382,T_Graf.!K62)</f>
        <v>#VALUE!</v>
      </c>
      <c r="N62" s="151" t="e">
        <f t="shared" si="0"/>
        <v>#VALUE!</v>
      </c>
      <c r="O62" s="148"/>
      <c r="P62" s="155"/>
      <c r="Q62" s="148"/>
      <c r="R62" s="148"/>
      <c r="S62" s="148" t="s">
        <v>668</v>
      </c>
      <c r="T62" s="148" t="e">
        <f>COUNTIF('[1]Matriz BOL-SA'!$K$12:$K$367,T_Graf.!S62)</f>
        <v>#VALUE!</v>
      </c>
      <c r="U62" s="151" t="e">
        <f t="shared" si="1"/>
        <v>#VALUE!</v>
      </c>
      <c r="V62" s="148"/>
      <c r="W62" s="155"/>
      <c r="X62" s="148"/>
      <c r="Y62" s="148"/>
      <c r="Z62" s="148" t="s">
        <v>668</v>
      </c>
      <c r="AA62" s="148" t="e">
        <f>COUNTIF('[1]Matriz CAQ-HUI'!$K$12:$K$382,T_Graf.!Z62)</f>
        <v>#VALUE!</v>
      </c>
      <c r="AB62" s="151" t="e">
        <f t="shared" si="2"/>
        <v>#VALUE!</v>
      </c>
    </row>
    <row r="63" spans="1:28" ht="10.95" customHeight="1" x14ac:dyDescent="0.2">
      <c r="A63" s="155"/>
      <c r="B63" s="148"/>
      <c r="C63" s="148"/>
      <c r="D63" s="148" t="str">
        <f>'[1]L.D Nueva'!AU64</f>
        <v>Uso de publicidad exterior visual</v>
      </c>
      <c r="E63" s="148">
        <f>COUNTIF('Matriz DT-NN'!$K$13:$K$18,T_Graf.!D63)</f>
        <v>0</v>
      </c>
      <c r="F63" s="151" t="e">
        <f t="shared" si="3"/>
        <v>#N/A</v>
      </c>
      <c r="G63" s="148"/>
      <c r="H63" s="155"/>
      <c r="I63" s="148"/>
      <c r="J63" s="148"/>
      <c r="K63" s="340" t="s">
        <v>671</v>
      </c>
      <c r="L63" s="340"/>
      <c r="M63" s="148" t="e">
        <f>COUNTIF('[1]Matriz ATL'!$K$12:$K$382,T_Graf.!K63)</f>
        <v>#VALUE!</v>
      </c>
      <c r="N63" s="151" t="e">
        <f t="shared" si="0"/>
        <v>#VALUE!</v>
      </c>
      <c r="O63" s="148"/>
      <c r="P63" s="155"/>
      <c r="Q63" s="148"/>
      <c r="R63" s="148"/>
      <c r="S63" s="148" t="s">
        <v>671</v>
      </c>
      <c r="T63" s="148" t="e">
        <f>COUNTIF('[1]Matriz BOL-SA'!$K$12:$K$367,T_Graf.!S63)</f>
        <v>#VALUE!</v>
      </c>
      <c r="U63" s="151" t="e">
        <f t="shared" si="1"/>
        <v>#VALUE!</v>
      </c>
      <c r="V63" s="148"/>
      <c r="W63" s="155"/>
      <c r="X63" s="148"/>
      <c r="Y63" s="148"/>
      <c r="Z63" s="148" t="s">
        <v>671</v>
      </c>
      <c r="AA63" s="148" t="e">
        <f>COUNTIF('[1]Matriz CAQ-HUI'!$K$12:$K$382,T_Graf.!Z63)</f>
        <v>#VALUE!</v>
      </c>
      <c r="AB63" s="151" t="e">
        <f t="shared" si="2"/>
        <v>#VALUE!</v>
      </c>
    </row>
    <row r="64" spans="1:28" ht="10.95" customHeight="1" x14ac:dyDescent="0.2">
      <c r="A64" s="155"/>
      <c r="B64" s="148"/>
      <c r="C64" s="148"/>
      <c r="D64" s="148" t="str">
        <f>'[1]L.D Nueva'!AU65</f>
        <v>Uso de refrigerantes</v>
      </c>
      <c r="E64" s="148">
        <f>COUNTIF('Matriz DT-NN'!$K$13:$K$18,T_Graf.!D64)</f>
        <v>0</v>
      </c>
      <c r="F64" s="151" t="e">
        <f t="shared" si="3"/>
        <v>#N/A</v>
      </c>
      <c r="G64" s="148"/>
      <c r="H64" s="155"/>
      <c r="I64" s="148"/>
      <c r="J64" s="148"/>
      <c r="K64" s="340" t="s">
        <v>674</v>
      </c>
      <c r="L64" s="340"/>
      <c r="M64" s="148" t="e">
        <f>COUNTIF('[1]Matriz ATL'!$K$12:$K$382,T_Graf.!K64)</f>
        <v>#VALUE!</v>
      </c>
      <c r="N64" s="151" t="e">
        <f t="shared" si="0"/>
        <v>#VALUE!</v>
      </c>
      <c r="O64" s="148"/>
      <c r="P64" s="155"/>
      <c r="Q64" s="148"/>
      <c r="R64" s="148"/>
      <c r="S64" s="148" t="s">
        <v>674</v>
      </c>
      <c r="T64" s="148" t="e">
        <f>COUNTIF('[1]Matriz BOL-SA'!$K$12:$K$367,T_Graf.!S64)</f>
        <v>#VALUE!</v>
      </c>
      <c r="U64" s="151" t="e">
        <f t="shared" si="1"/>
        <v>#VALUE!</v>
      </c>
      <c r="V64" s="148"/>
      <c r="W64" s="155"/>
      <c r="X64" s="148"/>
      <c r="Y64" s="148"/>
      <c r="Z64" s="148" t="s">
        <v>674</v>
      </c>
      <c r="AA64" s="148" t="e">
        <f>COUNTIF('[1]Matriz CAQ-HUI'!$K$12:$K$382,T_Graf.!Z64)</f>
        <v>#VALUE!</v>
      </c>
      <c r="AB64" s="151" t="e">
        <f t="shared" si="2"/>
        <v>#VALUE!</v>
      </c>
    </row>
    <row r="65" spans="1:28" ht="10.95" customHeight="1" x14ac:dyDescent="0.2">
      <c r="A65" s="155"/>
      <c r="B65" s="148"/>
      <c r="C65" s="148"/>
      <c r="D65" s="148" t="str">
        <f>'[1]L.D Nueva'!AU66</f>
        <v>Vertimiento de aguas residuales domésticas a sistemas de alcantarillado</v>
      </c>
      <c r="E65" s="148">
        <f>COUNTIF('Matriz DT-NN'!$K$13:$K$18,T_Graf.!D65)</f>
        <v>0</v>
      </c>
      <c r="F65" s="151" t="e">
        <f t="shared" si="3"/>
        <v>#N/A</v>
      </c>
      <c r="G65" s="148"/>
      <c r="H65" s="155"/>
      <c r="I65" s="148"/>
      <c r="J65" s="148"/>
      <c r="K65" s="340" t="s">
        <v>677</v>
      </c>
      <c r="L65" s="340"/>
      <c r="M65" s="148" t="e">
        <f>COUNTIF('[1]Matriz ATL'!$K$12:$K$382,T_Graf.!K65)</f>
        <v>#VALUE!</v>
      </c>
      <c r="N65" s="151" t="e">
        <f t="shared" si="0"/>
        <v>#VALUE!</v>
      </c>
      <c r="O65" s="148"/>
      <c r="P65" s="155"/>
      <c r="Q65" s="148"/>
      <c r="R65" s="148"/>
      <c r="S65" s="148" t="s">
        <v>677</v>
      </c>
      <c r="T65" s="148" t="e">
        <f>COUNTIF('[1]Matriz BOL-SA'!$K$12:$K$367,T_Graf.!S65)</f>
        <v>#VALUE!</v>
      </c>
      <c r="U65" s="151" t="e">
        <f t="shared" si="1"/>
        <v>#VALUE!</v>
      </c>
      <c r="V65" s="148"/>
      <c r="W65" s="155"/>
      <c r="X65" s="148"/>
      <c r="Y65" s="148"/>
      <c r="Z65" s="148" t="s">
        <v>677</v>
      </c>
      <c r="AA65" s="148" t="e">
        <f>COUNTIF('[1]Matriz CAQ-HUI'!$K$12:$K$382,T_Graf.!Z65)</f>
        <v>#VALUE!</v>
      </c>
      <c r="AB65" s="151" t="e">
        <f t="shared" si="2"/>
        <v>#VALUE!</v>
      </c>
    </row>
    <row r="66" spans="1:28" ht="10.95" customHeight="1" x14ac:dyDescent="0.2">
      <c r="A66" s="155"/>
      <c r="B66" s="148"/>
      <c r="C66" s="148"/>
      <c r="D66" s="148" t="str">
        <f>'[1]L.D Nueva'!AU67</f>
        <v>Vertimiento de aguas residuales domésticas al suelo</v>
      </c>
      <c r="E66" s="148">
        <f>COUNTIF('Matriz DT-NN'!$K$13:$K$18,T_Graf.!D66)</f>
        <v>0</v>
      </c>
      <c r="F66" s="151" t="e">
        <f t="shared" si="3"/>
        <v>#N/A</v>
      </c>
      <c r="G66" s="148"/>
      <c r="H66" s="155"/>
      <c r="I66" s="148"/>
      <c r="J66" s="148"/>
      <c r="K66" s="340" t="s">
        <v>679</v>
      </c>
      <c r="L66" s="340"/>
      <c r="M66" s="148" t="e">
        <f>COUNTIF('[1]Matriz ATL'!$K$12:$K$382,T_Graf.!K66)</f>
        <v>#VALUE!</v>
      </c>
      <c r="N66" s="151" t="e">
        <f>IF(M66=0,NA(),M66)</f>
        <v>#VALUE!</v>
      </c>
      <c r="O66" s="148"/>
      <c r="P66" s="155"/>
      <c r="Q66" s="148"/>
      <c r="R66" s="148"/>
      <c r="S66" s="148" t="s">
        <v>679</v>
      </c>
      <c r="T66" s="148" t="e">
        <f>COUNTIF('[1]Matriz BOL-SA'!$K$12:$K$367,T_Graf.!S66)</f>
        <v>#VALUE!</v>
      </c>
      <c r="U66" s="151" t="e">
        <f t="shared" ref="U66:U68" si="4">IF(T66=0,NA(),T66)</f>
        <v>#VALUE!</v>
      </c>
      <c r="V66" s="148"/>
      <c r="W66" s="155"/>
      <c r="X66" s="148"/>
      <c r="Y66" s="148"/>
      <c r="Z66" s="148" t="s">
        <v>679</v>
      </c>
      <c r="AA66" s="148" t="e">
        <f>COUNTIF('[1]Matriz CAQ-HUI'!$K$12:$K$382,T_Graf.!Z66)</f>
        <v>#VALUE!</v>
      </c>
      <c r="AB66" s="151" t="e">
        <f>IF(AA66=0,NA(),AA66)</f>
        <v>#VALUE!</v>
      </c>
    </row>
    <row r="67" spans="1:28" ht="10.95" customHeight="1" x14ac:dyDescent="0.2">
      <c r="A67" s="155"/>
      <c r="B67" s="148"/>
      <c r="C67" s="148"/>
      <c r="D67" s="158" t="s">
        <v>688</v>
      </c>
      <c r="E67" s="148">
        <f>COUNTIF('Matriz DT-NN'!$K$13:$K$18,T_Graf.!D67)</f>
        <v>0</v>
      </c>
      <c r="F67" s="151" t="e">
        <f t="shared" ref="F67:F68" si="5">IF(E67=0,NA(),E67)</f>
        <v>#N/A</v>
      </c>
      <c r="G67" s="148"/>
      <c r="H67" s="155"/>
      <c r="I67" s="148"/>
      <c r="J67" s="148"/>
      <c r="K67" s="340" t="s">
        <v>688</v>
      </c>
      <c r="L67" s="340" t="s">
        <v>688</v>
      </c>
      <c r="M67" s="148" t="e">
        <f>COUNTIF('[1]Matriz ATL'!$K$12:$K$382,T_Graf.!K67)</f>
        <v>#VALUE!</v>
      </c>
      <c r="N67" s="151" t="e">
        <f t="shared" ref="N67:N68" si="6">IF(M67=0,NA(),M67)</f>
        <v>#VALUE!</v>
      </c>
      <c r="O67" s="148"/>
      <c r="P67" s="155"/>
      <c r="Q67" s="148"/>
      <c r="R67" s="148"/>
      <c r="S67" s="159" t="s">
        <v>688</v>
      </c>
      <c r="T67" s="148" t="e">
        <f>COUNTIF('[1]Matriz BOL-SA'!$K$12:$K$367,T_Graf.!S67)</f>
        <v>#VALUE!</v>
      </c>
      <c r="U67" s="151" t="e">
        <f t="shared" si="4"/>
        <v>#VALUE!</v>
      </c>
      <c r="V67" s="148"/>
      <c r="W67" s="155"/>
      <c r="X67" s="148"/>
      <c r="Y67" s="148"/>
      <c r="Z67" s="158" t="s">
        <v>688</v>
      </c>
      <c r="AA67" s="148" t="e">
        <f>COUNTIF('[1]Matriz CAQ-HUI'!$K$12:$K$382,T_Graf.!Z67)</f>
        <v>#VALUE!</v>
      </c>
      <c r="AB67" s="151" t="e">
        <f t="shared" ref="AB67:AB68" si="7">IF(AA67=0,NA(),AA67)</f>
        <v>#VALUE!</v>
      </c>
    </row>
    <row r="68" spans="1:28" ht="10.95" customHeight="1" x14ac:dyDescent="0.2">
      <c r="A68" s="155"/>
      <c r="B68" s="148"/>
      <c r="C68" s="148"/>
      <c r="D68" s="158" t="s">
        <v>691</v>
      </c>
      <c r="E68" s="148">
        <f>COUNTIF('Matriz DT-NN'!$K$13:$K$18,T_Graf.!D68)</f>
        <v>0</v>
      </c>
      <c r="F68" s="151" t="e">
        <f t="shared" si="5"/>
        <v>#N/A</v>
      </c>
      <c r="G68" s="148"/>
      <c r="H68" s="155"/>
      <c r="I68" s="148"/>
      <c r="J68" s="148"/>
      <c r="K68" s="340" t="s">
        <v>691</v>
      </c>
      <c r="L68" s="340"/>
      <c r="M68" s="148" t="e">
        <f>COUNTIF('[1]Matriz ATL'!$K$12:$K$382,T_Graf.!K68)</f>
        <v>#VALUE!</v>
      </c>
      <c r="N68" s="151" t="e">
        <f t="shared" si="6"/>
        <v>#VALUE!</v>
      </c>
      <c r="O68" s="148"/>
      <c r="P68" s="155"/>
      <c r="Q68" s="148"/>
      <c r="R68" s="148"/>
      <c r="S68" s="160" t="s">
        <v>691</v>
      </c>
      <c r="T68" s="148" t="e">
        <f>COUNTIF('[1]Matriz BOL-SA'!$K$12:$K$367,T_Graf.!S68)</f>
        <v>#VALUE!</v>
      </c>
      <c r="U68" s="151" t="e">
        <f t="shared" si="4"/>
        <v>#VALUE!</v>
      </c>
      <c r="V68" s="148"/>
      <c r="W68" s="155"/>
      <c r="X68" s="148"/>
      <c r="Y68" s="148"/>
      <c r="Z68" s="158" t="s">
        <v>691</v>
      </c>
      <c r="AA68" s="148" t="e">
        <f>COUNTIF('[1]Matriz CAQ-HUI'!$K$12:$K$382,T_Graf.!Z68)</f>
        <v>#VALUE!</v>
      </c>
      <c r="AB68" s="151" t="e">
        <f t="shared" si="7"/>
        <v>#VALUE!</v>
      </c>
    </row>
    <row r="69" spans="1:28" ht="10.95" customHeight="1" thickBot="1" x14ac:dyDescent="0.25">
      <c r="A69" s="161"/>
      <c r="B69" s="162"/>
      <c r="C69" s="162"/>
      <c r="D69" s="163"/>
      <c r="E69" s="162"/>
      <c r="F69" s="164"/>
      <c r="G69" s="148"/>
      <c r="H69" s="161"/>
      <c r="I69" s="162"/>
      <c r="J69" s="162"/>
      <c r="K69" s="341"/>
      <c r="L69" s="341"/>
      <c r="M69" s="162"/>
      <c r="N69" s="164"/>
      <c r="O69" s="148"/>
      <c r="P69" s="161"/>
      <c r="Q69" s="162"/>
      <c r="R69" s="162"/>
      <c r="S69" s="163"/>
      <c r="T69" s="162"/>
      <c r="U69" s="164"/>
      <c r="V69" s="148"/>
      <c r="W69" s="161"/>
      <c r="X69" s="162"/>
      <c r="Y69" s="162"/>
      <c r="Z69" s="163"/>
      <c r="AA69" s="162"/>
      <c r="AB69" s="164"/>
    </row>
    <row r="70" spans="1:28" ht="10.95" customHeight="1" x14ac:dyDescent="0.2">
      <c r="A70" s="148"/>
      <c r="B70" s="148"/>
      <c r="C70" s="148"/>
      <c r="D70" s="148"/>
      <c r="E70" s="148"/>
      <c r="F70" s="148"/>
      <c r="G70" s="148"/>
      <c r="H70" s="148"/>
      <c r="I70" s="148"/>
      <c r="J70" s="148"/>
      <c r="L70" s="148"/>
      <c r="M70" s="148"/>
      <c r="N70" s="148"/>
      <c r="O70" s="148"/>
      <c r="P70" s="148"/>
      <c r="Q70" s="148"/>
      <c r="R70" s="148"/>
      <c r="S70" s="148"/>
      <c r="T70" s="148"/>
      <c r="U70" s="148"/>
      <c r="V70" s="148"/>
      <c r="W70" s="148"/>
      <c r="X70" s="148"/>
      <c r="Y70" s="148"/>
      <c r="Z70" s="148"/>
      <c r="AA70" s="148"/>
      <c r="AB70" s="148"/>
    </row>
    <row r="71" spans="1:28" ht="10.95" customHeight="1" thickBot="1" x14ac:dyDescent="0.25">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row>
    <row r="72" spans="1:28" ht="10.95" customHeight="1" thickBot="1" x14ac:dyDescent="0.25">
      <c r="A72" s="336" t="s">
        <v>766</v>
      </c>
      <c r="B72" s="337"/>
      <c r="C72" s="337"/>
      <c r="D72" s="337"/>
      <c r="E72" s="337"/>
      <c r="F72" s="338"/>
      <c r="G72" s="148"/>
      <c r="H72" s="336" t="s">
        <v>767</v>
      </c>
      <c r="I72" s="337"/>
      <c r="J72" s="337"/>
      <c r="K72" s="337"/>
      <c r="L72" s="337"/>
      <c r="M72" s="337"/>
      <c r="N72" s="338"/>
      <c r="O72" s="148"/>
      <c r="P72" s="336" t="s">
        <v>768</v>
      </c>
      <c r="Q72" s="337"/>
      <c r="R72" s="337"/>
      <c r="S72" s="337"/>
      <c r="T72" s="337"/>
      <c r="U72" s="338"/>
      <c r="V72" s="148"/>
      <c r="W72" s="336" t="s">
        <v>769</v>
      </c>
      <c r="X72" s="337"/>
      <c r="Y72" s="337"/>
      <c r="Z72" s="337"/>
      <c r="AA72" s="337"/>
      <c r="AB72" s="338"/>
    </row>
    <row r="73" spans="1:28" ht="10.95" customHeight="1" x14ac:dyDescent="0.2">
      <c r="A73" s="152" t="s">
        <v>757</v>
      </c>
      <c r="B73" s="153"/>
      <c r="C73" s="153"/>
      <c r="D73" s="165" t="s">
        <v>169</v>
      </c>
      <c r="E73" s="153" t="e">
        <f>COUNTIF('[1]Matriz CAU'!$K$12:$K$381,T_Graf.!D73)</f>
        <v>#VALUE!</v>
      </c>
      <c r="F73" s="154" t="e">
        <f t="shared" ref="F73:F136" si="8">IF(E73=0,NA(),E73)</f>
        <v>#VALUE!</v>
      </c>
      <c r="G73" s="148"/>
      <c r="H73" s="152" t="s">
        <v>757</v>
      </c>
      <c r="I73" s="153"/>
      <c r="J73" s="153"/>
      <c r="K73" s="339" t="s">
        <v>169</v>
      </c>
      <c r="L73" s="339"/>
      <c r="M73" s="153" t="e">
        <f>COUNTIF('[1]Matriz CTR'!$K$12:$K$326,T_Graf.!K73)</f>
        <v>#VALUE!</v>
      </c>
      <c r="N73" s="154" t="e">
        <f t="shared" ref="N73:N136" si="9">IF(M73=0,NA(),M73)</f>
        <v>#VALUE!</v>
      </c>
      <c r="O73" s="148"/>
      <c r="P73" s="152" t="s">
        <v>757</v>
      </c>
      <c r="Q73" s="153"/>
      <c r="R73" s="153"/>
      <c r="S73" s="153" t="s">
        <v>169</v>
      </c>
      <c r="T73" s="153" t="e">
        <f>COUNTIF('[1]Matriz CES-GUAJ'!$K$12:$K$392,T_Graf.!S73)</f>
        <v>#VALUE!</v>
      </c>
      <c r="U73" s="154" t="e">
        <f t="shared" ref="U73:U136" si="10">IF(T73=0,NA(),T73)</f>
        <v>#VALUE!</v>
      </c>
      <c r="V73" s="148"/>
      <c r="W73" s="152" t="s">
        <v>757</v>
      </c>
      <c r="X73" s="153"/>
      <c r="Y73" s="153"/>
      <c r="Z73" s="153" t="s">
        <v>169</v>
      </c>
      <c r="AA73" s="153" t="e">
        <f>COUNTIF('[1]Matriz CHO'!$K$12:$K$400,T_Graf.!Z73)</f>
        <v>#VALUE!</v>
      </c>
      <c r="AB73" s="154" t="e">
        <f>IF(AA73=0,NA(),AA73)</f>
        <v>#VALUE!</v>
      </c>
    </row>
    <row r="74" spans="1:28" ht="10.95" customHeight="1" x14ac:dyDescent="0.2">
      <c r="A74" s="155" t="s">
        <v>758</v>
      </c>
      <c r="B74" s="148" t="e">
        <f>COUNTIF('[1]Matriz CAU'!$BA$12:$BA$381,"SIN IMPACTO")</f>
        <v>#VALUE!</v>
      </c>
      <c r="C74" s="148"/>
      <c r="D74" s="148" t="s">
        <v>216</v>
      </c>
      <c r="E74" s="148" t="e">
        <f>COUNTIF('[1]Matriz CAU'!$K$12:$K$381,T_Graf.!D74)</f>
        <v>#VALUE!</v>
      </c>
      <c r="F74" s="151" t="e">
        <f t="shared" si="8"/>
        <v>#VALUE!</v>
      </c>
      <c r="G74" s="148"/>
      <c r="H74" s="155" t="s">
        <v>758</v>
      </c>
      <c r="I74" s="148" t="e">
        <f>COUNTIF('[1]Matriz CTR'!$BA$12:$BA$326,"SIN IMPACTO")</f>
        <v>#VALUE!</v>
      </c>
      <c r="J74" s="148"/>
      <c r="K74" s="340" t="s">
        <v>216</v>
      </c>
      <c r="L74" s="340"/>
      <c r="M74" s="148" t="e">
        <f>COUNTIF('[1]Matriz CTR'!$K$12:$K$326,T_Graf.!K74)</f>
        <v>#VALUE!</v>
      </c>
      <c r="N74" s="151" t="e">
        <f t="shared" si="9"/>
        <v>#VALUE!</v>
      </c>
      <c r="O74" s="148"/>
      <c r="P74" s="155" t="s">
        <v>758</v>
      </c>
      <c r="Q74" s="148" t="e">
        <f>COUNTIF('[1]Matriz CES-GUAJ'!$BA$12:$BA$392,"SIN IMPACTO")</f>
        <v>#VALUE!</v>
      </c>
      <c r="R74" s="148"/>
      <c r="S74" s="148" t="s">
        <v>216</v>
      </c>
      <c r="T74" s="148" t="e">
        <f>COUNTIF('[1]Matriz CES-GUAJ'!$K$12:$K$392,T_Graf.!S74)</f>
        <v>#VALUE!</v>
      </c>
      <c r="U74" s="151" t="e">
        <f t="shared" si="10"/>
        <v>#VALUE!</v>
      </c>
      <c r="V74" s="148"/>
      <c r="W74" s="155" t="s">
        <v>758</v>
      </c>
      <c r="X74" s="148" t="e">
        <f>COUNTIF('[1]Matriz CHO'!$BA$12:$BA$400,"SIN IMPACTO")</f>
        <v>#VALUE!</v>
      </c>
      <c r="Y74" s="148"/>
      <c r="Z74" s="148" t="s">
        <v>216</v>
      </c>
      <c r="AA74" s="148" t="e">
        <f>COUNTIF('[1]Matriz CHO'!$K$12:$K$400,T_Graf.!Z74)</f>
        <v>#VALUE!</v>
      </c>
      <c r="AB74" s="151" t="e">
        <f t="shared" ref="AB74:AB137" si="11">IF(AA74=0,NA(),AA74)</f>
        <v>#VALUE!</v>
      </c>
    </row>
    <row r="75" spans="1:28" ht="10.95" customHeight="1" x14ac:dyDescent="0.2">
      <c r="A75" s="155" t="s">
        <v>759</v>
      </c>
      <c r="B75" s="148" t="e">
        <f>COUNTIF('[1]Matriz CAU'!$BA$12:$BA$381,"POSITIVO")</f>
        <v>#VALUE!</v>
      </c>
      <c r="C75" s="148"/>
      <c r="D75" s="148" t="s">
        <v>255</v>
      </c>
      <c r="E75" s="148" t="e">
        <f>COUNTIF('[1]Matriz CAU'!$K$12:$K$381,T_Graf.!D75)</f>
        <v>#VALUE!</v>
      </c>
      <c r="F75" s="151" t="e">
        <f t="shared" si="8"/>
        <v>#VALUE!</v>
      </c>
      <c r="G75" s="148"/>
      <c r="H75" s="155" t="s">
        <v>759</v>
      </c>
      <c r="I75" s="148" t="e">
        <f>COUNTIF('[1]Matriz CTR'!$BA$12:$BA$326,"POSITIVO")</f>
        <v>#VALUE!</v>
      </c>
      <c r="J75" s="148"/>
      <c r="K75" s="340" t="s">
        <v>255</v>
      </c>
      <c r="L75" s="340"/>
      <c r="M75" s="148" t="e">
        <f>COUNTIF('[1]Matriz CTR'!$K$12:$K$326,T_Graf.!K75)</f>
        <v>#VALUE!</v>
      </c>
      <c r="N75" s="151" t="e">
        <f t="shared" si="9"/>
        <v>#VALUE!</v>
      </c>
      <c r="O75" s="148"/>
      <c r="P75" s="155" t="s">
        <v>759</v>
      </c>
      <c r="Q75" s="148" t="e">
        <f>COUNTIF('[1]Matriz CES-GUAJ'!$BA$12:$BA$392,"POSITIVO")</f>
        <v>#VALUE!</v>
      </c>
      <c r="R75" s="148"/>
      <c r="S75" s="148" t="s">
        <v>255</v>
      </c>
      <c r="T75" s="148" t="e">
        <f>COUNTIF('[1]Matriz CES-GUAJ'!$K$12:$K$392,T_Graf.!S75)</f>
        <v>#VALUE!</v>
      </c>
      <c r="U75" s="151" t="e">
        <f t="shared" si="10"/>
        <v>#VALUE!</v>
      </c>
      <c r="V75" s="148"/>
      <c r="W75" s="155" t="s">
        <v>759</v>
      </c>
      <c r="X75" s="148" t="e">
        <f>COUNTIF('[1]Matriz CHO'!$BA$12:$BA$400,"POSITIVO")</f>
        <v>#VALUE!</v>
      </c>
      <c r="Y75" s="148"/>
      <c r="Z75" s="148" t="s">
        <v>255</v>
      </c>
      <c r="AA75" s="148" t="e">
        <f>COUNTIF('[1]Matriz CHO'!$K$12:$K$400,T_Graf.!Z75)</f>
        <v>#VALUE!</v>
      </c>
      <c r="AB75" s="151" t="e">
        <f t="shared" si="11"/>
        <v>#VALUE!</v>
      </c>
    </row>
    <row r="76" spans="1:28" ht="10.95" customHeight="1" x14ac:dyDescent="0.2">
      <c r="A76" s="155" t="s">
        <v>760</v>
      </c>
      <c r="B76" s="148" t="e">
        <f>COUNTIF('[1]Matriz CAU'!$BA$12:$BA$381,"Negativo BAJO")</f>
        <v>#VALUE!</v>
      </c>
      <c r="C76" s="148"/>
      <c r="D76" s="148" t="s">
        <v>290</v>
      </c>
      <c r="E76" s="148" t="e">
        <f>COUNTIF('[1]Matriz CAU'!$K$12:$K$381,T_Graf.!D76)</f>
        <v>#VALUE!</v>
      </c>
      <c r="F76" s="151" t="e">
        <f t="shared" si="8"/>
        <v>#VALUE!</v>
      </c>
      <c r="G76" s="148"/>
      <c r="H76" s="155" t="s">
        <v>760</v>
      </c>
      <c r="I76" s="148" t="e">
        <f>COUNTIF('[1]Matriz CTR'!$BA$12:$BA$326,"Negativo BAJO")</f>
        <v>#VALUE!</v>
      </c>
      <c r="J76" s="148"/>
      <c r="K76" s="340" t="s">
        <v>290</v>
      </c>
      <c r="L76" s="340"/>
      <c r="M76" s="148" t="e">
        <f>COUNTIF('[1]Matriz CTR'!$K$12:$K$326,T_Graf.!K76)</f>
        <v>#VALUE!</v>
      </c>
      <c r="N76" s="151" t="e">
        <f t="shared" si="9"/>
        <v>#VALUE!</v>
      </c>
      <c r="O76" s="148"/>
      <c r="P76" s="155" t="s">
        <v>760</v>
      </c>
      <c r="Q76" s="148" t="e">
        <f>COUNTIF('[1]Matriz CES-GUAJ'!$BA$12:$BA$392,"Negativo BAJO")</f>
        <v>#VALUE!</v>
      </c>
      <c r="R76" s="148"/>
      <c r="S76" s="148" t="s">
        <v>290</v>
      </c>
      <c r="T76" s="148" t="e">
        <f>COUNTIF('[1]Matriz CES-GUAJ'!$K$12:$K$392,T_Graf.!S76)</f>
        <v>#VALUE!</v>
      </c>
      <c r="U76" s="151" t="e">
        <f t="shared" si="10"/>
        <v>#VALUE!</v>
      </c>
      <c r="V76" s="148"/>
      <c r="W76" s="155" t="s">
        <v>760</v>
      </c>
      <c r="X76" s="148" t="e">
        <f>COUNTIF('[1]Matriz CHO'!$BA$12:$BA$400,"Negativo BAJO")</f>
        <v>#VALUE!</v>
      </c>
      <c r="Y76" s="148"/>
      <c r="Z76" s="148" t="s">
        <v>290</v>
      </c>
      <c r="AA76" s="148" t="e">
        <f>COUNTIF('[1]Matriz CHO'!$K$12:$K$400,T_Graf.!Z76)</f>
        <v>#VALUE!</v>
      </c>
      <c r="AB76" s="151" t="e">
        <f t="shared" si="11"/>
        <v>#VALUE!</v>
      </c>
    </row>
    <row r="77" spans="1:28" ht="10.95" customHeight="1" x14ac:dyDescent="0.2">
      <c r="A77" s="155" t="s">
        <v>761</v>
      </c>
      <c r="B77" s="148" t="e">
        <f>COUNTIF('[1]Matriz CAU'!$BA$12:$BA$381,"Negativo MODERADO")</f>
        <v>#VALUE!</v>
      </c>
      <c r="C77" s="148"/>
      <c r="D77" s="148" t="s">
        <v>317</v>
      </c>
      <c r="E77" s="148" t="e">
        <f>COUNTIF('[1]Matriz CAU'!$K$12:$K$381,T_Graf.!D77)</f>
        <v>#VALUE!</v>
      </c>
      <c r="F77" s="151" t="e">
        <f t="shared" si="8"/>
        <v>#VALUE!</v>
      </c>
      <c r="G77" s="148"/>
      <c r="H77" s="155" t="s">
        <v>761</v>
      </c>
      <c r="I77" s="148" t="e">
        <f>COUNTIF('[1]Matriz CTR'!$BA$12:$BA$326,"Negativo MODERADO")</f>
        <v>#VALUE!</v>
      </c>
      <c r="J77" s="148"/>
      <c r="K77" s="340" t="s">
        <v>317</v>
      </c>
      <c r="L77" s="340"/>
      <c r="M77" s="148" t="e">
        <f>COUNTIF('[1]Matriz CTR'!$K$12:$K$326,T_Graf.!K77)</f>
        <v>#VALUE!</v>
      </c>
      <c r="N77" s="151" t="e">
        <f t="shared" si="9"/>
        <v>#VALUE!</v>
      </c>
      <c r="O77" s="148"/>
      <c r="P77" s="155" t="s">
        <v>761</v>
      </c>
      <c r="Q77" s="148" t="e">
        <f>COUNTIF('[1]Matriz CES-GUAJ'!$BA$12:$BA$392,"Negativo MODERADO")</f>
        <v>#VALUE!</v>
      </c>
      <c r="R77" s="148"/>
      <c r="S77" s="148" t="s">
        <v>317</v>
      </c>
      <c r="T77" s="148" t="e">
        <f>COUNTIF('[1]Matriz CES-GUAJ'!$K$12:$K$392,T_Graf.!S77)</f>
        <v>#VALUE!</v>
      </c>
      <c r="U77" s="151" t="e">
        <f t="shared" si="10"/>
        <v>#VALUE!</v>
      </c>
      <c r="V77" s="148"/>
      <c r="W77" s="155" t="s">
        <v>761</v>
      </c>
      <c r="X77" s="148" t="e">
        <f>COUNTIF('[1]Matriz CHO'!$BA$12:$BA$400,"Negativo MODERADO")</f>
        <v>#VALUE!</v>
      </c>
      <c r="Y77" s="148"/>
      <c r="Z77" s="148" t="s">
        <v>317</v>
      </c>
      <c r="AA77" s="148" t="e">
        <f>COUNTIF('[1]Matriz CHO'!$K$12:$K$400,T_Graf.!Z77)</f>
        <v>#VALUE!</v>
      </c>
      <c r="AB77" s="151" t="e">
        <f t="shared" si="11"/>
        <v>#VALUE!</v>
      </c>
    </row>
    <row r="78" spans="1:28" ht="10.95" customHeight="1" x14ac:dyDescent="0.2">
      <c r="A78" s="155" t="s">
        <v>762</v>
      </c>
      <c r="B78" s="148" t="e">
        <f>COUNTIF('[1]Matriz CAU'!$BA$12:$BA$381,"Negativo ALTO")</f>
        <v>#VALUE!</v>
      </c>
      <c r="C78" s="148"/>
      <c r="D78" s="148" t="s">
        <v>338</v>
      </c>
      <c r="E78" s="148" t="e">
        <f>COUNTIF('[1]Matriz CAU'!$K$12:$K$381,T_Graf.!D78)</f>
        <v>#VALUE!</v>
      </c>
      <c r="F78" s="151" t="e">
        <f t="shared" si="8"/>
        <v>#VALUE!</v>
      </c>
      <c r="G78" s="148"/>
      <c r="H78" s="155" t="s">
        <v>762</v>
      </c>
      <c r="I78" s="148" t="e">
        <f>COUNTIF('[1]Matriz CTR'!$BA$12:$BA$326,"Negativo ALTO")</f>
        <v>#VALUE!</v>
      </c>
      <c r="J78" s="148"/>
      <c r="K78" s="340" t="s">
        <v>338</v>
      </c>
      <c r="L78" s="340"/>
      <c r="M78" s="148" t="e">
        <f>COUNTIF('[1]Matriz CTR'!$K$12:$K$326,T_Graf.!K78)</f>
        <v>#VALUE!</v>
      </c>
      <c r="N78" s="151" t="e">
        <f t="shared" si="9"/>
        <v>#VALUE!</v>
      </c>
      <c r="O78" s="148"/>
      <c r="P78" s="155" t="s">
        <v>762</v>
      </c>
      <c r="Q78" s="148" t="e">
        <f>COUNTIF('[1]Matriz CES-GUAJ'!$BA$12:$BA$392,"Negativo ALTO")</f>
        <v>#VALUE!</v>
      </c>
      <c r="R78" s="148"/>
      <c r="S78" s="148" t="s">
        <v>338</v>
      </c>
      <c r="T78" s="148" t="e">
        <f>COUNTIF('[1]Matriz CES-GUAJ'!$K$12:$K$392,T_Graf.!S78)</f>
        <v>#VALUE!</v>
      </c>
      <c r="U78" s="151" t="e">
        <f t="shared" si="10"/>
        <v>#VALUE!</v>
      </c>
      <c r="V78" s="148"/>
      <c r="W78" s="155" t="s">
        <v>762</v>
      </c>
      <c r="X78" s="148" t="e">
        <f>COUNTIF('[1]Matriz CHO'!$BA$12:$BA$400,"Negativo ALTO")</f>
        <v>#VALUE!</v>
      </c>
      <c r="Y78" s="148"/>
      <c r="Z78" s="148" t="s">
        <v>338</v>
      </c>
      <c r="AA78" s="148" t="e">
        <f>COUNTIF('[1]Matriz CHO'!$K$12:$K$400,T_Graf.!Z78)</f>
        <v>#VALUE!</v>
      </c>
      <c r="AB78" s="151" t="e">
        <f t="shared" si="11"/>
        <v>#VALUE!</v>
      </c>
    </row>
    <row r="79" spans="1:28" ht="10.95" customHeight="1" x14ac:dyDescent="0.2">
      <c r="A79" s="155" t="s">
        <v>763</v>
      </c>
      <c r="B79" s="148" t="e">
        <f>SUM(B74:B78)</f>
        <v>#VALUE!</v>
      </c>
      <c r="C79" s="148"/>
      <c r="D79" s="148" t="s">
        <v>358</v>
      </c>
      <c r="E79" s="148" t="e">
        <f>COUNTIF('[1]Matriz CAU'!$K$12:$K$381,T_Graf.!D79)</f>
        <v>#VALUE!</v>
      </c>
      <c r="F79" s="151" t="e">
        <f t="shared" si="8"/>
        <v>#VALUE!</v>
      </c>
      <c r="G79" s="148"/>
      <c r="H79" s="155" t="s">
        <v>763</v>
      </c>
      <c r="I79" s="148" t="e">
        <f>SUM(I74:I78)</f>
        <v>#VALUE!</v>
      </c>
      <c r="J79" s="148"/>
      <c r="K79" s="340" t="s">
        <v>358</v>
      </c>
      <c r="L79" s="340"/>
      <c r="M79" s="148" t="e">
        <f>COUNTIF('[1]Matriz CTR'!$K$12:$K$326,T_Graf.!K79)</f>
        <v>#VALUE!</v>
      </c>
      <c r="N79" s="151" t="e">
        <f t="shared" si="9"/>
        <v>#VALUE!</v>
      </c>
      <c r="O79" s="148"/>
      <c r="P79" s="155" t="s">
        <v>763</v>
      </c>
      <c r="Q79" s="148" t="e">
        <f>SUM(Q74:Q78)</f>
        <v>#VALUE!</v>
      </c>
      <c r="R79" s="148"/>
      <c r="S79" s="148" t="s">
        <v>358</v>
      </c>
      <c r="T79" s="148" t="e">
        <f>COUNTIF('[1]Matriz CES-GUAJ'!$K$12:$K$392,T_Graf.!S79)</f>
        <v>#VALUE!</v>
      </c>
      <c r="U79" s="151" t="e">
        <f t="shared" si="10"/>
        <v>#VALUE!</v>
      </c>
      <c r="V79" s="148"/>
      <c r="W79" s="155" t="s">
        <v>763</v>
      </c>
      <c r="X79" s="148" t="e">
        <f>SUM(X74:X78)</f>
        <v>#VALUE!</v>
      </c>
      <c r="Y79" s="148"/>
      <c r="Z79" s="148" t="s">
        <v>358</v>
      </c>
      <c r="AA79" s="148" t="e">
        <f>COUNTIF('[1]Matriz CHO'!$K$12:$K$400,T_Graf.!Z79)</f>
        <v>#VALUE!</v>
      </c>
      <c r="AB79" s="151" t="e">
        <f t="shared" si="11"/>
        <v>#VALUE!</v>
      </c>
    </row>
    <row r="80" spans="1:28" ht="10.95" customHeight="1" x14ac:dyDescent="0.2">
      <c r="A80" s="155"/>
      <c r="B80" s="148"/>
      <c r="C80" s="148"/>
      <c r="D80" s="148" t="s">
        <v>375</v>
      </c>
      <c r="E80" s="148" t="e">
        <f>COUNTIF('[1]Matriz CAU'!$K$12:$K$381,T_Graf.!D80)</f>
        <v>#VALUE!</v>
      </c>
      <c r="F80" s="151" t="e">
        <f t="shared" si="8"/>
        <v>#VALUE!</v>
      </c>
      <c r="G80" s="148"/>
      <c r="H80" s="155"/>
      <c r="I80" s="148"/>
      <c r="J80" s="148"/>
      <c r="K80" s="340" t="s">
        <v>375</v>
      </c>
      <c r="L80" s="340"/>
      <c r="M80" s="148" t="e">
        <f>COUNTIF('[1]Matriz CTR'!$K$12:$K$326,T_Graf.!K80)</f>
        <v>#VALUE!</v>
      </c>
      <c r="N80" s="151" t="e">
        <f t="shared" si="9"/>
        <v>#VALUE!</v>
      </c>
      <c r="O80" s="148"/>
      <c r="P80" s="155"/>
      <c r="Q80" s="148"/>
      <c r="R80" s="148"/>
      <c r="S80" s="148" t="s">
        <v>375</v>
      </c>
      <c r="T80" s="148" t="e">
        <f>COUNTIF('[1]Matriz CES-GUAJ'!$K$12:$K$392,T_Graf.!S80)</f>
        <v>#VALUE!</v>
      </c>
      <c r="U80" s="151" t="e">
        <f t="shared" si="10"/>
        <v>#VALUE!</v>
      </c>
      <c r="V80" s="148"/>
      <c r="W80" s="155"/>
      <c r="X80" s="148"/>
      <c r="Y80" s="148"/>
      <c r="Z80" s="148" t="s">
        <v>375</v>
      </c>
      <c r="AA80" s="148" t="e">
        <f>COUNTIF('[1]Matriz CHO'!$K$12:$K$400,T_Graf.!Z80)</f>
        <v>#VALUE!</v>
      </c>
      <c r="AB80" s="151" t="e">
        <f t="shared" si="11"/>
        <v>#VALUE!</v>
      </c>
    </row>
    <row r="81" spans="1:28" ht="10.95" customHeight="1" x14ac:dyDescent="0.2">
      <c r="A81" s="155"/>
      <c r="B81" s="148"/>
      <c r="C81" s="148"/>
      <c r="D81" s="148" t="s">
        <v>390</v>
      </c>
      <c r="E81" s="148" t="e">
        <f>COUNTIF('[1]Matriz CAU'!$K$12:$K$381,T_Graf.!D81)</f>
        <v>#VALUE!</v>
      </c>
      <c r="F81" s="151" t="e">
        <f t="shared" si="8"/>
        <v>#VALUE!</v>
      </c>
      <c r="G81" s="148"/>
      <c r="H81" s="155"/>
      <c r="I81" s="148"/>
      <c r="J81" s="148"/>
      <c r="K81" s="340" t="s">
        <v>390</v>
      </c>
      <c r="L81" s="340"/>
      <c r="M81" s="148" t="e">
        <f>COUNTIF('[1]Matriz CTR'!$K$12:$K$326,T_Graf.!K81)</f>
        <v>#VALUE!</v>
      </c>
      <c r="N81" s="151" t="e">
        <f t="shared" si="9"/>
        <v>#VALUE!</v>
      </c>
      <c r="O81" s="148"/>
      <c r="P81" s="155"/>
      <c r="Q81" s="148"/>
      <c r="R81" s="148"/>
      <c r="S81" s="148" t="s">
        <v>390</v>
      </c>
      <c r="T81" s="148" t="e">
        <f>COUNTIF('[1]Matriz CES-GUAJ'!$K$12:$K$392,T_Graf.!S81)</f>
        <v>#VALUE!</v>
      </c>
      <c r="U81" s="151" t="e">
        <f t="shared" si="10"/>
        <v>#VALUE!</v>
      </c>
      <c r="V81" s="148"/>
      <c r="W81" s="155"/>
      <c r="X81" s="148"/>
      <c r="Y81" s="148"/>
      <c r="Z81" s="148" t="s">
        <v>390</v>
      </c>
      <c r="AA81" s="148" t="e">
        <f>COUNTIF('[1]Matriz CHO'!$K$12:$K$400,T_Graf.!Z81)</f>
        <v>#VALUE!</v>
      </c>
      <c r="AB81" s="151" t="e">
        <f t="shared" si="11"/>
        <v>#VALUE!</v>
      </c>
    </row>
    <row r="82" spans="1:28" ht="10.95" customHeight="1" x14ac:dyDescent="0.2">
      <c r="A82" s="150" t="s">
        <v>764</v>
      </c>
      <c r="B82" s="148"/>
      <c r="C82" s="148"/>
      <c r="D82" s="148" t="s">
        <v>402</v>
      </c>
      <c r="E82" s="148" t="e">
        <f>COUNTIF('[1]Matriz CAU'!$K$12:$K$381,T_Graf.!D82)</f>
        <v>#VALUE!</v>
      </c>
      <c r="F82" s="151" t="e">
        <f t="shared" si="8"/>
        <v>#VALUE!</v>
      </c>
      <c r="G82" s="148"/>
      <c r="H82" s="150" t="s">
        <v>764</v>
      </c>
      <c r="I82" s="148"/>
      <c r="J82" s="148"/>
      <c r="K82" s="340" t="s">
        <v>402</v>
      </c>
      <c r="L82" s="340"/>
      <c r="M82" s="148" t="e">
        <f>COUNTIF('[1]Matriz CTR'!$K$12:$K$326,T_Graf.!K82)</f>
        <v>#VALUE!</v>
      </c>
      <c r="N82" s="151" t="e">
        <f t="shared" si="9"/>
        <v>#VALUE!</v>
      </c>
      <c r="O82" s="148"/>
      <c r="P82" s="150" t="s">
        <v>764</v>
      </c>
      <c r="Q82" s="148"/>
      <c r="R82" s="148"/>
      <c r="S82" s="148" t="s">
        <v>402</v>
      </c>
      <c r="T82" s="148" t="e">
        <f>COUNTIF('[1]Matriz CES-GUAJ'!$K$12:$K$392,T_Graf.!S82)</f>
        <v>#VALUE!</v>
      </c>
      <c r="U82" s="151" t="e">
        <f t="shared" si="10"/>
        <v>#VALUE!</v>
      </c>
      <c r="V82" s="148"/>
      <c r="W82" s="150" t="s">
        <v>764</v>
      </c>
      <c r="X82" s="148"/>
      <c r="Y82" s="148"/>
      <c r="Z82" s="148" t="s">
        <v>402</v>
      </c>
      <c r="AA82" s="148" t="e">
        <f>COUNTIF('[1]Matriz CHO'!$K$12:$K$400,T_Graf.!Z82)</f>
        <v>#VALUE!</v>
      </c>
      <c r="AB82" s="151" t="e">
        <f t="shared" si="11"/>
        <v>#VALUE!</v>
      </c>
    </row>
    <row r="83" spans="1:28" ht="10.95" customHeight="1" x14ac:dyDescent="0.2">
      <c r="A83" s="155" t="s">
        <v>758</v>
      </c>
      <c r="B83" s="148" t="e">
        <f>COUNTIF('[1]Matriz CAU'!$AB$12:$AB$381,"SIN IMPACTO")</f>
        <v>#VALUE!</v>
      </c>
      <c r="C83" s="148"/>
      <c r="D83" s="148" t="s">
        <v>415</v>
      </c>
      <c r="E83" s="148" t="e">
        <f>COUNTIF('[1]Matriz CAU'!$K$12:$K$381,T_Graf.!D83)</f>
        <v>#VALUE!</v>
      </c>
      <c r="F83" s="151" t="e">
        <f t="shared" si="8"/>
        <v>#VALUE!</v>
      </c>
      <c r="G83" s="148"/>
      <c r="H83" s="155" t="s">
        <v>758</v>
      </c>
      <c r="I83" s="148" t="e">
        <f>COUNTIF('[1]Matriz CTR'!$AB$12:$AB$326,"SIN IMPACTO")</f>
        <v>#VALUE!</v>
      </c>
      <c r="J83" s="148"/>
      <c r="K83" s="340" t="s">
        <v>415</v>
      </c>
      <c r="L83" s="340"/>
      <c r="M83" s="148" t="e">
        <f>COUNTIF('[1]Matriz CTR'!$K$12:$K$326,T_Graf.!K83)</f>
        <v>#VALUE!</v>
      </c>
      <c r="N83" s="151" t="e">
        <f t="shared" si="9"/>
        <v>#VALUE!</v>
      </c>
      <c r="O83" s="148"/>
      <c r="P83" s="155" t="s">
        <v>758</v>
      </c>
      <c r="Q83" s="148" t="e">
        <f>COUNTIF('[1]Matriz CES-GUAJ'!$AB$12:$AB$392,"SIN IMPACTO")</f>
        <v>#VALUE!</v>
      </c>
      <c r="R83" s="148"/>
      <c r="S83" s="148" t="s">
        <v>415</v>
      </c>
      <c r="T83" s="148" t="e">
        <f>COUNTIF('[1]Matriz CES-GUAJ'!$K$12:$K$392,T_Graf.!S83)</f>
        <v>#VALUE!</v>
      </c>
      <c r="U83" s="151" t="e">
        <f t="shared" si="10"/>
        <v>#VALUE!</v>
      </c>
      <c r="V83" s="148"/>
      <c r="W83" s="155" t="s">
        <v>758</v>
      </c>
      <c r="X83" s="148" t="e">
        <f>COUNTIF('[1]Matriz CHO'!$AB$12:$AB$400,"SIN IMPACTO")</f>
        <v>#VALUE!</v>
      </c>
      <c r="Y83" s="148"/>
      <c r="Z83" s="148" t="s">
        <v>415</v>
      </c>
      <c r="AA83" s="148" t="e">
        <f>COUNTIF('[1]Matriz CHO'!$K$12:$K$400,T_Graf.!Z83)</f>
        <v>#VALUE!</v>
      </c>
      <c r="AB83" s="151" t="e">
        <f t="shared" si="11"/>
        <v>#VALUE!</v>
      </c>
    </row>
    <row r="84" spans="1:28" ht="10.95" customHeight="1" x14ac:dyDescent="0.2">
      <c r="A84" s="155" t="s">
        <v>759</v>
      </c>
      <c r="B84" s="148" t="e">
        <f>COUNTIF('[1]Matriz CAU'!$AB$12:$AB$381,"POSITIVO")</f>
        <v>#VALUE!</v>
      </c>
      <c r="C84" s="148"/>
      <c r="D84" s="148" t="s">
        <v>425</v>
      </c>
      <c r="E84" s="148" t="e">
        <f>COUNTIF('[1]Matriz CAU'!$K$12:$K$381,T_Graf.!D84)</f>
        <v>#VALUE!</v>
      </c>
      <c r="F84" s="151" t="e">
        <f t="shared" si="8"/>
        <v>#VALUE!</v>
      </c>
      <c r="G84" s="148"/>
      <c r="H84" s="155" t="s">
        <v>759</v>
      </c>
      <c r="I84" s="148" t="e">
        <f>COUNTIF('[1]Matriz CTR'!$AB$12:$AB$326,"POSITIVO")</f>
        <v>#VALUE!</v>
      </c>
      <c r="J84" s="148"/>
      <c r="K84" s="340" t="s">
        <v>425</v>
      </c>
      <c r="L84" s="340"/>
      <c r="M84" s="148" t="e">
        <f>COUNTIF('[1]Matriz CTR'!$K$12:$K$326,T_Graf.!K84)</f>
        <v>#VALUE!</v>
      </c>
      <c r="N84" s="151" t="e">
        <f t="shared" si="9"/>
        <v>#VALUE!</v>
      </c>
      <c r="O84" s="148"/>
      <c r="P84" s="155" t="s">
        <v>759</v>
      </c>
      <c r="Q84" s="148" t="e">
        <f>COUNTIF('[1]Matriz CES-GUAJ'!$AB$12:$AB$392,"POSITIVO")</f>
        <v>#VALUE!</v>
      </c>
      <c r="R84" s="148"/>
      <c r="S84" s="148" t="s">
        <v>425</v>
      </c>
      <c r="T84" s="148" t="e">
        <f>COUNTIF('[1]Matriz CES-GUAJ'!$K$12:$K$392,T_Graf.!S84)</f>
        <v>#VALUE!</v>
      </c>
      <c r="U84" s="151" t="e">
        <f t="shared" si="10"/>
        <v>#VALUE!</v>
      </c>
      <c r="V84" s="148"/>
      <c r="W84" s="155" t="s">
        <v>759</v>
      </c>
      <c r="X84" s="148" t="e">
        <f>COUNTIF('[1]Matriz CHO'!$AB$12:$AB$400,"POSITIVO")</f>
        <v>#VALUE!</v>
      </c>
      <c r="Y84" s="148"/>
      <c r="Z84" s="148" t="s">
        <v>425</v>
      </c>
      <c r="AA84" s="148" t="e">
        <f>COUNTIF('[1]Matriz CHO'!$K$12:$K$400,T_Graf.!Z84)</f>
        <v>#VALUE!</v>
      </c>
      <c r="AB84" s="151" t="e">
        <f t="shared" si="11"/>
        <v>#VALUE!</v>
      </c>
    </row>
    <row r="85" spans="1:28" ht="10.95" customHeight="1" x14ac:dyDescent="0.2">
      <c r="A85" s="155" t="s">
        <v>760</v>
      </c>
      <c r="B85" s="148" t="e">
        <f>COUNTIF('[1]Matriz CAU'!$AB$12:$AB$381,"Negativo BAJO")</f>
        <v>#VALUE!</v>
      </c>
      <c r="C85" s="148"/>
      <c r="D85" s="148" t="s">
        <v>434</v>
      </c>
      <c r="E85" s="148" t="e">
        <f>COUNTIF('[1]Matriz CAU'!$K$12:$K$381,T_Graf.!D85)</f>
        <v>#VALUE!</v>
      </c>
      <c r="F85" s="151" t="e">
        <f t="shared" si="8"/>
        <v>#VALUE!</v>
      </c>
      <c r="G85" s="148"/>
      <c r="H85" s="155" t="s">
        <v>760</v>
      </c>
      <c r="I85" s="148" t="e">
        <f>COUNTIF('[1]Matriz CTR'!$AB$12:$AB$326,"Negativo BAJO")</f>
        <v>#VALUE!</v>
      </c>
      <c r="J85" s="148"/>
      <c r="K85" s="340" t="s">
        <v>434</v>
      </c>
      <c r="L85" s="340"/>
      <c r="M85" s="148" t="e">
        <f>COUNTIF('[1]Matriz CTR'!$K$12:$K$326,T_Graf.!K85)</f>
        <v>#VALUE!</v>
      </c>
      <c r="N85" s="151" t="e">
        <f t="shared" si="9"/>
        <v>#VALUE!</v>
      </c>
      <c r="O85" s="148"/>
      <c r="P85" s="155" t="s">
        <v>760</v>
      </c>
      <c r="Q85" s="148" t="e">
        <f>COUNTIF('[1]Matriz CES-GUAJ'!$AB$12:$AB$392,"Negativo BAJO")</f>
        <v>#VALUE!</v>
      </c>
      <c r="R85" s="148"/>
      <c r="S85" s="148" t="s">
        <v>434</v>
      </c>
      <c r="T85" s="148" t="e">
        <f>COUNTIF('[1]Matriz CES-GUAJ'!$K$12:$K$392,T_Graf.!S85)</f>
        <v>#VALUE!</v>
      </c>
      <c r="U85" s="151" t="e">
        <f t="shared" si="10"/>
        <v>#VALUE!</v>
      </c>
      <c r="V85" s="148"/>
      <c r="W85" s="155" t="s">
        <v>760</v>
      </c>
      <c r="X85" s="148" t="e">
        <f>COUNTIF('[1]Matriz CHO'!$AB$12:$AB$400,"Negativo BAJO")</f>
        <v>#VALUE!</v>
      </c>
      <c r="Y85" s="148"/>
      <c r="Z85" s="148" t="s">
        <v>434</v>
      </c>
      <c r="AA85" s="148" t="e">
        <f>COUNTIF('[1]Matriz CHO'!$K$12:$K$400,T_Graf.!Z85)</f>
        <v>#VALUE!</v>
      </c>
      <c r="AB85" s="151" t="e">
        <f t="shared" si="11"/>
        <v>#VALUE!</v>
      </c>
    </row>
    <row r="86" spans="1:28" ht="10.95" customHeight="1" x14ac:dyDescent="0.2">
      <c r="A86" s="155" t="s">
        <v>761</v>
      </c>
      <c r="B86" s="148" t="e">
        <f>COUNTIF('[1]Matriz CAU'!$AB$12:$AB$381,"Negativo MODERADO")</f>
        <v>#VALUE!</v>
      </c>
      <c r="C86" s="148"/>
      <c r="D86" s="148" t="s">
        <v>442</v>
      </c>
      <c r="E86" s="148" t="e">
        <f>COUNTIF('[1]Matriz CAU'!$K$12:$K$381,T_Graf.!D86)</f>
        <v>#VALUE!</v>
      </c>
      <c r="F86" s="151" t="e">
        <f t="shared" si="8"/>
        <v>#VALUE!</v>
      </c>
      <c r="G86" s="148"/>
      <c r="H86" s="155" t="s">
        <v>761</v>
      </c>
      <c r="I86" s="148" t="e">
        <f>COUNTIF('[1]Matriz CTR'!$AB$12:$AB$326,"Negativo MODERADO")</f>
        <v>#VALUE!</v>
      </c>
      <c r="J86" s="148"/>
      <c r="K86" s="340" t="s">
        <v>442</v>
      </c>
      <c r="L86" s="340"/>
      <c r="M86" s="148" t="e">
        <f>COUNTIF('[1]Matriz CTR'!$K$12:$K$326,T_Graf.!K86)</f>
        <v>#VALUE!</v>
      </c>
      <c r="N86" s="151" t="e">
        <f t="shared" si="9"/>
        <v>#VALUE!</v>
      </c>
      <c r="O86" s="148"/>
      <c r="P86" s="155" t="s">
        <v>761</v>
      </c>
      <c r="Q86" s="148" t="e">
        <f>COUNTIF('[1]Matriz CES-GUAJ'!$AB$12:$AB$392,"Negativo MODERADO")</f>
        <v>#VALUE!</v>
      </c>
      <c r="R86" s="148"/>
      <c r="S86" s="148" t="s">
        <v>442</v>
      </c>
      <c r="T86" s="148" t="e">
        <f>COUNTIF('[1]Matriz CES-GUAJ'!$K$12:$K$392,T_Graf.!S86)</f>
        <v>#VALUE!</v>
      </c>
      <c r="U86" s="151" t="e">
        <f t="shared" si="10"/>
        <v>#VALUE!</v>
      </c>
      <c r="V86" s="148"/>
      <c r="W86" s="155" t="s">
        <v>761</v>
      </c>
      <c r="X86" s="148" t="e">
        <f>COUNTIF('[1]Matriz CHO'!$AB$12:$AB$400,"Negativo MODERADO")</f>
        <v>#VALUE!</v>
      </c>
      <c r="Y86" s="148"/>
      <c r="Z86" s="148" t="s">
        <v>442</v>
      </c>
      <c r="AA86" s="148" t="e">
        <f>COUNTIF('[1]Matriz CHO'!$K$12:$K$400,T_Graf.!Z86)</f>
        <v>#VALUE!</v>
      </c>
      <c r="AB86" s="151" t="e">
        <f t="shared" si="11"/>
        <v>#VALUE!</v>
      </c>
    </row>
    <row r="87" spans="1:28" ht="10.95" customHeight="1" x14ac:dyDescent="0.2">
      <c r="A87" s="155" t="s">
        <v>762</v>
      </c>
      <c r="B87" s="148" t="e">
        <f>COUNTIF('[1]Matriz CAU'!$AB$12:$AB$381,"Negativo ALTO")</f>
        <v>#VALUE!</v>
      </c>
      <c r="C87" s="148"/>
      <c r="D87" s="148" t="s">
        <v>450</v>
      </c>
      <c r="E87" s="148" t="e">
        <f>COUNTIF('[1]Matriz CAU'!$K$12:$K$381,T_Graf.!D87)</f>
        <v>#VALUE!</v>
      </c>
      <c r="F87" s="151" t="e">
        <f t="shared" si="8"/>
        <v>#VALUE!</v>
      </c>
      <c r="G87" s="148"/>
      <c r="H87" s="155" t="s">
        <v>762</v>
      </c>
      <c r="I87" s="148" t="e">
        <f>COUNTIF('[1]Matriz CTR'!$AB$12:$AB$326,"Negativo ALTO")</f>
        <v>#VALUE!</v>
      </c>
      <c r="J87" s="148"/>
      <c r="K87" s="340" t="s">
        <v>450</v>
      </c>
      <c r="L87" s="340"/>
      <c r="M87" s="148" t="e">
        <f>COUNTIF('[1]Matriz CTR'!$K$12:$K$326,T_Graf.!K87)</f>
        <v>#VALUE!</v>
      </c>
      <c r="N87" s="151" t="e">
        <f t="shared" si="9"/>
        <v>#VALUE!</v>
      </c>
      <c r="O87" s="148"/>
      <c r="P87" s="155" t="s">
        <v>762</v>
      </c>
      <c r="Q87" s="148" t="e">
        <f>COUNTIF('[1]Matriz CES-GUAJ'!$AB$12:$AB$392,"Negativo ALTO")</f>
        <v>#VALUE!</v>
      </c>
      <c r="R87" s="148"/>
      <c r="S87" s="148" t="s">
        <v>450</v>
      </c>
      <c r="T87" s="148" t="e">
        <f>COUNTIF('[1]Matriz CES-GUAJ'!$K$12:$K$392,T_Graf.!S87)</f>
        <v>#VALUE!</v>
      </c>
      <c r="U87" s="151" t="e">
        <f t="shared" si="10"/>
        <v>#VALUE!</v>
      </c>
      <c r="V87" s="148"/>
      <c r="W87" s="155" t="s">
        <v>762</v>
      </c>
      <c r="X87" s="148" t="e">
        <f>COUNTIF('[1]Matriz CHO'!$AB$12:$AB$400,"Negativo ALTO")</f>
        <v>#VALUE!</v>
      </c>
      <c r="Y87" s="148"/>
      <c r="Z87" s="148" t="s">
        <v>450</v>
      </c>
      <c r="AA87" s="148" t="e">
        <f>COUNTIF('[1]Matriz CHO'!$K$12:$K$400,T_Graf.!Z87)</f>
        <v>#VALUE!</v>
      </c>
      <c r="AB87" s="151" t="e">
        <f t="shared" si="11"/>
        <v>#VALUE!</v>
      </c>
    </row>
    <row r="88" spans="1:28" ht="10.95" customHeight="1" x14ac:dyDescent="0.2">
      <c r="A88" s="155" t="s">
        <v>763</v>
      </c>
      <c r="B88" s="148" t="e">
        <f>SUM(B83:B87)</f>
        <v>#VALUE!</v>
      </c>
      <c r="C88" s="148"/>
      <c r="D88" s="148" t="s">
        <v>458</v>
      </c>
      <c r="E88" s="148" t="e">
        <f>COUNTIF('[1]Matriz CAU'!$K$12:$K$381,T_Graf.!D88)</f>
        <v>#VALUE!</v>
      </c>
      <c r="F88" s="151" t="e">
        <f t="shared" si="8"/>
        <v>#VALUE!</v>
      </c>
      <c r="G88" s="148"/>
      <c r="H88" s="155" t="s">
        <v>763</v>
      </c>
      <c r="I88" s="148" t="e">
        <f>SUM(I83:I87)</f>
        <v>#VALUE!</v>
      </c>
      <c r="J88" s="148"/>
      <c r="K88" s="340" t="s">
        <v>458</v>
      </c>
      <c r="L88" s="340"/>
      <c r="M88" s="148" t="e">
        <f>COUNTIF('[1]Matriz CTR'!$K$12:$K$326,T_Graf.!K88)</f>
        <v>#VALUE!</v>
      </c>
      <c r="N88" s="151" t="e">
        <f t="shared" si="9"/>
        <v>#VALUE!</v>
      </c>
      <c r="O88" s="148"/>
      <c r="P88" s="155" t="s">
        <v>763</v>
      </c>
      <c r="Q88" s="148" t="e">
        <f>SUM(Q83:Q87)</f>
        <v>#VALUE!</v>
      </c>
      <c r="R88" s="148"/>
      <c r="S88" s="148" t="s">
        <v>458</v>
      </c>
      <c r="T88" s="148" t="e">
        <f>COUNTIF('[1]Matriz CES-GUAJ'!$K$12:$K$392,T_Graf.!S88)</f>
        <v>#VALUE!</v>
      </c>
      <c r="U88" s="151" t="e">
        <f t="shared" si="10"/>
        <v>#VALUE!</v>
      </c>
      <c r="V88" s="148"/>
      <c r="W88" s="155" t="s">
        <v>763</v>
      </c>
      <c r="X88" s="148" t="e">
        <f>SUM(X83:X87)</f>
        <v>#VALUE!</v>
      </c>
      <c r="Y88" s="148"/>
      <c r="Z88" s="148" t="s">
        <v>458</v>
      </c>
      <c r="AA88" s="148" t="e">
        <f>COUNTIF('[1]Matriz CHO'!$K$12:$K$400,T_Graf.!Z88)</f>
        <v>#VALUE!</v>
      </c>
      <c r="AB88" s="151" t="e">
        <f t="shared" si="11"/>
        <v>#VALUE!</v>
      </c>
    </row>
    <row r="89" spans="1:28" ht="10.95" customHeight="1" x14ac:dyDescent="0.2">
      <c r="A89" s="155"/>
      <c r="B89" s="148"/>
      <c r="C89" s="148"/>
      <c r="D89" s="148" t="s">
        <v>465</v>
      </c>
      <c r="E89" s="148" t="e">
        <f>COUNTIF('[1]Matriz CAU'!$K$12:$K$381,T_Graf.!D89)</f>
        <v>#VALUE!</v>
      </c>
      <c r="F89" s="151" t="e">
        <f t="shared" si="8"/>
        <v>#VALUE!</v>
      </c>
      <c r="G89" s="148"/>
      <c r="H89" s="155"/>
      <c r="I89" s="148"/>
      <c r="J89" s="148"/>
      <c r="K89" s="340" t="s">
        <v>465</v>
      </c>
      <c r="L89" s="340"/>
      <c r="M89" s="148" t="e">
        <f>COUNTIF('[1]Matriz CTR'!$K$12:$K$326,T_Graf.!K89)</f>
        <v>#VALUE!</v>
      </c>
      <c r="N89" s="151" t="e">
        <f t="shared" si="9"/>
        <v>#VALUE!</v>
      </c>
      <c r="O89" s="148"/>
      <c r="P89" s="155"/>
      <c r="Q89" s="148"/>
      <c r="R89" s="148"/>
      <c r="S89" s="148" t="s">
        <v>465</v>
      </c>
      <c r="T89" s="148" t="e">
        <f>COUNTIF('[1]Matriz CES-GUAJ'!$K$12:$K$392,T_Graf.!S89)</f>
        <v>#VALUE!</v>
      </c>
      <c r="U89" s="151" t="e">
        <f t="shared" si="10"/>
        <v>#VALUE!</v>
      </c>
      <c r="V89" s="148"/>
      <c r="W89" s="155"/>
      <c r="X89" s="148"/>
      <c r="Y89" s="148"/>
      <c r="Z89" s="148" t="s">
        <v>465</v>
      </c>
      <c r="AA89" s="148" t="e">
        <f>COUNTIF('[1]Matriz CHO'!$K$12:$K$400,T_Graf.!Z89)</f>
        <v>#VALUE!</v>
      </c>
      <c r="AB89" s="151" t="e">
        <f t="shared" si="11"/>
        <v>#VALUE!</v>
      </c>
    </row>
    <row r="90" spans="1:28" ht="10.95" customHeight="1" x14ac:dyDescent="0.2">
      <c r="A90" s="150" t="s">
        <v>765</v>
      </c>
      <c r="B90" s="148"/>
      <c r="C90" s="148"/>
      <c r="D90" s="148" t="s">
        <v>472</v>
      </c>
      <c r="E90" s="148" t="e">
        <f>COUNTIF('[1]Matriz CAU'!$K$12:$K$381,T_Graf.!D90)</f>
        <v>#VALUE!</v>
      </c>
      <c r="F90" s="151" t="e">
        <f t="shared" si="8"/>
        <v>#VALUE!</v>
      </c>
      <c r="G90" s="148"/>
      <c r="H90" s="150" t="s">
        <v>765</v>
      </c>
      <c r="I90" s="148"/>
      <c r="J90" s="148"/>
      <c r="K90" s="340" t="s">
        <v>472</v>
      </c>
      <c r="L90" s="340"/>
      <c r="M90" s="148" t="e">
        <f>COUNTIF('[1]Matriz CTR'!$K$12:$K$326,T_Graf.!K90)</f>
        <v>#VALUE!</v>
      </c>
      <c r="N90" s="151" t="e">
        <f t="shared" si="9"/>
        <v>#VALUE!</v>
      </c>
      <c r="O90" s="148"/>
      <c r="P90" s="150" t="s">
        <v>765</v>
      </c>
      <c r="Q90" s="148"/>
      <c r="R90" s="148"/>
      <c r="S90" s="148" t="s">
        <v>472</v>
      </c>
      <c r="T90" s="148" t="e">
        <f>COUNTIF('[1]Matriz CES-GUAJ'!$K$12:$K$392,T_Graf.!S90)</f>
        <v>#VALUE!</v>
      </c>
      <c r="U90" s="151" t="e">
        <f t="shared" si="10"/>
        <v>#VALUE!</v>
      </c>
      <c r="V90" s="148"/>
      <c r="W90" s="150" t="s">
        <v>765</v>
      </c>
      <c r="X90" s="148"/>
      <c r="Y90" s="148"/>
      <c r="Z90" s="148" t="s">
        <v>472</v>
      </c>
      <c r="AA90" s="148" t="e">
        <f>COUNTIF('[1]Matriz CHO'!$K$12:$K$400,T_Graf.!Z90)</f>
        <v>#VALUE!</v>
      </c>
      <c r="AB90" s="151" t="e">
        <f t="shared" si="11"/>
        <v>#VALUE!</v>
      </c>
    </row>
    <row r="91" spans="1:28" ht="10.95" customHeight="1" x14ac:dyDescent="0.2">
      <c r="A91" s="156" t="e">
        <f>(B77/B86)-1</f>
        <v>#VALUE!</v>
      </c>
      <c r="B91" s="148"/>
      <c r="C91" s="148"/>
      <c r="D91" s="148" t="s">
        <v>479</v>
      </c>
      <c r="E91" s="148" t="e">
        <f>COUNTIF('[1]Matriz CAU'!$K$12:$K$381,T_Graf.!D91)</f>
        <v>#VALUE!</v>
      </c>
      <c r="F91" s="151" t="e">
        <f t="shared" si="8"/>
        <v>#VALUE!</v>
      </c>
      <c r="G91" s="148"/>
      <c r="H91" s="156" t="e">
        <f>(I77/I86)-1</f>
        <v>#VALUE!</v>
      </c>
      <c r="I91" s="148"/>
      <c r="J91" s="148"/>
      <c r="K91" s="340" t="s">
        <v>479</v>
      </c>
      <c r="L91" s="340"/>
      <c r="M91" s="148" t="e">
        <f>COUNTIF('[1]Matriz CTR'!$K$12:$K$326,T_Graf.!K91)</f>
        <v>#VALUE!</v>
      </c>
      <c r="N91" s="151" t="e">
        <f t="shared" si="9"/>
        <v>#VALUE!</v>
      </c>
      <c r="O91" s="148"/>
      <c r="P91" s="156" t="e">
        <f>(Q77/Q86)-1</f>
        <v>#VALUE!</v>
      </c>
      <c r="Q91" s="148"/>
      <c r="R91" s="148"/>
      <c r="S91" s="148" t="s">
        <v>479</v>
      </c>
      <c r="T91" s="148" t="e">
        <f>COUNTIF('[1]Matriz CES-GUAJ'!$K$12:$K$392,T_Graf.!S91)</f>
        <v>#VALUE!</v>
      </c>
      <c r="U91" s="151" t="e">
        <f t="shared" si="10"/>
        <v>#VALUE!</v>
      </c>
      <c r="V91" s="148"/>
      <c r="W91" s="156" t="e">
        <f>(X77/X86)-1</f>
        <v>#VALUE!</v>
      </c>
      <c r="X91" s="148"/>
      <c r="Y91" s="148"/>
      <c r="Z91" s="148" t="s">
        <v>479</v>
      </c>
      <c r="AA91" s="148" t="e">
        <f>COUNTIF('[1]Matriz CHO'!$K$12:$K$400,T_Graf.!Z91)</f>
        <v>#VALUE!</v>
      </c>
      <c r="AB91" s="151" t="e">
        <f t="shared" si="11"/>
        <v>#VALUE!</v>
      </c>
    </row>
    <row r="92" spans="1:28" ht="10.95" customHeight="1" x14ac:dyDescent="0.2">
      <c r="A92" s="156" t="e">
        <f>A91*-1</f>
        <v>#VALUE!</v>
      </c>
      <c r="B92" s="148"/>
      <c r="C92" s="148"/>
      <c r="D92" s="148" t="s">
        <v>486</v>
      </c>
      <c r="E92" s="148" t="e">
        <f>COUNTIF('[1]Matriz CAU'!$K$12:$K$381,T_Graf.!D92)</f>
        <v>#VALUE!</v>
      </c>
      <c r="F92" s="151" t="e">
        <f t="shared" si="8"/>
        <v>#VALUE!</v>
      </c>
      <c r="G92" s="148"/>
      <c r="H92" s="156" t="e">
        <f>H91*-1</f>
        <v>#VALUE!</v>
      </c>
      <c r="I92" s="148"/>
      <c r="J92" s="148"/>
      <c r="K92" s="340" t="s">
        <v>486</v>
      </c>
      <c r="L92" s="340"/>
      <c r="M92" s="148" t="e">
        <f>COUNTIF('[1]Matriz CTR'!$K$12:$K$326,T_Graf.!K92)</f>
        <v>#VALUE!</v>
      </c>
      <c r="N92" s="151" t="e">
        <f t="shared" si="9"/>
        <v>#VALUE!</v>
      </c>
      <c r="O92" s="148"/>
      <c r="P92" s="156" t="e">
        <f>P91*-1</f>
        <v>#VALUE!</v>
      </c>
      <c r="Q92" s="148"/>
      <c r="R92" s="148"/>
      <c r="S92" s="148" t="s">
        <v>486</v>
      </c>
      <c r="T92" s="148" t="e">
        <f>COUNTIF('[1]Matriz CES-GUAJ'!$K$12:$K$392,T_Graf.!S92)</f>
        <v>#VALUE!</v>
      </c>
      <c r="U92" s="151" t="e">
        <f t="shared" si="10"/>
        <v>#VALUE!</v>
      </c>
      <c r="V92" s="148"/>
      <c r="W92" s="156" t="e">
        <f>W91*-1</f>
        <v>#VALUE!</v>
      </c>
      <c r="X92" s="148"/>
      <c r="Y92" s="148"/>
      <c r="Z92" s="148" t="s">
        <v>486</v>
      </c>
      <c r="AA92" s="148" t="e">
        <f>COUNTIF('[1]Matriz CHO'!$K$12:$K$400,T_Graf.!Z92)</f>
        <v>#VALUE!</v>
      </c>
      <c r="AB92" s="151" t="e">
        <f t="shared" si="11"/>
        <v>#VALUE!</v>
      </c>
    </row>
    <row r="93" spans="1:28" ht="10.95" customHeight="1" x14ac:dyDescent="0.2">
      <c r="A93" s="155"/>
      <c r="B93" s="148"/>
      <c r="C93" s="148"/>
      <c r="D93" s="148" t="s">
        <v>493</v>
      </c>
      <c r="E93" s="148" t="e">
        <f>COUNTIF('[1]Matriz CAU'!$K$12:$K$381,T_Graf.!D93)</f>
        <v>#VALUE!</v>
      </c>
      <c r="F93" s="151" t="e">
        <f t="shared" si="8"/>
        <v>#VALUE!</v>
      </c>
      <c r="G93" s="148"/>
      <c r="H93" s="155"/>
      <c r="I93" s="148"/>
      <c r="J93" s="148"/>
      <c r="K93" s="340" t="s">
        <v>493</v>
      </c>
      <c r="L93" s="340"/>
      <c r="M93" s="148" t="e">
        <f>COUNTIF('[1]Matriz CTR'!$K$12:$K$326,T_Graf.!K93)</f>
        <v>#VALUE!</v>
      </c>
      <c r="N93" s="151" t="e">
        <f t="shared" si="9"/>
        <v>#VALUE!</v>
      </c>
      <c r="O93" s="148"/>
      <c r="P93" s="155"/>
      <c r="Q93" s="148"/>
      <c r="R93" s="148"/>
      <c r="S93" s="148" t="s">
        <v>493</v>
      </c>
      <c r="T93" s="148" t="e">
        <f>COUNTIF('[1]Matriz CES-GUAJ'!$K$12:$K$392,T_Graf.!S93)</f>
        <v>#VALUE!</v>
      </c>
      <c r="U93" s="151" t="e">
        <f t="shared" si="10"/>
        <v>#VALUE!</v>
      </c>
      <c r="V93" s="148"/>
      <c r="W93" s="155"/>
      <c r="X93" s="148"/>
      <c r="Y93" s="148"/>
      <c r="Z93" s="148" t="s">
        <v>493</v>
      </c>
      <c r="AA93" s="148" t="e">
        <f>COUNTIF('[1]Matriz CHO'!$K$12:$K$400,T_Graf.!Z93)</f>
        <v>#VALUE!</v>
      </c>
      <c r="AB93" s="151" t="e">
        <f t="shared" si="11"/>
        <v>#VALUE!</v>
      </c>
    </row>
    <row r="94" spans="1:28" ht="10.95" customHeight="1" x14ac:dyDescent="0.2">
      <c r="A94" s="155"/>
      <c r="B94" s="148"/>
      <c r="C94" s="148"/>
      <c r="D94" s="148" t="s">
        <v>499</v>
      </c>
      <c r="E94" s="148" t="e">
        <f>COUNTIF('[1]Matriz CAU'!$K$12:$K$381,T_Graf.!D94)</f>
        <v>#VALUE!</v>
      </c>
      <c r="F94" s="151" t="e">
        <f t="shared" si="8"/>
        <v>#VALUE!</v>
      </c>
      <c r="G94" s="148"/>
      <c r="H94" s="155"/>
      <c r="I94" s="148"/>
      <c r="J94" s="148"/>
      <c r="K94" s="340" t="s">
        <v>499</v>
      </c>
      <c r="L94" s="340"/>
      <c r="M94" s="148" t="e">
        <f>COUNTIF('[1]Matriz CTR'!$K$12:$K$326,T_Graf.!K94)</f>
        <v>#VALUE!</v>
      </c>
      <c r="N94" s="151" t="e">
        <f t="shared" si="9"/>
        <v>#VALUE!</v>
      </c>
      <c r="O94" s="148"/>
      <c r="P94" s="155"/>
      <c r="Q94" s="148"/>
      <c r="R94" s="148"/>
      <c r="S94" s="148" t="s">
        <v>499</v>
      </c>
      <c r="T94" s="148" t="e">
        <f>COUNTIF('[1]Matriz CES-GUAJ'!$K$12:$K$392,T_Graf.!S94)</f>
        <v>#VALUE!</v>
      </c>
      <c r="U94" s="151" t="e">
        <f t="shared" si="10"/>
        <v>#VALUE!</v>
      </c>
      <c r="V94" s="148"/>
      <c r="W94" s="155"/>
      <c r="X94" s="148"/>
      <c r="Y94" s="148"/>
      <c r="Z94" s="148" t="s">
        <v>499</v>
      </c>
      <c r="AA94" s="148" t="e">
        <f>COUNTIF('[1]Matriz CHO'!$K$12:$K$400,T_Graf.!Z94)</f>
        <v>#VALUE!</v>
      </c>
      <c r="AB94" s="151" t="e">
        <f t="shared" si="11"/>
        <v>#VALUE!</v>
      </c>
    </row>
    <row r="95" spans="1:28" ht="10.95" customHeight="1" x14ac:dyDescent="0.2">
      <c r="A95" s="155"/>
      <c r="B95" s="148"/>
      <c r="C95" s="148"/>
      <c r="D95" s="148" t="s">
        <v>504</v>
      </c>
      <c r="E95" s="148" t="e">
        <f>COUNTIF('[1]Matriz CAU'!$K$12:$K$381,T_Graf.!D95)</f>
        <v>#VALUE!</v>
      </c>
      <c r="F95" s="151" t="e">
        <f t="shared" si="8"/>
        <v>#VALUE!</v>
      </c>
      <c r="G95" s="148"/>
      <c r="H95" s="155"/>
      <c r="I95" s="148"/>
      <c r="J95" s="148"/>
      <c r="K95" s="340" t="s">
        <v>504</v>
      </c>
      <c r="L95" s="340"/>
      <c r="M95" s="148" t="e">
        <f>COUNTIF('[1]Matriz CTR'!$K$12:$K$326,T_Graf.!K95)</f>
        <v>#VALUE!</v>
      </c>
      <c r="N95" s="151" t="e">
        <f t="shared" si="9"/>
        <v>#VALUE!</v>
      </c>
      <c r="O95" s="148"/>
      <c r="P95" s="155"/>
      <c r="Q95" s="148"/>
      <c r="R95" s="148"/>
      <c r="S95" s="148" t="s">
        <v>504</v>
      </c>
      <c r="T95" s="148" t="e">
        <f>COUNTIF('[1]Matriz CES-GUAJ'!$K$12:$K$392,T_Graf.!S95)</f>
        <v>#VALUE!</v>
      </c>
      <c r="U95" s="151" t="e">
        <f t="shared" si="10"/>
        <v>#VALUE!</v>
      </c>
      <c r="V95" s="148"/>
      <c r="W95" s="155"/>
      <c r="X95" s="148"/>
      <c r="Y95" s="148"/>
      <c r="Z95" s="148" t="s">
        <v>504</v>
      </c>
      <c r="AA95" s="148" t="e">
        <f>COUNTIF('[1]Matriz CHO'!$K$12:$K$400,T_Graf.!Z95)</f>
        <v>#VALUE!</v>
      </c>
      <c r="AB95" s="151" t="e">
        <f t="shared" si="11"/>
        <v>#VALUE!</v>
      </c>
    </row>
    <row r="96" spans="1:28" ht="10.95" customHeight="1" x14ac:dyDescent="0.2">
      <c r="A96" s="155"/>
      <c r="B96" s="148"/>
      <c r="C96" s="148"/>
      <c r="D96" s="157" t="s">
        <v>510</v>
      </c>
      <c r="E96" s="148" t="e">
        <f>COUNTIF('[1]Matriz CAU'!$K$12:$K$381,T_Graf.!D96)</f>
        <v>#VALUE!</v>
      </c>
      <c r="F96" s="151" t="e">
        <f t="shared" si="8"/>
        <v>#VALUE!</v>
      </c>
      <c r="G96" s="148"/>
      <c r="H96" s="155"/>
      <c r="I96" s="148"/>
      <c r="J96" s="148"/>
      <c r="K96" s="340" t="s">
        <v>510</v>
      </c>
      <c r="L96" s="340"/>
      <c r="M96" s="148" t="e">
        <f>COUNTIF('[1]Matriz CTR'!$K$12:$K$326,T_Graf.!K96)</f>
        <v>#VALUE!</v>
      </c>
      <c r="N96" s="151" t="e">
        <f t="shared" si="9"/>
        <v>#VALUE!</v>
      </c>
      <c r="O96" s="148"/>
      <c r="P96" s="155"/>
      <c r="Q96" s="148"/>
      <c r="R96" s="148"/>
      <c r="S96" s="157" t="s">
        <v>510</v>
      </c>
      <c r="T96" s="148" t="e">
        <f>COUNTIF('[1]Matriz CES-GUAJ'!$K$12:$K$392,T_Graf.!S96)</f>
        <v>#VALUE!</v>
      </c>
      <c r="U96" s="151" t="e">
        <f t="shared" si="10"/>
        <v>#VALUE!</v>
      </c>
      <c r="V96" s="148"/>
      <c r="W96" s="155"/>
      <c r="X96" s="148"/>
      <c r="Y96" s="148"/>
      <c r="Z96" s="157" t="s">
        <v>510</v>
      </c>
      <c r="AA96" s="148" t="e">
        <f>COUNTIF('[1]Matriz CHO'!$K$12:$K$400,T_Graf.!Z96)</f>
        <v>#VALUE!</v>
      </c>
      <c r="AB96" s="151" t="e">
        <f t="shared" si="11"/>
        <v>#VALUE!</v>
      </c>
    </row>
    <row r="97" spans="1:28" ht="10.95" customHeight="1" x14ac:dyDescent="0.2">
      <c r="A97" s="155"/>
      <c r="B97" s="148"/>
      <c r="C97" s="148"/>
      <c r="D97" s="148" t="s">
        <v>516</v>
      </c>
      <c r="E97" s="148" t="e">
        <f>COUNTIF('[1]Matriz CAU'!$K$12:$K$381,T_Graf.!D97)</f>
        <v>#VALUE!</v>
      </c>
      <c r="F97" s="151" t="e">
        <f t="shared" si="8"/>
        <v>#VALUE!</v>
      </c>
      <c r="G97" s="148"/>
      <c r="H97" s="155"/>
      <c r="I97" s="148"/>
      <c r="J97" s="148"/>
      <c r="K97" s="340" t="s">
        <v>516</v>
      </c>
      <c r="L97" s="340"/>
      <c r="M97" s="148" t="e">
        <f>COUNTIF('[1]Matriz CTR'!$K$12:$K$326,T_Graf.!K97)</f>
        <v>#VALUE!</v>
      </c>
      <c r="N97" s="151" t="e">
        <f t="shared" si="9"/>
        <v>#VALUE!</v>
      </c>
      <c r="O97" s="148"/>
      <c r="P97" s="155"/>
      <c r="Q97" s="148"/>
      <c r="R97" s="148"/>
      <c r="S97" s="148" t="s">
        <v>516</v>
      </c>
      <c r="T97" s="148" t="e">
        <f>COUNTIF('[1]Matriz CES-GUAJ'!$K$12:$K$392,T_Graf.!S97)</f>
        <v>#VALUE!</v>
      </c>
      <c r="U97" s="151" t="e">
        <f t="shared" si="10"/>
        <v>#VALUE!</v>
      </c>
      <c r="V97" s="148"/>
      <c r="W97" s="155"/>
      <c r="X97" s="148"/>
      <c r="Y97" s="148"/>
      <c r="Z97" s="148" t="s">
        <v>516</v>
      </c>
      <c r="AA97" s="148" t="e">
        <f>COUNTIF('[1]Matriz CHO'!$K$12:$K$400,T_Graf.!Z97)</f>
        <v>#VALUE!</v>
      </c>
      <c r="AB97" s="151" t="e">
        <f t="shared" si="11"/>
        <v>#VALUE!</v>
      </c>
    </row>
    <row r="98" spans="1:28" ht="10.95" customHeight="1" x14ac:dyDescent="0.2">
      <c r="A98" s="155"/>
      <c r="B98" s="148"/>
      <c r="C98" s="148"/>
      <c r="D98" s="148" t="s">
        <v>522</v>
      </c>
      <c r="E98" s="148" t="e">
        <f>COUNTIF('[1]Matriz CAU'!$K$12:$K$381,T_Graf.!D98)</f>
        <v>#VALUE!</v>
      </c>
      <c r="F98" s="151" t="e">
        <f t="shared" si="8"/>
        <v>#VALUE!</v>
      </c>
      <c r="G98" s="148"/>
      <c r="H98" s="155"/>
      <c r="I98" s="148"/>
      <c r="J98" s="148"/>
      <c r="K98" s="340" t="s">
        <v>522</v>
      </c>
      <c r="L98" s="340"/>
      <c r="M98" s="148" t="e">
        <f>COUNTIF('[1]Matriz CTR'!$K$12:$K$326,T_Graf.!K98)</f>
        <v>#VALUE!</v>
      </c>
      <c r="N98" s="151" t="e">
        <f t="shared" si="9"/>
        <v>#VALUE!</v>
      </c>
      <c r="O98" s="148"/>
      <c r="P98" s="155"/>
      <c r="Q98" s="148"/>
      <c r="R98" s="148"/>
      <c r="S98" s="148" t="s">
        <v>522</v>
      </c>
      <c r="T98" s="148" t="e">
        <f>COUNTIF('[1]Matriz CES-GUAJ'!$K$12:$K$392,T_Graf.!S98)</f>
        <v>#VALUE!</v>
      </c>
      <c r="U98" s="151" t="e">
        <f t="shared" si="10"/>
        <v>#VALUE!</v>
      </c>
      <c r="V98" s="148"/>
      <c r="W98" s="155"/>
      <c r="X98" s="148"/>
      <c r="Y98" s="148"/>
      <c r="Z98" s="148" t="s">
        <v>522</v>
      </c>
      <c r="AA98" s="148" t="e">
        <f>COUNTIF('[1]Matriz CHO'!$K$12:$K$400,T_Graf.!Z98)</f>
        <v>#VALUE!</v>
      </c>
      <c r="AB98" s="151" t="e">
        <f t="shared" si="11"/>
        <v>#VALUE!</v>
      </c>
    </row>
    <row r="99" spans="1:28" ht="10.95" customHeight="1" x14ac:dyDescent="0.2">
      <c r="A99" s="155"/>
      <c r="B99" s="148"/>
      <c r="C99" s="148"/>
      <c r="D99" s="148" t="s">
        <v>528</v>
      </c>
      <c r="E99" s="148" t="e">
        <f>COUNTIF('[1]Matriz CAU'!$K$12:$K$381,T_Graf.!D99)</f>
        <v>#VALUE!</v>
      </c>
      <c r="F99" s="151" t="e">
        <f t="shared" si="8"/>
        <v>#VALUE!</v>
      </c>
      <c r="G99" s="148"/>
      <c r="H99" s="155"/>
      <c r="I99" s="148"/>
      <c r="J99" s="148"/>
      <c r="K99" s="340" t="s">
        <v>528</v>
      </c>
      <c r="L99" s="340"/>
      <c r="M99" s="148" t="e">
        <f>COUNTIF('[1]Matriz CTR'!$K$12:$K$326,T_Graf.!K99)</f>
        <v>#VALUE!</v>
      </c>
      <c r="N99" s="151" t="e">
        <f t="shared" si="9"/>
        <v>#VALUE!</v>
      </c>
      <c r="O99" s="148"/>
      <c r="P99" s="155"/>
      <c r="Q99" s="148"/>
      <c r="R99" s="148"/>
      <c r="S99" s="148" t="s">
        <v>528</v>
      </c>
      <c r="T99" s="148" t="e">
        <f>COUNTIF('[1]Matriz CES-GUAJ'!$K$12:$K$392,T_Graf.!S99)</f>
        <v>#VALUE!</v>
      </c>
      <c r="U99" s="151" t="e">
        <f t="shared" si="10"/>
        <v>#VALUE!</v>
      </c>
      <c r="V99" s="148"/>
      <c r="W99" s="155"/>
      <c r="X99" s="148"/>
      <c r="Y99" s="148"/>
      <c r="Z99" s="148" t="s">
        <v>528</v>
      </c>
      <c r="AA99" s="148" t="e">
        <f>COUNTIF('[1]Matriz CHO'!$K$12:$K$400,T_Graf.!Z99)</f>
        <v>#VALUE!</v>
      </c>
      <c r="AB99" s="151" t="e">
        <f t="shared" si="11"/>
        <v>#VALUE!</v>
      </c>
    </row>
    <row r="100" spans="1:28" ht="10.95" customHeight="1" x14ac:dyDescent="0.2">
      <c r="A100" s="155"/>
      <c r="B100" s="148"/>
      <c r="C100" s="148"/>
      <c r="D100" s="148" t="s">
        <v>534</v>
      </c>
      <c r="E100" s="148" t="e">
        <f>COUNTIF('[1]Matriz CAU'!$K$12:$K$381,T_Graf.!D100)</f>
        <v>#VALUE!</v>
      </c>
      <c r="F100" s="151" t="e">
        <f t="shared" si="8"/>
        <v>#VALUE!</v>
      </c>
      <c r="G100" s="148"/>
      <c r="H100" s="155"/>
      <c r="I100" s="148"/>
      <c r="J100" s="148"/>
      <c r="K100" s="340" t="s">
        <v>534</v>
      </c>
      <c r="L100" s="340"/>
      <c r="M100" s="148" t="e">
        <f>COUNTIF('[1]Matriz CTR'!$K$12:$K$326,T_Graf.!K100)</f>
        <v>#VALUE!</v>
      </c>
      <c r="N100" s="151" t="e">
        <f t="shared" si="9"/>
        <v>#VALUE!</v>
      </c>
      <c r="O100" s="148"/>
      <c r="P100" s="155"/>
      <c r="Q100" s="148"/>
      <c r="R100" s="148"/>
      <c r="S100" s="148" t="s">
        <v>534</v>
      </c>
      <c r="T100" s="148" t="e">
        <f>COUNTIF('[1]Matriz CES-GUAJ'!$K$12:$K$392,T_Graf.!S100)</f>
        <v>#VALUE!</v>
      </c>
      <c r="U100" s="151" t="e">
        <f t="shared" si="10"/>
        <v>#VALUE!</v>
      </c>
      <c r="V100" s="148"/>
      <c r="W100" s="155"/>
      <c r="X100" s="148"/>
      <c r="Y100" s="148"/>
      <c r="Z100" s="148" t="s">
        <v>534</v>
      </c>
      <c r="AA100" s="148" t="e">
        <f>COUNTIF('[1]Matriz CHO'!$K$12:$K$400,T_Graf.!Z100)</f>
        <v>#VALUE!</v>
      </c>
      <c r="AB100" s="151" t="e">
        <f t="shared" si="11"/>
        <v>#VALUE!</v>
      </c>
    </row>
    <row r="101" spans="1:28" ht="10.95" customHeight="1" x14ac:dyDescent="0.2">
      <c r="A101" s="155"/>
      <c r="B101" s="148"/>
      <c r="C101" s="148"/>
      <c r="D101" s="148" t="s">
        <v>540</v>
      </c>
      <c r="E101" s="148" t="e">
        <f>COUNTIF('[1]Matriz CAU'!$K$12:$K$381,T_Graf.!D101)</f>
        <v>#VALUE!</v>
      </c>
      <c r="F101" s="151" t="e">
        <f t="shared" si="8"/>
        <v>#VALUE!</v>
      </c>
      <c r="G101" s="148"/>
      <c r="H101" s="155"/>
      <c r="I101" s="148"/>
      <c r="J101" s="148"/>
      <c r="K101" s="340" t="s">
        <v>540</v>
      </c>
      <c r="L101" s="340"/>
      <c r="M101" s="148" t="e">
        <f>COUNTIF('[1]Matriz CTR'!$K$12:$K$326,T_Graf.!K101)</f>
        <v>#VALUE!</v>
      </c>
      <c r="N101" s="151" t="e">
        <f t="shared" si="9"/>
        <v>#VALUE!</v>
      </c>
      <c r="O101" s="148"/>
      <c r="P101" s="155"/>
      <c r="Q101" s="148"/>
      <c r="R101" s="148"/>
      <c r="S101" s="148" t="s">
        <v>540</v>
      </c>
      <c r="T101" s="148" t="e">
        <f>COUNTIF('[1]Matriz CES-GUAJ'!$K$12:$K$392,T_Graf.!S101)</f>
        <v>#VALUE!</v>
      </c>
      <c r="U101" s="151" t="e">
        <f t="shared" si="10"/>
        <v>#VALUE!</v>
      </c>
      <c r="V101" s="148"/>
      <c r="W101" s="155"/>
      <c r="X101" s="148"/>
      <c r="Y101" s="148"/>
      <c r="Z101" s="148" t="s">
        <v>540</v>
      </c>
      <c r="AA101" s="148" t="e">
        <f>COUNTIF('[1]Matriz CHO'!$K$12:$K$400,T_Graf.!Z101)</f>
        <v>#VALUE!</v>
      </c>
      <c r="AB101" s="151" t="e">
        <f t="shared" si="11"/>
        <v>#VALUE!</v>
      </c>
    </row>
    <row r="102" spans="1:28" ht="10.95" customHeight="1" x14ac:dyDescent="0.2">
      <c r="A102" s="155"/>
      <c r="B102" s="148"/>
      <c r="C102" s="148"/>
      <c r="D102" s="148" t="s">
        <v>545</v>
      </c>
      <c r="E102" s="148" t="e">
        <f>COUNTIF('[1]Matriz CAU'!$K$12:$K$381,T_Graf.!D102)</f>
        <v>#VALUE!</v>
      </c>
      <c r="F102" s="151" t="e">
        <f t="shared" si="8"/>
        <v>#VALUE!</v>
      </c>
      <c r="G102" s="148"/>
      <c r="H102" s="155"/>
      <c r="I102" s="148"/>
      <c r="J102" s="148"/>
      <c r="K102" s="340" t="s">
        <v>545</v>
      </c>
      <c r="L102" s="340"/>
      <c r="M102" s="148" t="e">
        <f>COUNTIF('[1]Matriz CTR'!$K$12:$K$326,T_Graf.!K102)</f>
        <v>#VALUE!</v>
      </c>
      <c r="N102" s="151" t="e">
        <f t="shared" si="9"/>
        <v>#VALUE!</v>
      </c>
      <c r="O102" s="148"/>
      <c r="P102" s="155"/>
      <c r="Q102" s="148"/>
      <c r="R102" s="148"/>
      <c r="S102" s="148" t="s">
        <v>545</v>
      </c>
      <c r="T102" s="148" t="e">
        <f>COUNTIF('[1]Matriz CES-GUAJ'!$K$12:$K$392,T_Graf.!S102)</f>
        <v>#VALUE!</v>
      </c>
      <c r="U102" s="151" t="e">
        <f t="shared" si="10"/>
        <v>#VALUE!</v>
      </c>
      <c r="V102" s="148"/>
      <c r="W102" s="155"/>
      <c r="X102" s="148"/>
      <c r="Y102" s="148"/>
      <c r="Z102" s="148" t="s">
        <v>545</v>
      </c>
      <c r="AA102" s="148" t="e">
        <f>COUNTIF('[1]Matriz CHO'!$K$12:$K$400,T_Graf.!Z102)</f>
        <v>#VALUE!</v>
      </c>
      <c r="AB102" s="151" t="e">
        <f t="shared" si="11"/>
        <v>#VALUE!</v>
      </c>
    </row>
    <row r="103" spans="1:28" ht="10.95" customHeight="1" x14ac:dyDescent="0.2">
      <c r="A103" s="155"/>
      <c r="B103" s="148"/>
      <c r="C103" s="148"/>
      <c r="D103" s="148" t="s">
        <v>550</v>
      </c>
      <c r="E103" s="148" t="e">
        <f>COUNTIF('[1]Matriz CAU'!$K$12:$K$381,T_Graf.!D103)</f>
        <v>#VALUE!</v>
      </c>
      <c r="F103" s="151" t="e">
        <f t="shared" si="8"/>
        <v>#VALUE!</v>
      </c>
      <c r="G103" s="148"/>
      <c r="H103" s="155"/>
      <c r="I103" s="148"/>
      <c r="J103" s="148"/>
      <c r="K103" s="340" t="s">
        <v>550</v>
      </c>
      <c r="L103" s="340"/>
      <c r="M103" s="148" t="e">
        <f>COUNTIF('[1]Matriz CTR'!$K$12:$K$326,T_Graf.!K103)</f>
        <v>#VALUE!</v>
      </c>
      <c r="N103" s="151" t="e">
        <f t="shared" si="9"/>
        <v>#VALUE!</v>
      </c>
      <c r="O103" s="148"/>
      <c r="P103" s="155"/>
      <c r="Q103" s="148"/>
      <c r="R103" s="148"/>
      <c r="S103" s="148" t="s">
        <v>550</v>
      </c>
      <c r="T103" s="148" t="e">
        <f>COUNTIF('[1]Matriz CES-GUAJ'!$K$12:$K$392,T_Graf.!S103)</f>
        <v>#VALUE!</v>
      </c>
      <c r="U103" s="151" t="e">
        <f t="shared" si="10"/>
        <v>#VALUE!</v>
      </c>
      <c r="V103" s="148"/>
      <c r="W103" s="155"/>
      <c r="X103" s="148"/>
      <c r="Y103" s="148"/>
      <c r="Z103" s="148" t="s">
        <v>550</v>
      </c>
      <c r="AA103" s="148" t="e">
        <f>COUNTIF('[1]Matriz CHO'!$K$12:$K$400,T_Graf.!Z103)</f>
        <v>#VALUE!</v>
      </c>
      <c r="AB103" s="151" t="e">
        <f t="shared" si="11"/>
        <v>#VALUE!</v>
      </c>
    </row>
    <row r="104" spans="1:28" ht="10.95" customHeight="1" x14ac:dyDescent="0.2">
      <c r="A104" s="155"/>
      <c r="B104" s="148"/>
      <c r="C104" s="148"/>
      <c r="D104" s="148" t="s">
        <v>556</v>
      </c>
      <c r="E104" s="148" t="e">
        <f>COUNTIF('[1]Matriz CAU'!$K$12:$K$381,T_Graf.!D104)</f>
        <v>#VALUE!</v>
      </c>
      <c r="F104" s="151" t="e">
        <f t="shared" si="8"/>
        <v>#VALUE!</v>
      </c>
      <c r="G104" s="148"/>
      <c r="H104" s="155"/>
      <c r="I104" s="148"/>
      <c r="J104" s="148"/>
      <c r="K104" s="340" t="s">
        <v>556</v>
      </c>
      <c r="L104" s="340"/>
      <c r="M104" s="148" t="e">
        <f>COUNTIF('[1]Matriz CTR'!$K$12:$K$326,T_Graf.!K104)</f>
        <v>#VALUE!</v>
      </c>
      <c r="N104" s="151" t="e">
        <f t="shared" si="9"/>
        <v>#VALUE!</v>
      </c>
      <c r="O104" s="148"/>
      <c r="P104" s="155"/>
      <c r="Q104" s="148"/>
      <c r="R104" s="148"/>
      <c r="S104" s="148" t="s">
        <v>556</v>
      </c>
      <c r="T104" s="148" t="e">
        <f>COUNTIF('[1]Matriz CES-GUAJ'!$K$12:$K$392,T_Graf.!S104)</f>
        <v>#VALUE!</v>
      </c>
      <c r="U104" s="151" t="e">
        <f t="shared" si="10"/>
        <v>#VALUE!</v>
      </c>
      <c r="V104" s="148"/>
      <c r="W104" s="155"/>
      <c r="X104" s="148"/>
      <c r="Y104" s="148"/>
      <c r="Z104" s="148" t="s">
        <v>556</v>
      </c>
      <c r="AA104" s="148" t="e">
        <f>COUNTIF('[1]Matriz CHO'!$K$12:$K$400,T_Graf.!Z104)</f>
        <v>#VALUE!</v>
      </c>
      <c r="AB104" s="151" t="e">
        <f t="shared" si="11"/>
        <v>#VALUE!</v>
      </c>
    </row>
    <row r="105" spans="1:28" ht="10.95" customHeight="1" x14ac:dyDescent="0.2">
      <c r="A105" s="155"/>
      <c r="B105" s="148"/>
      <c r="C105" s="148"/>
      <c r="D105" s="148" t="s">
        <v>562</v>
      </c>
      <c r="E105" s="148" t="e">
        <f>COUNTIF('[1]Matriz CAU'!$K$12:$K$381,T_Graf.!D105)</f>
        <v>#VALUE!</v>
      </c>
      <c r="F105" s="151" t="e">
        <f t="shared" si="8"/>
        <v>#VALUE!</v>
      </c>
      <c r="G105" s="148"/>
      <c r="H105" s="155"/>
      <c r="I105" s="148"/>
      <c r="J105" s="148"/>
      <c r="K105" s="340" t="s">
        <v>562</v>
      </c>
      <c r="L105" s="340"/>
      <c r="M105" s="148" t="e">
        <f>COUNTIF('[1]Matriz CTR'!$K$12:$K$326,T_Graf.!K105)</f>
        <v>#VALUE!</v>
      </c>
      <c r="N105" s="151" t="e">
        <f t="shared" si="9"/>
        <v>#VALUE!</v>
      </c>
      <c r="O105" s="148"/>
      <c r="P105" s="155"/>
      <c r="Q105" s="148"/>
      <c r="R105" s="148"/>
      <c r="S105" s="148" t="s">
        <v>562</v>
      </c>
      <c r="T105" s="148" t="e">
        <f>COUNTIF('[1]Matriz CES-GUAJ'!$K$12:$K$392,T_Graf.!S105)</f>
        <v>#VALUE!</v>
      </c>
      <c r="U105" s="151" t="e">
        <f t="shared" si="10"/>
        <v>#VALUE!</v>
      </c>
      <c r="V105" s="148"/>
      <c r="W105" s="155"/>
      <c r="X105" s="148"/>
      <c r="Y105" s="148"/>
      <c r="Z105" s="148" t="s">
        <v>562</v>
      </c>
      <c r="AA105" s="148" t="e">
        <f>COUNTIF('[1]Matriz CHO'!$K$12:$K$400,T_Graf.!Z105)</f>
        <v>#VALUE!</v>
      </c>
      <c r="AB105" s="151" t="e">
        <f t="shared" si="11"/>
        <v>#VALUE!</v>
      </c>
    </row>
    <row r="106" spans="1:28" ht="10.95" customHeight="1" x14ac:dyDescent="0.2">
      <c r="A106" s="155"/>
      <c r="B106" s="148"/>
      <c r="C106" s="148"/>
      <c r="D106" s="148" t="s">
        <v>568</v>
      </c>
      <c r="E106" s="148" t="e">
        <f>COUNTIF('[1]Matriz CAU'!$K$12:$K$381,T_Graf.!D106)</f>
        <v>#VALUE!</v>
      </c>
      <c r="F106" s="151" t="e">
        <f t="shared" si="8"/>
        <v>#VALUE!</v>
      </c>
      <c r="G106" s="148"/>
      <c r="H106" s="155"/>
      <c r="I106" s="148"/>
      <c r="J106" s="148"/>
      <c r="K106" s="340" t="s">
        <v>568</v>
      </c>
      <c r="L106" s="340"/>
      <c r="M106" s="148" t="e">
        <f>COUNTIF('[1]Matriz CTR'!$K$12:$K$326,T_Graf.!K106)</f>
        <v>#VALUE!</v>
      </c>
      <c r="N106" s="151" t="e">
        <f t="shared" si="9"/>
        <v>#VALUE!</v>
      </c>
      <c r="O106" s="148"/>
      <c r="P106" s="155"/>
      <c r="Q106" s="148"/>
      <c r="R106" s="148"/>
      <c r="S106" s="148" t="s">
        <v>568</v>
      </c>
      <c r="T106" s="148" t="e">
        <f>COUNTIF('[1]Matriz CES-GUAJ'!$K$12:$K$392,T_Graf.!S106)</f>
        <v>#VALUE!</v>
      </c>
      <c r="U106" s="151" t="e">
        <f t="shared" si="10"/>
        <v>#VALUE!</v>
      </c>
      <c r="V106" s="148"/>
      <c r="W106" s="155"/>
      <c r="X106" s="148"/>
      <c r="Y106" s="148"/>
      <c r="Z106" s="148" t="s">
        <v>568</v>
      </c>
      <c r="AA106" s="148" t="e">
        <f>COUNTIF('[1]Matriz CHO'!$K$12:$K$400,T_Graf.!Z106)</f>
        <v>#VALUE!</v>
      </c>
      <c r="AB106" s="151" t="e">
        <f t="shared" si="11"/>
        <v>#VALUE!</v>
      </c>
    </row>
    <row r="107" spans="1:28" ht="10.95" customHeight="1" x14ac:dyDescent="0.2">
      <c r="A107" s="155"/>
      <c r="B107" s="148"/>
      <c r="C107" s="148"/>
      <c r="D107" s="148" t="s">
        <v>574</v>
      </c>
      <c r="E107" s="148" t="e">
        <f>COUNTIF('[1]Matriz CAU'!$K$12:$K$381,T_Graf.!D107)</f>
        <v>#VALUE!</v>
      </c>
      <c r="F107" s="151" t="e">
        <f t="shared" si="8"/>
        <v>#VALUE!</v>
      </c>
      <c r="G107" s="148"/>
      <c r="H107" s="155"/>
      <c r="I107" s="148"/>
      <c r="J107" s="148"/>
      <c r="K107" s="340" t="s">
        <v>574</v>
      </c>
      <c r="L107" s="340"/>
      <c r="M107" s="148" t="e">
        <f>COUNTIF('[1]Matriz CTR'!$K$12:$K$326,T_Graf.!K107)</f>
        <v>#VALUE!</v>
      </c>
      <c r="N107" s="151" t="e">
        <f t="shared" si="9"/>
        <v>#VALUE!</v>
      </c>
      <c r="O107" s="148"/>
      <c r="P107" s="155"/>
      <c r="Q107" s="148"/>
      <c r="R107" s="148"/>
      <c r="S107" s="148" t="s">
        <v>574</v>
      </c>
      <c r="T107" s="148" t="e">
        <f>COUNTIF('[1]Matriz CES-GUAJ'!$K$12:$K$392,T_Graf.!S107)</f>
        <v>#VALUE!</v>
      </c>
      <c r="U107" s="151" t="e">
        <f t="shared" si="10"/>
        <v>#VALUE!</v>
      </c>
      <c r="V107" s="148"/>
      <c r="W107" s="155"/>
      <c r="X107" s="148"/>
      <c r="Y107" s="148"/>
      <c r="Z107" s="148" t="s">
        <v>574</v>
      </c>
      <c r="AA107" s="148" t="e">
        <f>COUNTIF('[1]Matriz CHO'!$K$12:$K$400,T_Graf.!Z107)</f>
        <v>#VALUE!</v>
      </c>
      <c r="AB107" s="151" t="e">
        <f t="shared" si="11"/>
        <v>#VALUE!</v>
      </c>
    </row>
    <row r="108" spans="1:28" ht="10.95" customHeight="1" x14ac:dyDescent="0.2">
      <c r="A108" s="155"/>
      <c r="B108" s="148"/>
      <c r="C108" s="148"/>
      <c r="D108" s="148" t="s">
        <v>579</v>
      </c>
      <c r="E108" s="148" t="e">
        <f>COUNTIF('[1]Matriz CAU'!$K$12:$K$381,T_Graf.!D108)</f>
        <v>#VALUE!</v>
      </c>
      <c r="F108" s="151" t="e">
        <f t="shared" si="8"/>
        <v>#VALUE!</v>
      </c>
      <c r="G108" s="148"/>
      <c r="H108" s="155"/>
      <c r="I108" s="148"/>
      <c r="J108" s="148"/>
      <c r="K108" s="340" t="s">
        <v>579</v>
      </c>
      <c r="L108" s="340"/>
      <c r="M108" s="148" t="e">
        <f>COUNTIF('[1]Matriz CTR'!$K$12:$K$326,T_Graf.!K108)</f>
        <v>#VALUE!</v>
      </c>
      <c r="N108" s="151" t="e">
        <f t="shared" si="9"/>
        <v>#VALUE!</v>
      </c>
      <c r="O108" s="148"/>
      <c r="P108" s="155"/>
      <c r="Q108" s="148"/>
      <c r="R108" s="148"/>
      <c r="S108" s="148" t="s">
        <v>579</v>
      </c>
      <c r="T108" s="148" t="e">
        <f>COUNTIF('[1]Matriz CES-GUAJ'!$K$12:$K$392,T_Graf.!S108)</f>
        <v>#VALUE!</v>
      </c>
      <c r="U108" s="151" t="e">
        <f t="shared" si="10"/>
        <v>#VALUE!</v>
      </c>
      <c r="V108" s="148"/>
      <c r="W108" s="155"/>
      <c r="X108" s="148"/>
      <c r="Y108" s="148"/>
      <c r="Z108" s="148" t="s">
        <v>579</v>
      </c>
      <c r="AA108" s="148" t="e">
        <f>COUNTIF('[1]Matriz CHO'!$K$12:$K$400,T_Graf.!Z108)</f>
        <v>#VALUE!</v>
      </c>
      <c r="AB108" s="151" t="e">
        <f t="shared" si="11"/>
        <v>#VALUE!</v>
      </c>
    </row>
    <row r="109" spans="1:28" ht="10.95" customHeight="1" x14ac:dyDescent="0.2">
      <c r="A109" s="155"/>
      <c r="B109" s="148"/>
      <c r="C109" s="148"/>
      <c r="D109" s="148" t="s">
        <v>584</v>
      </c>
      <c r="E109" s="148" t="e">
        <f>COUNTIF('[1]Matriz CAU'!$K$12:$K$381,T_Graf.!D109)</f>
        <v>#VALUE!</v>
      </c>
      <c r="F109" s="151" t="e">
        <f t="shared" si="8"/>
        <v>#VALUE!</v>
      </c>
      <c r="G109" s="148"/>
      <c r="H109" s="155"/>
      <c r="I109" s="148"/>
      <c r="J109" s="148"/>
      <c r="K109" s="340" t="s">
        <v>584</v>
      </c>
      <c r="L109" s="340"/>
      <c r="M109" s="148" t="e">
        <f>COUNTIF('[1]Matriz CTR'!$K$12:$K$326,T_Graf.!K109)</f>
        <v>#VALUE!</v>
      </c>
      <c r="N109" s="151" t="e">
        <f t="shared" si="9"/>
        <v>#VALUE!</v>
      </c>
      <c r="O109" s="148"/>
      <c r="P109" s="155"/>
      <c r="Q109" s="148"/>
      <c r="R109" s="148"/>
      <c r="S109" s="148" t="s">
        <v>584</v>
      </c>
      <c r="T109" s="148" t="e">
        <f>COUNTIF('[1]Matriz CES-GUAJ'!$K$12:$K$392,T_Graf.!S109)</f>
        <v>#VALUE!</v>
      </c>
      <c r="U109" s="151" t="e">
        <f t="shared" si="10"/>
        <v>#VALUE!</v>
      </c>
      <c r="V109" s="148"/>
      <c r="W109" s="155"/>
      <c r="X109" s="148"/>
      <c r="Y109" s="148"/>
      <c r="Z109" s="148" t="s">
        <v>584</v>
      </c>
      <c r="AA109" s="148" t="e">
        <f>COUNTIF('[1]Matriz CHO'!$K$12:$K$400,T_Graf.!Z109)</f>
        <v>#VALUE!</v>
      </c>
      <c r="AB109" s="151" t="e">
        <f t="shared" si="11"/>
        <v>#VALUE!</v>
      </c>
    </row>
    <row r="110" spans="1:28" ht="10.95" customHeight="1" x14ac:dyDescent="0.2">
      <c r="A110" s="155"/>
      <c r="B110" s="148"/>
      <c r="C110" s="148"/>
      <c r="D110" s="148" t="s">
        <v>589</v>
      </c>
      <c r="E110" s="148" t="e">
        <f>COUNTIF('[1]Matriz CAU'!$K$12:$K$381,T_Graf.!D110)</f>
        <v>#VALUE!</v>
      </c>
      <c r="F110" s="151" t="e">
        <f t="shared" si="8"/>
        <v>#VALUE!</v>
      </c>
      <c r="G110" s="148"/>
      <c r="H110" s="155"/>
      <c r="I110" s="148"/>
      <c r="J110" s="148"/>
      <c r="K110" s="340" t="s">
        <v>589</v>
      </c>
      <c r="L110" s="340"/>
      <c r="M110" s="148" t="e">
        <f>COUNTIF('[1]Matriz CTR'!$K$12:$K$326,T_Graf.!K110)</f>
        <v>#VALUE!</v>
      </c>
      <c r="N110" s="151" t="e">
        <f t="shared" si="9"/>
        <v>#VALUE!</v>
      </c>
      <c r="O110" s="148"/>
      <c r="P110" s="155"/>
      <c r="Q110" s="148"/>
      <c r="R110" s="148"/>
      <c r="S110" s="148" t="s">
        <v>589</v>
      </c>
      <c r="T110" s="148" t="e">
        <f>COUNTIF('[1]Matriz CES-GUAJ'!$K$12:$K$392,T_Graf.!S110)</f>
        <v>#VALUE!</v>
      </c>
      <c r="U110" s="151" t="e">
        <f t="shared" si="10"/>
        <v>#VALUE!</v>
      </c>
      <c r="V110" s="148"/>
      <c r="W110" s="155"/>
      <c r="X110" s="148"/>
      <c r="Y110" s="148"/>
      <c r="Z110" s="148" t="s">
        <v>589</v>
      </c>
      <c r="AA110" s="148" t="e">
        <f>COUNTIF('[1]Matriz CHO'!$K$12:$K$400,T_Graf.!Z110)</f>
        <v>#VALUE!</v>
      </c>
      <c r="AB110" s="151" t="e">
        <f t="shared" si="11"/>
        <v>#VALUE!</v>
      </c>
    </row>
    <row r="111" spans="1:28" ht="10.95" customHeight="1" x14ac:dyDescent="0.2">
      <c r="A111" s="155"/>
      <c r="B111" s="148"/>
      <c r="C111" s="148"/>
      <c r="D111" s="148" t="s">
        <v>593</v>
      </c>
      <c r="E111" s="148" t="e">
        <f>COUNTIF('[1]Matriz CAU'!$K$12:$K$381,T_Graf.!D111)</f>
        <v>#VALUE!</v>
      </c>
      <c r="F111" s="151" t="e">
        <f t="shared" si="8"/>
        <v>#VALUE!</v>
      </c>
      <c r="G111" s="148"/>
      <c r="H111" s="155"/>
      <c r="I111" s="148"/>
      <c r="J111" s="148"/>
      <c r="K111" s="340" t="s">
        <v>593</v>
      </c>
      <c r="L111" s="340"/>
      <c r="M111" s="148" t="e">
        <f>COUNTIF('[1]Matriz CTR'!$K$12:$K$326,T_Graf.!K111)</f>
        <v>#VALUE!</v>
      </c>
      <c r="N111" s="151" t="e">
        <f t="shared" si="9"/>
        <v>#VALUE!</v>
      </c>
      <c r="O111" s="148"/>
      <c r="P111" s="155"/>
      <c r="Q111" s="148"/>
      <c r="R111" s="148"/>
      <c r="S111" s="148" t="s">
        <v>593</v>
      </c>
      <c r="T111" s="148" t="e">
        <f>COUNTIF('[1]Matriz CES-GUAJ'!$K$12:$K$392,T_Graf.!S111)</f>
        <v>#VALUE!</v>
      </c>
      <c r="U111" s="151" t="e">
        <f t="shared" si="10"/>
        <v>#VALUE!</v>
      </c>
      <c r="V111" s="148"/>
      <c r="W111" s="155"/>
      <c r="X111" s="148"/>
      <c r="Y111" s="148"/>
      <c r="Z111" s="148" t="s">
        <v>593</v>
      </c>
      <c r="AA111" s="148" t="e">
        <f>COUNTIF('[1]Matriz CHO'!$K$12:$K$400,T_Graf.!Z111)</f>
        <v>#VALUE!</v>
      </c>
      <c r="AB111" s="151" t="e">
        <f t="shared" si="11"/>
        <v>#VALUE!</v>
      </c>
    </row>
    <row r="112" spans="1:28" ht="10.95" customHeight="1" x14ac:dyDescent="0.2">
      <c r="A112" s="155"/>
      <c r="B112" s="148"/>
      <c r="C112" s="148"/>
      <c r="D112" s="148" t="s">
        <v>597</v>
      </c>
      <c r="E112" s="148" t="e">
        <f>COUNTIF('[1]Matriz CAU'!$K$12:$K$381,T_Graf.!D112)</f>
        <v>#VALUE!</v>
      </c>
      <c r="F112" s="151" t="e">
        <f t="shared" si="8"/>
        <v>#VALUE!</v>
      </c>
      <c r="G112" s="148"/>
      <c r="H112" s="155"/>
      <c r="I112" s="148"/>
      <c r="J112" s="148"/>
      <c r="K112" s="340" t="s">
        <v>597</v>
      </c>
      <c r="L112" s="340"/>
      <c r="M112" s="148" t="e">
        <f>COUNTIF('[1]Matriz CTR'!$K$12:$K$326,T_Graf.!K112)</f>
        <v>#VALUE!</v>
      </c>
      <c r="N112" s="151" t="e">
        <f t="shared" si="9"/>
        <v>#VALUE!</v>
      </c>
      <c r="O112" s="148"/>
      <c r="P112" s="155"/>
      <c r="Q112" s="148"/>
      <c r="R112" s="148"/>
      <c r="S112" s="148" t="s">
        <v>597</v>
      </c>
      <c r="T112" s="148" t="e">
        <f>COUNTIF('[1]Matriz CES-GUAJ'!$K$12:$K$392,T_Graf.!S112)</f>
        <v>#VALUE!</v>
      </c>
      <c r="U112" s="151" t="e">
        <f t="shared" si="10"/>
        <v>#VALUE!</v>
      </c>
      <c r="V112" s="148"/>
      <c r="W112" s="155"/>
      <c r="X112" s="148"/>
      <c r="Y112" s="148"/>
      <c r="Z112" s="148" t="s">
        <v>597</v>
      </c>
      <c r="AA112" s="148" t="e">
        <f>COUNTIF('[1]Matriz CHO'!$K$12:$K$400,T_Graf.!Z112)</f>
        <v>#VALUE!</v>
      </c>
      <c r="AB112" s="151" t="e">
        <f t="shared" si="11"/>
        <v>#VALUE!</v>
      </c>
    </row>
    <row r="113" spans="1:28" ht="10.95" customHeight="1" x14ac:dyDescent="0.2">
      <c r="A113" s="155"/>
      <c r="B113" s="148"/>
      <c r="C113" s="148"/>
      <c r="D113" s="148" t="s">
        <v>601</v>
      </c>
      <c r="E113" s="148" t="e">
        <f>COUNTIF('[1]Matriz CAU'!$K$12:$K$381,T_Graf.!D113)</f>
        <v>#VALUE!</v>
      </c>
      <c r="F113" s="151" t="e">
        <f t="shared" si="8"/>
        <v>#VALUE!</v>
      </c>
      <c r="G113" s="148"/>
      <c r="H113" s="155"/>
      <c r="I113" s="148"/>
      <c r="J113" s="148"/>
      <c r="K113" s="340" t="s">
        <v>601</v>
      </c>
      <c r="L113" s="340"/>
      <c r="M113" s="148" t="e">
        <f>COUNTIF('[1]Matriz CTR'!$K$12:$K$326,T_Graf.!K113)</f>
        <v>#VALUE!</v>
      </c>
      <c r="N113" s="151" t="e">
        <f t="shared" si="9"/>
        <v>#VALUE!</v>
      </c>
      <c r="O113" s="148"/>
      <c r="P113" s="155"/>
      <c r="Q113" s="148"/>
      <c r="R113" s="148"/>
      <c r="S113" s="148" t="s">
        <v>601</v>
      </c>
      <c r="T113" s="148" t="e">
        <f>COUNTIF('[1]Matriz CES-GUAJ'!$K$12:$K$392,T_Graf.!S113)</f>
        <v>#VALUE!</v>
      </c>
      <c r="U113" s="151" t="e">
        <f t="shared" si="10"/>
        <v>#VALUE!</v>
      </c>
      <c r="V113" s="148"/>
      <c r="W113" s="155"/>
      <c r="X113" s="148"/>
      <c r="Y113" s="148"/>
      <c r="Z113" s="148" t="s">
        <v>601</v>
      </c>
      <c r="AA113" s="148" t="e">
        <f>COUNTIF('[1]Matriz CHO'!$K$12:$K$400,T_Graf.!Z113)</f>
        <v>#VALUE!</v>
      </c>
      <c r="AB113" s="151" t="e">
        <f t="shared" si="11"/>
        <v>#VALUE!</v>
      </c>
    </row>
    <row r="114" spans="1:28" ht="10.95" customHeight="1" x14ac:dyDescent="0.2">
      <c r="A114" s="155"/>
      <c r="B114" s="148"/>
      <c r="C114" s="148"/>
      <c r="D114" s="148" t="s">
        <v>605</v>
      </c>
      <c r="E114" s="148" t="e">
        <f>COUNTIF('[1]Matriz CAU'!$K$12:$K$381,T_Graf.!D114)</f>
        <v>#VALUE!</v>
      </c>
      <c r="F114" s="151" t="e">
        <f t="shared" si="8"/>
        <v>#VALUE!</v>
      </c>
      <c r="G114" s="148"/>
      <c r="H114" s="155"/>
      <c r="I114" s="148"/>
      <c r="J114" s="148"/>
      <c r="K114" s="340" t="s">
        <v>605</v>
      </c>
      <c r="L114" s="340"/>
      <c r="M114" s="148" t="e">
        <f>COUNTIF('[1]Matriz CTR'!$K$12:$K$326,T_Graf.!K114)</f>
        <v>#VALUE!</v>
      </c>
      <c r="N114" s="151" t="e">
        <f t="shared" si="9"/>
        <v>#VALUE!</v>
      </c>
      <c r="O114" s="148"/>
      <c r="P114" s="155"/>
      <c r="Q114" s="148"/>
      <c r="R114" s="148"/>
      <c r="S114" s="148" t="s">
        <v>605</v>
      </c>
      <c r="T114" s="148" t="e">
        <f>COUNTIF('[1]Matriz CES-GUAJ'!$K$12:$K$392,T_Graf.!S114)</f>
        <v>#VALUE!</v>
      </c>
      <c r="U114" s="151" t="e">
        <f t="shared" si="10"/>
        <v>#VALUE!</v>
      </c>
      <c r="V114" s="148"/>
      <c r="W114" s="155"/>
      <c r="X114" s="148"/>
      <c r="Y114" s="148"/>
      <c r="Z114" s="148" t="s">
        <v>605</v>
      </c>
      <c r="AA114" s="148" t="e">
        <f>COUNTIF('[1]Matriz CHO'!$K$12:$K$400,T_Graf.!Z114)</f>
        <v>#VALUE!</v>
      </c>
      <c r="AB114" s="151" t="e">
        <f t="shared" si="11"/>
        <v>#VALUE!</v>
      </c>
    </row>
    <row r="115" spans="1:28" ht="10.95" customHeight="1" x14ac:dyDescent="0.2">
      <c r="A115" s="155"/>
      <c r="B115" s="148"/>
      <c r="C115" s="148"/>
      <c r="D115" s="148" t="s">
        <v>609</v>
      </c>
      <c r="E115" s="148" t="e">
        <f>COUNTIF('[1]Matriz CAU'!$K$12:$K$381,T_Graf.!D115)</f>
        <v>#VALUE!</v>
      </c>
      <c r="F115" s="151" t="e">
        <f t="shared" si="8"/>
        <v>#VALUE!</v>
      </c>
      <c r="G115" s="148"/>
      <c r="H115" s="155"/>
      <c r="I115" s="148"/>
      <c r="J115" s="148"/>
      <c r="K115" s="340" t="s">
        <v>609</v>
      </c>
      <c r="L115" s="340"/>
      <c r="M115" s="148" t="e">
        <f>COUNTIF('[1]Matriz CTR'!$K$12:$K$326,T_Graf.!K115)</f>
        <v>#VALUE!</v>
      </c>
      <c r="N115" s="151" t="e">
        <f t="shared" si="9"/>
        <v>#VALUE!</v>
      </c>
      <c r="O115" s="148"/>
      <c r="P115" s="155"/>
      <c r="Q115" s="148"/>
      <c r="R115" s="148"/>
      <c r="S115" s="148" t="s">
        <v>609</v>
      </c>
      <c r="T115" s="148" t="e">
        <f>COUNTIF('[1]Matriz CES-GUAJ'!$K$12:$K$392,T_Graf.!S115)</f>
        <v>#VALUE!</v>
      </c>
      <c r="U115" s="151" t="e">
        <f t="shared" si="10"/>
        <v>#VALUE!</v>
      </c>
      <c r="V115" s="148"/>
      <c r="W115" s="155"/>
      <c r="X115" s="148"/>
      <c r="Y115" s="148"/>
      <c r="Z115" s="148" t="s">
        <v>609</v>
      </c>
      <c r="AA115" s="148" t="e">
        <f>COUNTIF('[1]Matriz CHO'!$K$12:$K$400,T_Graf.!Z115)</f>
        <v>#VALUE!</v>
      </c>
      <c r="AB115" s="151" t="e">
        <f t="shared" si="11"/>
        <v>#VALUE!</v>
      </c>
    </row>
    <row r="116" spans="1:28" ht="10.95" customHeight="1" x14ac:dyDescent="0.2">
      <c r="A116" s="155"/>
      <c r="B116" s="148"/>
      <c r="C116" s="148"/>
      <c r="D116" s="148" t="s">
        <v>613</v>
      </c>
      <c r="E116" s="148" t="e">
        <f>COUNTIF('[1]Matriz CAU'!$K$12:$K$381,T_Graf.!D116)</f>
        <v>#VALUE!</v>
      </c>
      <c r="F116" s="151" t="e">
        <f t="shared" si="8"/>
        <v>#VALUE!</v>
      </c>
      <c r="G116" s="148"/>
      <c r="H116" s="155"/>
      <c r="I116" s="148"/>
      <c r="J116" s="148"/>
      <c r="K116" s="340" t="s">
        <v>613</v>
      </c>
      <c r="L116" s="340"/>
      <c r="M116" s="148" t="e">
        <f>COUNTIF('[1]Matriz CTR'!$K$12:$K$326,T_Graf.!K116)</f>
        <v>#VALUE!</v>
      </c>
      <c r="N116" s="151" t="e">
        <f t="shared" si="9"/>
        <v>#VALUE!</v>
      </c>
      <c r="O116" s="148"/>
      <c r="P116" s="155"/>
      <c r="Q116" s="148"/>
      <c r="R116" s="148"/>
      <c r="S116" s="148" t="s">
        <v>613</v>
      </c>
      <c r="T116" s="148" t="e">
        <f>COUNTIF('[1]Matriz CES-GUAJ'!$K$12:$K$392,T_Graf.!S116)</f>
        <v>#VALUE!</v>
      </c>
      <c r="U116" s="151" t="e">
        <f t="shared" si="10"/>
        <v>#VALUE!</v>
      </c>
      <c r="V116" s="148"/>
      <c r="W116" s="155"/>
      <c r="X116" s="148"/>
      <c r="Y116" s="148"/>
      <c r="Z116" s="148" t="s">
        <v>613</v>
      </c>
      <c r="AA116" s="148" t="e">
        <f>COUNTIF('[1]Matriz CHO'!$K$12:$K$400,T_Graf.!Z116)</f>
        <v>#VALUE!</v>
      </c>
      <c r="AB116" s="151" t="e">
        <f t="shared" si="11"/>
        <v>#VALUE!</v>
      </c>
    </row>
    <row r="117" spans="1:28" ht="10.95" customHeight="1" x14ac:dyDescent="0.2">
      <c r="A117" s="155"/>
      <c r="B117" s="148"/>
      <c r="C117" s="148"/>
      <c r="D117" s="148" t="s">
        <v>617</v>
      </c>
      <c r="E117" s="148" t="e">
        <f>COUNTIF('[1]Matriz CAU'!$K$12:$K$381,T_Graf.!D117)</f>
        <v>#VALUE!</v>
      </c>
      <c r="F117" s="151" t="e">
        <f t="shared" si="8"/>
        <v>#VALUE!</v>
      </c>
      <c r="G117" s="148"/>
      <c r="H117" s="155"/>
      <c r="I117" s="148"/>
      <c r="J117" s="148"/>
      <c r="K117" s="340" t="s">
        <v>617</v>
      </c>
      <c r="L117" s="340"/>
      <c r="M117" s="148" t="e">
        <f>COUNTIF('[1]Matriz CTR'!$K$12:$K$326,T_Graf.!K117)</f>
        <v>#VALUE!</v>
      </c>
      <c r="N117" s="151" t="e">
        <f t="shared" si="9"/>
        <v>#VALUE!</v>
      </c>
      <c r="O117" s="148"/>
      <c r="P117" s="155"/>
      <c r="Q117" s="148"/>
      <c r="R117" s="148"/>
      <c r="S117" s="148" t="s">
        <v>617</v>
      </c>
      <c r="T117" s="148" t="e">
        <f>COUNTIF('[1]Matriz CES-GUAJ'!$K$12:$K$392,T_Graf.!S117)</f>
        <v>#VALUE!</v>
      </c>
      <c r="U117" s="151" t="e">
        <f t="shared" si="10"/>
        <v>#VALUE!</v>
      </c>
      <c r="V117" s="148"/>
      <c r="W117" s="155"/>
      <c r="X117" s="148"/>
      <c r="Y117" s="148"/>
      <c r="Z117" s="148" t="s">
        <v>617</v>
      </c>
      <c r="AA117" s="148" t="e">
        <f>COUNTIF('[1]Matriz CHO'!$K$12:$K$400,T_Graf.!Z117)</f>
        <v>#VALUE!</v>
      </c>
      <c r="AB117" s="151" t="e">
        <f t="shared" si="11"/>
        <v>#VALUE!</v>
      </c>
    </row>
    <row r="118" spans="1:28" ht="10.95" customHeight="1" x14ac:dyDescent="0.2">
      <c r="A118" s="155"/>
      <c r="B118" s="148"/>
      <c r="C118" s="148"/>
      <c r="D118" s="148" t="s">
        <v>621</v>
      </c>
      <c r="E118" s="148" t="e">
        <f>COUNTIF('[1]Matriz CAU'!$K$12:$K$381,T_Graf.!D118)</f>
        <v>#VALUE!</v>
      </c>
      <c r="F118" s="151" t="e">
        <f t="shared" si="8"/>
        <v>#VALUE!</v>
      </c>
      <c r="G118" s="148"/>
      <c r="H118" s="155"/>
      <c r="I118" s="148"/>
      <c r="J118" s="148"/>
      <c r="K118" s="340" t="s">
        <v>621</v>
      </c>
      <c r="L118" s="340"/>
      <c r="M118" s="148" t="e">
        <f>COUNTIF('[1]Matriz CTR'!$K$12:$K$326,T_Graf.!K118)</f>
        <v>#VALUE!</v>
      </c>
      <c r="N118" s="151" t="e">
        <f t="shared" si="9"/>
        <v>#VALUE!</v>
      </c>
      <c r="O118" s="148"/>
      <c r="P118" s="155"/>
      <c r="Q118" s="148"/>
      <c r="R118" s="148"/>
      <c r="S118" s="148" t="s">
        <v>621</v>
      </c>
      <c r="T118" s="148" t="e">
        <f>COUNTIF('[1]Matriz CES-GUAJ'!$K$12:$K$392,T_Graf.!S118)</f>
        <v>#VALUE!</v>
      </c>
      <c r="U118" s="151" t="e">
        <f t="shared" si="10"/>
        <v>#VALUE!</v>
      </c>
      <c r="V118" s="148"/>
      <c r="W118" s="155"/>
      <c r="X118" s="148"/>
      <c r="Y118" s="148"/>
      <c r="Z118" s="148" t="s">
        <v>621</v>
      </c>
      <c r="AA118" s="148" t="e">
        <f>COUNTIF('[1]Matriz CHO'!$K$12:$K$400,T_Graf.!Z118)</f>
        <v>#VALUE!</v>
      </c>
      <c r="AB118" s="151" t="e">
        <f t="shared" si="11"/>
        <v>#VALUE!</v>
      </c>
    </row>
    <row r="119" spans="1:28" ht="10.95" customHeight="1" x14ac:dyDescent="0.2">
      <c r="A119" s="155"/>
      <c r="B119" s="148"/>
      <c r="C119" s="148"/>
      <c r="D119" s="148" t="s">
        <v>625</v>
      </c>
      <c r="E119" s="148" t="e">
        <f>COUNTIF('[1]Matriz CAU'!$K$12:$K$381,T_Graf.!D119)</f>
        <v>#VALUE!</v>
      </c>
      <c r="F119" s="151" t="e">
        <f t="shared" si="8"/>
        <v>#VALUE!</v>
      </c>
      <c r="G119" s="148"/>
      <c r="H119" s="155"/>
      <c r="I119" s="148"/>
      <c r="J119" s="148"/>
      <c r="K119" s="340" t="s">
        <v>625</v>
      </c>
      <c r="L119" s="340"/>
      <c r="M119" s="148" t="e">
        <f>COUNTIF('[1]Matriz CTR'!$K$12:$K$326,T_Graf.!K119)</f>
        <v>#VALUE!</v>
      </c>
      <c r="N119" s="151" t="e">
        <f t="shared" si="9"/>
        <v>#VALUE!</v>
      </c>
      <c r="O119" s="148"/>
      <c r="P119" s="155"/>
      <c r="Q119" s="148"/>
      <c r="R119" s="148"/>
      <c r="S119" s="148" t="s">
        <v>625</v>
      </c>
      <c r="T119" s="148" t="e">
        <f>COUNTIF('[1]Matriz CES-GUAJ'!$K$12:$K$392,T_Graf.!S119)</f>
        <v>#VALUE!</v>
      </c>
      <c r="U119" s="151" t="e">
        <f t="shared" si="10"/>
        <v>#VALUE!</v>
      </c>
      <c r="V119" s="148"/>
      <c r="W119" s="155"/>
      <c r="X119" s="148"/>
      <c r="Y119" s="148"/>
      <c r="Z119" s="148" t="s">
        <v>625</v>
      </c>
      <c r="AA119" s="148" t="e">
        <f>COUNTIF('[1]Matriz CHO'!$K$12:$K$400,T_Graf.!Z119)</f>
        <v>#VALUE!</v>
      </c>
      <c r="AB119" s="151" t="e">
        <f t="shared" si="11"/>
        <v>#VALUE!</v>
      </c>
    </row>
    <row r="120" spans="1:28" ht="10.95" customHeight="1" x14ac:dyDescent="0.2">
      <c r="A120" s="155"/>
      <c r="B120" s="148"/>
      <c r="C120" s="148"/>
      <c r="D120" s="148" t="s">
        <v>629</v>
      </c>
      <c r="E120" s="148" t="e">
        <f>COUNTIF('[1]Matriz CAU'!$K$12:$K$381,T_Graf.!D120)</f>
        <v>#VALUE!</v>
      </c>
      <c r="F120" s="151" t="e">
        <f t="shared" si="8"/>
        <v>#VALUE!</v>
      </c>
      <c r="G120" s="148"/>
      <c r="H120" s="155"/>
      <c r="I120" s="148"/>
      <c r="J120" s="148"/>
      <c r="K120" s="340" t="s">
        <v>629</v>
      </c>
      <c r="L120" s="340"/>
      <c r="M120" s="148" t="e">
        <f>COUNTIF('[1]Matriz CTR'!$K$12:$K$326,T_Graf.!K120)</f>
        <v>#VALUE!</v>
      </c>
      <c r="N120" s="151" t="e">
        <f t="shared" si="9"/>
        <v>#VALUE!</v>
      </c>
      <c r="O120" s="148"/>
      <c r="P120" s="155"/>
      <c r="Q120" s="148"/>
      <c r="R120" s="148"/>
      <c r="S120" s="148" t="s">
        <v>629</v>
      </c>
      <c r="T120" s="148" t="e">
        <f>COUNTIF('[1]Matriz CES-GUAJ'!$K$12:$K$392,T_Graf.!S120)</f>
        <v>#VALUE!</v>
      </c>
      <c r="U120" s="151" t="e">
        <f t="shared" si="10"/>
        <v>#VALUE!</v>
      </c>
      <c r="V120" s="148"/>
      <c r="W120" s="155"/>
      <c r="X120" s="148"/>
      <c r="Y120" s="148"/>
      <c r="Z120" s="148" t="s">
        <v>629</v>
      </c>
      <c r="AA120" s="148" t="e">
        <f>COUNTIF('[1]Matriz CHO'!$K$12:$K$400,T_Graf.!Z120)</f>
        <v>#VALUE!</v>
      </c>
      <c r="AB120" s="151" t="e">
        <f t="shared" si="11"/>
        <v>#VALUE!</v>
      </c>
    </row>
    <row r="121" spans="1:28" ht="10.95" customHeight="1" x14ac:dyDescent="0.2">
      <c r="A121" s="155"/>
      <c r="B121" s="148"/>
      <c r="C121" s="148"/>
      <c r="D121" s="148" t="s">
        <v>633</v>
      </c>
      <c r="E121" s="148" t="e">
        <f>COUNTIF('[1]Matriz CAU'!$K$12:$K$381,T_Graf.!D121)</f>
        <v>#VALUE!</v>
      </c>
      <c r="F121" s="151" t="e">
        <f t="shared" si="8"/>
        <v>#VALUE!</v>
      </c>
      <c r="G121" s="148"/>
      <c r="H121" s="155"/>
      <c r="I121" s="148"/>
      <c r="J121" s="148"/>
      <c r="K121" s="340" t="s">
        <v>633</v>
      </c>
      <c r="L121" s="340"/>
      <c r="M121" s="148" t="e">
        <f>COUNTIF('[1]Matriz CTR'!$K$12:$K$326,T_Graf.!K121)</f>
        <v>#VALUE!</v>
      </c>
      <c r="N121" s="151" t="e">
        <f t="shared" si="9"/>
        <v>#VALUE!</v>
      </c>
      <c r="O121" s="148"/>
      <c r="P121" s="155"/>
      <c r="Q121" s="148"/>
      <c r="R121" s="148"/>
      <c r="S121" s="148" t="s">
        <v>633</v>
      </c>
      <c r="T121" s="148" t="e">
        <f>COUNTIF('[1]Matriz CES-GUAJ'!$K$12:$K$392,T_Graf.!S121)</f>
        <v>#VALUE!</v>
      </c>
      <c r="U121" s="151" t="e">
        <f t="shared" si="10"/>
        <v>#VALUE!</v>
      </c>
      <c r="V121" s="148"/>
      <c r="W121" s="155"/>
      <c r="X121" s="148"/>
      <c r="Y121" s="148"/>
      <c r="Z121" s="148" t="s">
        <v>633</v>
      </c>
      <c r="AA121" s="148" t="e">
        <f>COUNTIF('[1]Matriz CHO'!$K$12:$K$400,T_Graf.!Z121)</f>
        <v>#VALUE!</v>
      </c>
      <c r="AB121" s="151" t="e">
        <f t="shared" si="11"/>
        <v>#VALUE!</v>
      </c>
    </row>
    <row r="122" spans="1:28" ht="10.95" customHeight="1" x14ac:dyDescent="0.2">
      <c r="A122" s="155"/>
      <c r="B122" s="148"/>
      <c r="C122" s="148"/>
      <c r="D122" s="148" t="s">
        <v>637</v>
      </c>
      <c r="E122" s="148" t="e">
        <f>COUNTIF('[1]Matriz CAU'!$K$12:$K$381,T_Graf.!D122)</f>
        <v>#VALUE!</v>
      </c>
      <c r="F122" s="151" t="e">
        <f t="shared" si="8"/>
        <v>#VALUE!</v>
      </c>
      <c r="G122" s="148"/>
      <c r="H122" s="155"/>
      <c r="I122" s="148"/>
      <c r="J122" s="148"/>
      <c r="K122" s="340" t="s">
        <v>637</v>
      </c>
      <c r="L122" s="340"/>
      <c r="M122" s="148" t="e">
        <f>COUNTIF('[1]Matriz CTR'!$K$12:$K$326,T_Graf.!K122)</f>
        <v>#VALUE!</v>
      </c>
      <c r="N122" s="151" t="e">
        <f t="shared" si="9"/>
        <v>#VALUE!</v>
      </c>
      <c r="O122" s="148"/>
      <c r="P122" s="155"/>
      <c r="Q122" s="148"/>
      <c r="R122" s="148"/>
      <c r="S122" s="148" t="s">
        <v>637</v>
      </c>
      <c r="T122" s="148" t="e">
        <f>COUNTIF('[1]Matriz CES-GUAJ'!$K$12:$K$392,T_Graf.!S122)</f>
        <v>#VALUE!</v>
      </c>
      <c r="U122" s="151" t="e">
        <f t="shared" si="10"/>
        <v>#VALUE!</v>
      </c>
      <c r="V122" s="148"/>
      <c r="W122" s="155"/>
      <c r="X122" s="148"/>
      <c r="Y122" s="148"/>
      <c r="Z122" s="148" t="s">
        <v>637</v>
      </c>
      <c r="AA122" s="148" t="e">
        <f>COUNTIF('[1]Matriz CHO'!$K$12:$K$400,T_Graf.!Z122)</f>
        <v>#VALUE!</v>
      </c>
      <c r="AB122" s="151" t="e">
        <f t="shared" si="11"/>
        <v>#VALUE!</v>
      </c>
    </row>
    <row r="123" spans="1:28" ht="10.95" customHeight="1" x14ac:dyDescent="0.2">
      <c r="A123" s="155"/>
      <c r="B123" s="148"/>
      <c r="C123" s="148"/>
      <c r="D123" s="148" t="s">
        <v>641</v>
      </c>
      <c r="E123" s="148" t="e">
        <f>COUNTIF('[1]Matriz CAU'!$K$12:$K$381,T_Graf.!D123)</f>
        <v>#VALUE!</v>
      </c>
      <c r="F123" s="151" t="e">
        <f t="shared" si="8"/>
        <v>#VALUE!</v>
      </c>
      <c r="G123" s="148"/>
      <c r="H123" s="155"/>
      <c r="I123" s="148"/>
      <c r="J123" s="148"/>
      <c r="K123" s="340" t="s">
        <v>641</v>
      </c>
      <c r="L123" s="340"/>
      <c r="M123" s="148" t="e">
        <f>COUNTIF('[1]Matriz CTR'!$K$12:$K$326,T_Graf.!K123)</f>
        <v>#VALUE!</v>
      </c>
      <c r="N123" s="151" t="e">
        <f t="shared" si="9"/>
        <v>#VALUE!</v>
      </c>
      <c r="O123" s="148"/>
      <c r="P123" s="155"/>
      <c r="Q123" s="148"/>
      <c r="R123" s="148"/>
      <c r="S123" s="148" t="s">
        <v>641</v>
      </c>
      <c r="T123" s="148" t="e">
        <f>COUNTIF('[1]Matriz CES-GUAJ'!$K$12:$K$392,T_Graf.!S123)</f>
        <v>#VALUE!</v>
      </c>
      <c r="U123" s="151" t="e">
        <f t="shared" si="10"/>
        <v>#VALUE!</v>
      </c>
      <c r="V123" s="148"/>
      <c r="W123" s="155"/>
      <c r="X123" s="148"/>
      <c r="Y123" s="148"/>
      <c r="Z123" s="148" t="s">
        <v>641</v>
      </c>
      <c r="AA123" s="148" t="e">
        <f>COUNTIF('[1]Matriz CHO'!$K$12:$K$400,T_Graf.!Z123)</f>
        <v>#VALUE!</v>
      </c>
      <c r="AB123" s="151" t="e">
        <f t="shared" si="11"/>
        <v>#VALUE!</v>
      </c>
    </row>
    <row r="124" spans="1:28" ht="10.95" customHeight="1" x14ac:dyDescent="0.2">
      <c r="A124" s="155"/>
      <c r="B124" s="148"/>
      <c r="C124" s="148"/>
      <c r="D124" s="148" t="s">
        <v>644</v>
      </c>
      <c r="E124" s="148" t="e">
        <f>COUNTIF('[1]Matriz CAU'!$K$12:$K$381,T_Graf.!D124)</f>
        <v>#VALUE!</v>
      </c>
      <c r="F124" s="151" t="e">
        <f t="shared" si="8"/>
        <v>#VALUE!</v>
      </c>
      <c r="G124" s="148"/>
      <c r="H124" s="155"/>
      <c r="I124" s="148"/>
      <c r="J124" s="148"/>
      <c r="K124" s="340" t="s">
        <v>644</v>
      </c>
      <c r="L124" s="340"/>
      <c r="M124" s="148" t="e">
        <f>COUNTIF('[1]Matriz CTR'!$K$12:$K$326,T_Graf.!K124)</f>
        <v>#VALUE!</v>
      </c>
      <c r="N124" s="151" t="e">
        <f t="shared" si="9"/>
        <v>#VALUE!</v>
      </c>
      <c r="O124" s="148"/>
      <c r="P124" s="155"/>
      <c r="Q124" s="148"/>
      <c r="R124" s="148"/>
      <c r="S124" s="148" t="s">
        <v>644</v>
      </c>
      <c r="T124" s="148" t="e">
        <f>COUNTIF('[1]Matriz CES-GUAJ'!$K$12:$K$392,T_Graf.!S124)</f>
        <v>#VALUE!</v>
      </c>
      <c r="U124" s="151" t="e">
        <f t="shared" si="10"/>
        <v>#VALUE!</v>
      </c>
      <c r="V124" s="148"/>
      <c r="W124" s="155"/>
      <c r="X124" s="148"/>
      <c r="Y124" s="148"/>
      <c r="Z124" s="148" t="s">
        <v>644</v>
      </c>
      <c r="AA124" s="148" t="e">
        <f>COUNTIF('[1]Matriz CHO'!$K$12:$K$400,T_Graf.!Z124)</f>
        <v>#VALUE!</v>
      </c>
      <c r="AB124" s="151" t="e">
        <f t="shared" si="11"/>
        <v>#VALUE!</v>
      </c>
    </row>
    <row r="125" spans="1:28" ht="10.95" customHeight="1" x14ac:dyDescent="0.2">
      <c r="A125" s="155"/>
      <c r="B125" s="148"/>
      <c r="C125" s="148"/>
      <c r="D125" s="148" t="s">
        <v>647</v>
      </c>
      <c r="E125" s="148" t="e">
        <f>COUNTIF('[1]Matriz CAU'!$K$12:$K$381,T_Graf.!D125)</f>
        <v>#VALUE!</v>
      </c>
      <c r="F125" s="151" t="e">
        <f t="shared" si="8"/>
        <v>#VALUE!</v>
      </c>
      <c r="G125" s="148"/>
      <c r="H125" s="155"/>
      <c r="I125" s="148"/>
      <c r="J125" s="148"/>
      <c r="K125" s="340" t="s">
        <v>647</v>
      </c>
      <c r="L125" s="340"/>
      <c r="M125" s="148" t="e">
        <f>COUNTIF('[1]Matriz CTR'!$K$12:$K$326,T_Graf.!K125)</f>
        <v>#VALUE!</v>
      </c>
      <c r="N125" s="151" t="e">
        <f t="shared" si="9"/>
        <v>#VALUE!</v>
      </c>
      <c r="O125" s="148"/>
      <c r="P125" s="155"/>
      <c r="Q125" s="148"/>
      <c r="R125" s="148"/>
      <c r="S125" s="148" t="s">
        <v>647</v>
      </c>
      <c r="T125" s="148" t="e">
        <f>COUNTIF('[1]Matriz CES-GUAJ'!$K$12:$K$392,T_Graf.!S125)</f>
        <v>#VALUE!</v>
      </c>
      <c r="U125" s="151" t="e">
        <f t="shared" si="10"/>
        <v>#VALUE!</v>
      </c>
      <c r="V125" s="148"/>
      <c r="W125" s="155"/>
      <c r="X125" s="148"/>
      <c r="Y125" s="148"/>
      <c r="Z125" s="148" t="s">
        <v>647</v>
      </c>
      <c r="AA125" s="148" t="e">
        <f>COUNTIF('[1]Matriz CHO'!$K$12:$K$400,T_Graf.!Z125)</f>
        <v>#VALUE!</v>
      </c>
      <c r="AB125" s="151" t="e">
        <f t="shared" si="11"/>
        <v>#VALUE!</v>
      </c>
    </row>
    <row r="126" spans="1:28" ht="10.95" customHeight="1" x14ac:dyDescent="0.2">
      <c r="A126" s="155"/>
      <c r="B126" s="148"/>
      <c r="C126" s="148"/>
      <c r="D126" s="148" t="s">
        <v>650</v>
      </c>
      <c r="E126" s="148" t="e">
        <f>COUNTIF('[1]Matriz CAU'!$K$12:$K$381,T_Graf.!D126)</f>
        <v>#VALUE!</v>
      </c>
      <c r="F126" s="151" t="e">
        <f t="shared" si="8"/>
        <v>#VALUE!</v>
      </c>
      <c r="G126" s="148"/>
      <c r="H126" s="155"/>
      <c r="I126" s="148"/>
      <c r="J126" s="148"/>
      <c r="K126" s="340" t="s">
        <v>650</v>
      </c>
      <c r="L126" s="340"/>
      <c r="M126" s="148" t="e">
        <f>COUNTIF('[1]Matriz CTR'!$K$12:$K$326,T_Graf.!K126)</f>
        <v>#VALUE!</v>
      </c>
      <c r="N126" s="151" t="e">
        <f t="shared" si="9"/>
        <v>#VALUE!</v>
      </c>
      <c r="O126" s="148"/>
      <c r="P126" s="155"/>
      <c r="Q126" s="148"/>
      <c r="R126" s="148"/>
      <c r="S126" s="148" t="s">
        <v>650</v>
      </c>
      <c r="T126" s="148" t="e">
        <f>COUNTIF('[1]Matriz CES-GUAJ'!$K$12:$K$392,T_Graf.!S126)</f>
        <v>#VALUE!</v>
      </c>
      <c r="U126" s="151" t="e">
        <f t="shared" si="10"/>
        <v>#VALUE!</v>
      </c>
      <c r="V126" s="148"/>
      <c r="W126" s="155"/>
      <c r="X126" s="148"/>
      <c r="Y126" s="148"/>
      <c r="Z126" s="148" t="s">
        <v>650</v>
      </c>
      <c r="AA126" s="148" t="e">
        <f>COUNTIF('[1]Matriz CHO'!$K$12:$K$400,T_Graf.!Z126)</f>
        <v>#VALUE!</v>
      </c>
      <c r="AB126" s="151" t="e">
        <f t="shared" si="11"/>
        <v>#VALUE!</v>
      </c>
    </row>
    <row r="127" spans="1:28" ht="10.95" customHeight="1" x14ac:dyDescent="0.2">
      <c r="A127" s="155"/>
      <c r="B127" s="148"/>
      <c r="C127" s="148"/>
      <c r="D127" s="148" t="s">
        <v>653</v>
      </c>
      <c r="E127" s="148" t="e">
        <f>COUNTIF('[1]Matriz CAU'!$K$12:$K$381,T_Graf.!D127)</f>
        <v>#VALUE!</v>
      </c>
      <c r="F127" s="151" t="e">
        <f t="shared" si="8"/>
        <v>#VALUE!</v>
      </c>
      <c r="G127" s="148"/>
      <c r="H127" s="155"/>
      <c r="I127" s="148"/>
      <c r="J127" s="148"/>
      <c r="K127" s="340" t="s">
        <v>653</v>
      </c>
      <c r="L127" s="340"/>
      <c r="M127" s="148" t="e">
        <f>COUNTIF('[1]Matriz CTR'!$K$12:$K$326,T_Graf.!K127)</f>
        <v>#VALUE!</v>
      </c>
      <c r="N127" s="151" t="e">
        <f t="shared" si="9"/>
        <v>#VALUE!</v>
      </c>
      <c r="O127" s="148"/>
      <c r="P127" s="155"/>
      <c r="Q127" s="148"/>
      <c r="R127" s="148"/>
      <c r="S127" s="148" t="s">
        <v>653</v>
      </c>
      <c r="T127" s="148" t="e">
        <f>COUNTIF('[1]Matriz CES-GUAJ'!$K$12:$K$392,T_Graf.!S127)</f>
        <v>#VALUE!</v>
      </c>
      <c r="U127" s="151" t="e">
        <f t="shared" si="10"/>
        <v>#VALUE!</v>
      </c>
      <c r="V127" s="148"/>
      <c r="W127" s="155"/>
      <c r="X127" s="148"/>
      <c r="Y127" s="148"/>
      <c r="Z127" s="148" t="s">
        <v>653</v>
      </c>
      <c r="AA127" s="148" t="e">
        <f>COUNTIF('[1]Matriz CHO'!$K$12:$K$400,T_Graf.!Z127)</f>
        <v>#VALUE!</v>
      </c>
      <c r="AB127" s="151" t="e">
        <f t="shared" si="11"/>
        <v>#VALUE!</v>
      </c>
    </row>
    <row r="128" spans="1:28" ht="10.95" customHeight="1" x14ac:dyDescent="0.2">
      <c r="A128" s="155"/>
      <c r="B128" s="148"/>
      <c r="C128" s="148"/>
      <c r="D128" s="148" t="s">
        <v>656</v>
      </c>
      <c r="E128" s="148" t="e">
        <f>COUNTIF('[1]Matriz CAU'!$K$12:$K$381,T_Graf.!D128)</f>
        <v>#VALUE!</v>
      </c>
      <c r="F128" s="151" t="e">
        <f t="shared" si="8"/>
        <v>#VALUE!</v>
      </c>
      <c r="G128" s="148"/>
      <c r="H128" s="155"/>
      <c r="I128" s="148"/>
      <c r="J128" s="148"/>
      <c r="K128" s="340" t="s">
        <v>656</v>
      </c>
      <c r="L128" s="340"/>
      <c r="M128" s="148" t="e">
        <f>COUNTIF('[1]Matriz CTR'!$K$12:$K$326,T_Graf.!K128)</f>
        <v>#VALUE!</v>
      </c>
      <c r="N128" s="151" t="e">
        <f t="shared" si="9"/>
        <v>#VALUE!</v>
      </c>
      <c r="O128" s="148"/>
      <c r="P128" s="155"/>
      <c r="Q128" s="148"/>
      <c r="R128" s="148"/>
      <c r="S128" s="148" t="s">
        <v>656</v>
      </c>
      <c r="T128" s="148" t="e">
        <f>COUNTIF('[1]Matriz CES-GUAJ'!$K$12:$K$392,T_Graf.!S128)</f>
        <v>#VALUE!</v>
      </c>
      <c r="U128" s="151" t="e">
        <f t="shared" si="10"/>
        <v>#VALUE!</v>
      </c>
      <c r="V128" s="148"/>
      <c r="W128" s="155"/>
      <c r="X128" s="148"/>
      <c r="Y128" s="148"/>
      <c r="Z128" s="148" t="s">
        <v>656</v>
      </c>
      <c r="AA128" s="148" t="e">
        <f>COUNTIF('[1]Matriz CHO'!$K$12:$K$400,T_Graf.!Z128)</f>
        <v>#VALUE!</v>
      </c>
      <c r="AB128" s="151" t="e">
        <f t="shared" si="11"/>
        <v>#VALUE!</v>
      </c>
    </row>
    <row r="129" spans="1:28" ht="10.95" customHeight="1" x14ac:dyDescent="0.2">
      <c r="A129" s="155"/>
      <c r="B129" s="148"/>
      <c r="C129" s="148"/>
      <c r="D129" s="148" t="s">
        <v>659</v>
      </c>
      <c r="E129" s="148" t="e">
        <f>COUNTIF('[1]Matriz CAU'!$K$12:$K$381,T_Graf.!D129)</f>
        <v>#VALUE!</v>
      </c>
      <c r="F129" s="151" t="e">
        <f t="shared" si="8"/>
        <v>#VALUE!</v>
      </c>
      <c r="G129" s="148"/>
      <c r="H129" s="155"/>
      <c r="I129" s="148"/>
      <c r="J129" s="148"/>
      <c r="K129" s="340" t="s">
        <v>659</v>
      </c>
      <c r="L129" s="340"/>
      <c r="M129" s="148" t="e">
        <f>COUNTIF('[1]Matriz CTR'!$K$12:$K$326,T_Graf.!K129)</f>
        <v>#VALUE!</v>
      </c>
      <c r="N129" s="151" t="e">
        <f t="shared" si="9"/>
        <v>#VALUE!</v>
      </c>
      <c r="O129" s="148"/>
      <c r="P129" s="155"/>
      <c r="Q129" s="148"/>
      <c r="R129" s="148"/>
      <c r="S129" s="148" t="s">
        <v>659</v>
      </c>
      <c r="T129" s="148" t="e">
        <f>COUNTIF('[1]Matriz CES-GUAJ'!$K$12:$K$392,T_Graf.!S129)</f>
        <v>#VALUE!</v>
      </c>
      <c r="U129" s="151" t="e">
        <f t="shared" si="10"/>
        <v>#VALUE!</v>
      </c>
      <c r="V129" s="148"/>
      <c r="W129" s="155"/>
      <c r="X129" s="148"/>
      <c r="Y129" s="148"/>
      <c r="Z129" s="148" t="s">
        <v>659</v>
      </c>
      <c r="AA129" s="148" t="e">
        <f>COUNTIF('[1]Matriz CHO'!$K$12:$K$400,T_Graf.!Z129)</f>
        <v>#VALUE!</v>
      </c>
      <c r="AB129" s="151" t="e">
        <f t="shared" si="11"/>
        <v>#VALUE!</v>
      </c>
    </row>
    <row r="130" spans="1:28" ht="10.95" customHeight="1" x14ac:dyDescent="0.2">
      <c r="A130" s="155"/>
      <c r="B130" s="148"/>
      <c r="C130" s="148"/>
      <c r="D130" s="148" t="s">
        <v>662</v>
      </c>
      <c r="E130" s="148" t="e">
        <f>COUNTIF('[1]Matriz CAU'!$K$12:$K$381,T_Graf.!D130)</f>
        <v>#VALUE!</v>
      </c>
      <c r="F130" s="151" t="e">
        <f t="shared" si="8"/>
        <v>#VALUE!</v>
      </c>
      <c r="G130" s="148"/>
      <c r="H130" s="155"/>
      <c r="I130" s="148"/>
      <c r="J130" s="148"/>
      <c r="K130" s="340" t="s">
        <v>662</v>
      </c>
      <c r="L130" s="340"/>
      <c r="M130" s="148" t="e">
        <f>COUNTIF('[1]Matriz CTR'!$K$12:$K$326,T_Graf.!K130)</f>
        <v>#VALUE!</v>
      </c>
      <c r="N130" s="151" t="e">
        <f t="shared" si="9"/>
        <v>#VALUE!</v>
      </c>
      <c r="O130" s="148"/>
      <c r="P130" s="155"/>
      <c r="Q130" s="148"/>
      <c r="R130" s="148"/>
      <c r="S130" s="148" t="s">
        <v>662</v>
      </c>
      <c r="T130" s="148" t="e">
        <f>COUNTIF('[1]Matriz CES-GUAJ'!$K$12:$K$392,T_Graf.!S130)</f>
        <v>#VALUE!</v>
      </c>
      <c r="U130" s="151" t="e">
        <f t="shared" si="10"/>
        <v>#VALUE!</v>
      </c>
      <c r="V130" s="148"/>
      <c r="W130" s="155"/>
      <c r="X130" s="148"/>
      <c r="Y130" s="148"/>
      <c r="Z130" s="148" t="s">
        <v>662</v>
      </c>
      <c r="AA130" s="148" t="e">
        <f>COUNTIF('[1]Matriz CHO'!$K$12:$K$400,T_Graf.!Z130)</f>
        <v>#VALUE!</v>
      </c>
      <c r="AB130" s="151" t="e">
        <f t="shared" si="11"/>
        <v>#VALUE!</v>
      </c>
    </row>
    <row r="131" spans="1:28" ht="10.95" customHeight="1" x14ac:dyDescent="0.2">
      <c r="A131" s="155"/>
      <c r="B131" s="148"/>
      <c r="C131" s="148"/>
      <c r="D131" s="148" t="s">
        <v>257</v>
      </c>
      <c r="E131" s="148" t="e">
        <f>COUNTIF('[1]Matriz CAU'!$K$12:$K$381,T_Graf.!D131)</f>
        <v>#VALUE!</v>
      </c>
      <c r="F131" s="151" t="e">
        <f t="shared" si="8"/>
        <v>#VALUE!</v>
      </c>
      <c r="G131" s="148"/>
      <c r="H131" s="155"/>
      <c r="I131" s="148"/>
      <c r="J131" s="148"/>
      <c r="K131" s="340" t="s">
        <v>257</v>
      </c>
      <c r="L131" s="340"/>
      <c r="M131" s="148" t="e">
        <f>COUNTIF('[1]Matriz CTR'!$K$12:$K$326,T_Graf.!K131)</f>
        <v>#VALUE!</v>
      </c>
      <c r="N131" s="151" t="e">
        <f t="shared" si="9"/>
        <v>#VALUE!</v>
      </c>
      <c r="O131" s="148"/>
      <c r="P131" s="155"/>
      <c r="Q131" s="148"/>
      <c r="R131" s="148"/>
      <c r="S131" s="148" t="s">
        <v>257</v>
      </c>
      <c r="T131" s="148" t="e">
        <f>COUNTIF('[1]Matriz CES-GUAJ'!$K$12:$K$392,T_Graf.!S131)</f>
        <v>#VALUE!</v>
      </c>
      <c r="U131" s="151" t="e">
        <f t="shared" si="10"/>
        <v>#VALUE!</v>
      </c>
      <c r="V131" s="148"/>
      <c r="W131" s="155"/>
      <c r="X131" s="148"/>
      <c r="Y131" s="148"/>
      <c r="Z131" s="148" t="s">
        <v>257</v>
      </c>
      <c r="AA131" s="148" t="e">
        <f>COUNTIF('[1]Matriz CHO'!$K$12:$K$400,T_Graf.!Z131)</f>
        <v>#VALUE!</v>
      </c>
      <c r="AB131" s="151" t="e">
        <f t="shared" si="11"/>
        <v>#VALUE!</v>
      </c>
    </row>
    <row r="132" spans="1:28" ht="10.95" customHeight="1" x14ac:dyDescent="0.2">
      <c r="A132" s="155"/>
      <c r="B132" s="148"/>
      <c r="C132" s="148"/>
      <c r="D132" s="148" t="s">
        <v>520</v>
      </c>
      <c r="E132" s="148" t="e">
        <f>COUNTIF('[1]Matriz CAU'!$K$12:$K$381,T_Graf.!D132)</f>
        <v>#VALUE!</v>
      </c>
      <c r="F132" s="151" t="e">
        <f t="shared" si="8"/>
        <v>#VALUE!</v>
      </c>
      <c r="G132" s="148"/>
      <c r="H132" s="155"/>
      <c r="I132" s="148"/>
      <c r="J132" s="148"/>
      <c r="K132" s="340" t="s">
        <v>520</v>
      </c>
      <c r="L132" s="340"/>
      <c r="M132" s="148" t="e">
        <f>COUNTIF('[1]Matriz CTR'!$K$12:$K$326,T_Graf.!K132)</f>
        <v>#VALUE!</v>
      </c>
      <c r="N132" s="151" t="e">
        <f t="shared" si="9"/>
        <v>#VALUE!</v>
      </c>
      <c r="O132" s="148"/>
      <c r="P132" s="155"/>
      <c r="Q132" s="148"/>
      <c r="R132" s="148"/>
      <c r="S132" s="148" t="s">
        <v>520</v>
      </c>
      <c r="T132" s="148" t="e">
        <f>COUNTIF('[1]Matriz CES-GUAJ'!$K$12:$K$392,T_Graf.!S132)</f>
        <v>#VALUE!</v>
      </c>
      <c r="U132" s="151" t="e">
        <f t="shared" si="10"/>
        <v>#VALUE!</v>
      </c>
      <c r="V132" s="148"/>
      <c r="W132" s="155"/>
      <c r="X132" s="148"/>
      <c r="Y132" s="148"/>
      <c r="Z132" s="148" t="s">
        <v>520</v>
      </c>
      <c r="AA132" s="148" t="e">
        <f>COUNTIF('[1]Matriz CHO'!$K$12:$K$400,T_Graf.!Z132)</f>
        <v>#VALUE!</v>
      </c>
      <c r="AB132" s="151" t="e">
        <f t="shared" si="11"/>
        <v>#VALUE!</v>
      </c>
    </row>
    <row r="133" spans="1:28" ht="10.95" customHeight="1" x14ac:dyDescent="0.2">
      <c r="A133" s="155"/>
      <c r="B133" s="148"/>
      <c r="C133" s="148"/>
      <c r="D133" s="148" t="s">
        <v>668</v>
      </c>
      <c r="E133" s="148" t="e">
        <f>COUNTIF('[1]Matriz CAU'!$K$12:$K$381,T_Graf.!D133)</f>
        <v>#VALUE!</v>
      </c>
      <c r="F133" s="151" t="e">
        <f t="shared" si="8"/>
        <v>#VALUE!</v>
      </c>
      <c r="G133" s="148"/>
      <c r="H133" s="155"/>
      <c r="I133" s="148"/>
      <c r="J133" s="148"/>
      <c r="K133" s="340" t="s">
        <v>668</v>
      </c>
      <c r="L133" s="340"/>
      <c r="M133" s="148" t="e">
        <f>COUNTIF('[1]Matriz CTR'!$K$12:$K$326,T_Graf.!K133)</f>
        <v>#VALUE!</v>
      </c>
      <c r="N133" s="151" t="e">
        <f t="shared" si="9"/>
        <v>#VALUE!</v>
      </c>
      <c r="O133" s="148"/>
      <c r="P133" s="155"/>
      <c r="Q133" s="148"/>
      <c r="R133" s="148"/>
      <c r="S133" s="148" t="s">
        <v>668</v>
      </c>
      <c r="T133" s="148" t="e">
        <f>COUNTIF('[1]Matriz CES-GUAJ'!$K$12:$K$392,T_Graf.!S133)</f>
        <v>#VALUE!</v>
      </c>
      <c r="U133" s="151" t="e">
        <f t="shared" si="10"/>
        <v>#VALUE!</v>
      </c>
      <c r="V133" s="148"/>
      <c r="W133" s="155"/>
      <c r="X133" s="148"/>
      <c r="Y133" s="148"/>
      <c r="Z133" s="148" t="s">
        <v>668</v>
      </c>
      <c r="AA133" s="148" t="e">
        <f>COUNTIF('[1]Matriz CHO'!$K$12:$K$400,T_Graf.!Z133)</f>
        <v>#VALUE!</v>
      </c>
      <c r="AB133" s="151" t="e">
        <f t="shared" si="11"/>
        <v>#VALUE!</v>
      </c>
    </row>
    <row r="134" spans="1:28" ht="10.95" customHeight="1" x14ac:dyDescent="0.2">
      <c r="A134" s="155"/>
      <c r="B134" s="148"/>
      <c r="C134" s="148"/>
      <c r="D134" s="148" t="s">
        <v>671</v>
      </c>
      <c r="E134" s="148" t="e">
        <f>COUNTIF('[1]Matriz CAU'!$K$12:$K$381,T_Graf.!D134)</f>
        <v>#VALUE!</v>
      </c>
      <c r="F134" s="151" t="e">
        <f t="shared" si="8"/>
        <v>#VALUE!</v>
      </c>
      <c r="G134" s="148"/>
      <c r="H134" s="155"/>
      <c r="I134" s="148"/>
      <c r="J134" s="148"/>
      <c r="K134" s="340" t="s">
        <v>671</v>
      </c>
      <c r="L134" s="340"/>
      <c r="M134" s="148" t="e">
        <f>COUNTIF('[1]Matriz CTR'!$K$12:$K$326,T_Graf.!K134)</f>
        <v>#VALUE!</v>
      </c>
      <c r="N134" s="151" t="e">
        <f t="shared" si="9"/>
        <v>#VALUE!</v>
      </c>
      <c r="O134" s="148"/>
      <c r="P134" s="155"/>
      <c r="Q134" s="148"/>
      <c r="R134" s="148"/>
      <c r="S134" s="148" t="s">
        <v>671</v>
      </c>
      <c r="T134" s="148" t="e">
        <f>COUNTIF('[1]Matriz CES-GUAJ'!$K$12:$K$392,T_Graf.!S134)</f>
        <v>#VALUE!</v>
      </c>
      <c r="U134" s="151" t="e">
        <f t="shared" si="10"/>
        <v>#VALUE!</v>
      </c>
      <c r="V134" s="148"/>
      <c r="W134" s="155"/>
      <c r="X134" s="148"/>
      <c r="Y134" s="148"/>
      <c r="Z134" s="148" t="s">
        <v>671</v>
      </c>
      <c r="AA134" s="148" t="e">
        <f>COUNTIF('[1]Matriz CHO'!$K$12:$K$400,T_Graf.!Z134)</f>
        <v>#VALUE!</v>
      </c>
      <c r="AB134" s="151" t="e">
        <f t="shared" si="11"/>
        <v>#VALUE!</v>
      </c>
    </row>
    <row r="135" spans="1:28" ht="10.95" customHeight="1" x14ac:dyDescent="0.2">
      <c r="A135" s="155"/>
      <c r="B135" s="148"/>
      <c r="C135" s="148"/>
      <c r="D135" s="148" t="s">
        <v>674</v>
      </c>
      <c r="E135" s="148" t="e">
        <f>COUNTIF('[1]Matriz CAU'!$K$12:$K$381,T_Graf.!D135)</f>
        <v>#VALUE!</v>
      </c>
      <c r="F135" s="151" t="e">
        <f t="shared" si="8"/>
        <v>#VALUE!</v>
      </c>
      <c r="G135" s="148"/>
      <c r="H135" s="155"/>
      <c r="I135" s="148"/>
      <c r="J135" s="148"/>
      <c r="K135" s="340" t="s">
        <v>674</v>
      </c>
      <c r="L135" s="340"/>
      <c r="M135" s="148" t="e">
        <f>COUNTIF('[1]Matriz CTR'!$K$12:$K$326,T_Graf.!K135)</f>
        <v>#VALUE!</v>
      </c>
      <c r="N135" s="151" t="e">
        <f t="shared" si="9"/>
        <v>#VALUE!</v>
      </c>
      <c r="O135" s="148"/>
      <c r="P135" s="155"/>
      <c r="Q135" s="148"/>
      <c r="R135" s="148"/>
      <c r="S135" s="148" t="s">
        <v>674</v>
      </c>
      <c r="T135" s="148" t="e">
        <f>COUNTIF('[1]Matriz CES-GUAJ'!$K$12:$K$392,T_Graf.!S135)</f>
        <v>#VALUE!</v>
      </c>
      <c r="U135" s="151" t="e">
        <f t="shared" si="10"/>
        <v>#VALUE!</v>
      </c>
      <c r="V135" s="148"/>
      <c r="W135" s="155"/>
      <c r="X135" s="148"/>
      <c r="Y135" s="148"/>
      <c r="Z135" s="148" t="s">
        <v>674</v>
      </c>
      <c r="AA135" s="148" t="e">
        <f>COUNTIF('[1]Matriz CHO'!$K$12:$K$400,T_Graf.!Z135)</f>
        <v>#VALUE!</v>
      </c>
      <c r="AB135" s="151" t="e">
        <f t="shared" si="11"/>
        <v>#VALUE!</v>
      </c>
    </row>
    <row r="136" spans="1:28" ht="10.95" customHeight="1" x14ac:dyDescent="0.2">
      <c r="A136" s="155"/>
      <c r="B136" s="148"/>
      <c r="C136" s="148"/>
      <c r="D136" s="148" t="s">
        <v>677</v>
      </c>
      <c r="E136" s="148" t="e">
        <f>COUNTIF('[1]Matriz CAU'!$K$12:$K$381,T_Graf.!D136)</f>
        <v>#VALUE!</v>
      </c>
      <c r="F136" s="151" t="e">
        <f t="shared" si="8"/>
        <v>#VALUE!</v>
      </c>
      <c r="G136" s="148"/>
      <c r="H136" s="155"/>
      <c r="I136" s="148"/>
      <c r="J136" s="148"/>
      <c r="K136" s="340" t="s">
        <v>677</v>
      </c>
      <c r="L136" s="340"/>
      <c r="M136" s="148" t="e">
        <f>COUNTIF('[1]Matriz CTR'!$K$12:$K$326,T_Graf.!K136)</f>
        <v>#VALUE!</v>
      </c>
      <c r="N136" s="151" t="e">
        <f t="shared" si="9"/>
        <v>#VALUE!</v>
      </c>
      <c r="O136" s="148"/>
      <c r="P136" s="155"/>
      <c r="Q136" s="148"/>
      <c r="R136" s="148"/>
      <c r="S136" s="148" t="s">
        <v>677</v>
      </c>
      <c r="T136" s="148" t="e">
        <f>COUNTIF('[1]Matriz CES-GUAJ'!$K$12:$K$392,T_Graf.!S136)</f>
        <v>#VALUE!</v>
      </c>
      <c r="U136" s="151" t="e">
        <f t="shared" si="10"/>
        <v>#VALUE!</v>
      </c>
      <c r="V136" s="148"/>
      <c r="W136" s="155"/>
      <c r="X136" s="148"/>
      <c r="Y136" s="148"/>
      <c r="Z136" s="148" t="s">
        <v>677</v>
      </c>
      <c r="AA136" s="148" t="e">
        <f>COUNTIF('[1]Matriz CHO'!$K$12:$K$400,T_Graf.!Z136)</f>
        <v>#VALUE!</v>
      </c>
      <c r="AB136" s="151" t="e">
        <f t="shared" si="11"/>
        <v>#VALUE!</v>
      </c>
    </row>
    <row r="137" spans="1:28" ht="10.95" customHeight="1" x14ac:dyDescent="0.2">
      <c r="A137" s="155"/>
      <c r="B137" s="148"/>
      <c r="C137" s="148"/>
      <c r="D137" s="148" t="s">
        <v>679</v>
      </c>
      <c r="E137" s="148" t="e">
        <f>COUNTIF('[1]Matriz CAU'!$K$12:$K$381,T_Graf.!D137)</f>
        <v>#VALUE!</v>
      </c>
      <c r="F137" s="151" t="e">
        <f>IF(E137=0,NA(),E137)</f>
        <v>#VALUE!</v>
      </c>
      <c r="G137" s="148"/>
      <c r="H137" s="155"/>
      <c r="I137" s="148"/>
      <c r="J137" s="148"/>
      <c r="K137" s="340" t="s">
        <v>679</v>
      </c>
      <c r="L137" s="340"/>
      <c r="M137" s="148" t="e">
        <f>COUNTIF('[1]Matriz CTR'!$K$12:$K$326,T_Graf.!K137)</f>
        <v>#VALUE!</v>
      </c>
      <c r="N137" s="151" t="e">
        <f t="shared" ref="N137:N139" si="12">IF(M137=0,NA(),M137)</f>
        <v>#VALUE!</v>
      </c>
      <c r="O137" s="148"/>
      <c r="P137" s="155"/>
      <c r="Q137" s="148"/>
      <c r="R137" s="148"/>
      <c r="S137" s="148" t="s">
        <v>679</v>
      </c>
      <c r="T137" s="148" t="e">
        <f>COUNTIF('[1]Matriz CES-GUAJ'!$K$12:$K$392,T_Graf.!S137)</f>
        <v>#VALUE!</v>
      </c>
      <c r="U137" s="151" t="e">
        <f t="shared" ref="U137:U139" si="13">IF(T137=0,NA(),T137)</f>
        <v>#VALUE!</v>
      </c>
      <c r="V137" s="148"/>
      <c r="W137" s="155"/>
      <c r="X137" s="148"/>
      <c r="Y137" s="148"/>
      <c r="Z137" s="148" t="s">
        <v>679</v>
      </c>
      <c r="AA137" s="148" t="e">
        <f>COUNTIF('[1]Matriz CHO'!$K$12:$K$400,T_Graf.!Z137)</f>
        <v>#VALUE!</v>
      </c>
      <c r="AB137" s="151" t="e">
        <f t="shared" si="11"/>
        <v>#VALUE!</v>
      </c>
    </row>
    <row r="138" spans="1:28" ht="10.95" customHeight="1" x14ac:dyDescent="0.2">
      <c r="A138" s="155"/>
      <c r="B138" s="148"/>
      <c r="C138" s="148"/>
      <c r="D138" s="158" t="s">
        <v>688</v>
      </c>
      <c r="E138" s="148" t="e">
        <f>COUNTIF('[1]Matriz CAU'!$K$12:$K$381,T_Graf.!D138)</f>
        <v>#VALUE!</v>
      </c>
      <c r="F138" s="151" t="e">
        <f t="shared" ref="F138:F139" si="14">IF(E138=0,NA(),E138)</f>
        <v>#VALUE!</v>
      </c>
      <c r="G138" s="148"/>
      <c r="H138" s="155"/>
      <c r="I138" s="148"/>
      <c r="J138" s="148"/>
      <c r="K138" s="340" t="s">
        <v>688</v>
      </c>
      <c r="L138" s="340" t="s">
        <v>688</v>
      </c>
      <c r="M138" s="148" t="e">
        <f>COUNTIF('[1]Matriz CTR'!$K$12:$K$326,T_Graf.!K138)</f>
        <v>#VALUE!</v>
      </c>
      <c r="N138" s="151" t="e">
        <f t="shared" si="12"/>
        <v>#VALUE!</v>
      </c>
      <c r="O138" s="148"/>
      <c r="P138" s="155"/>
      <c r="Q138" s="148"/>
      <c r="R138" s="148"/>
      <c r="S138" s="158" t="s">
        <v>688</v>
      </c>
      <c r="T138" s="148" t="e">
        <f>COUNTIF('[1]Matriz CES-GUAJ'!$K$12:$K$392,T_Graf.!S138)</f>
        <v>#VALUE!</v>
      </c>
      <c r="U138" s="151" t="e">
        <f t="shared" si="13"/>
        <v>#VALUE!</v>
      </c>
      <c r="V138" s="148"/>
      <c r="W138" s="155"/>
      <c r="X138" s="148"/>
      <c r="Y138" s="148"/>
      <c r="Z138" s="158" t="s">
        <v>688</v>
      </c>
      <c r="AA138" s="148" t="e">
        <f>COUNTIF('[1]Matriz CHO'!$K$12:$K$400,T_Graf.!Z138)</f>
        <v>#VALUE!</v>
      </c>
      <c r="AB138" s="151" t="e">
        <f t="shared" ref="AB138:AB139" si="15">IF(AA138=0,NA(),AA138)</f>
        <v>#VALUE!</v>
      </c>
    </row>
    <row r="139" spans="1:28" ht="10.95" customHeight="1" x14ac:dyDescent="0.2">
      <c r="A139" s="155"/>
      <c r="B139" s="148"/>
      <c r="C139" s="148"/>
      <c r="D139" s="158" t="s">
        <v>691</v>
      </c>
      <c r="E139" s="148" t="e">
        <f>COUNTIF('[1]Matriz CAU'!$K$12:$K$381,T_Graf.!D139)</f>
        <v>#VALUE!</v>
      </c>
      <c r="F139" s="151" t="e">
        <f t="shared" si="14"/>
        <v>#VALUE!</v>
      </c>
      <c r="G139" s="148"/>
      <c r="H139" s="155"/>
      <c r="I139" s="148"/>
      <c r="J139" s="148"/>
      <c r="K139" s="340" t="s">
        <v>691</v>
      </c>
      <c r="L139" s="340"/>
      <c r="M139" s="148" t="e">
        <f>COUNTIF('[1]Matriz CTR'!$K$12:$K$326,T_Graf.!K139)</f>
        <v>#VALUE!</v>
      </c>
      <c r="N139" s="151" t="e">
        <f t="shared" si="12"/>
        <v>#VALUE!</v>
      </c>
      <c r="O139" s="148"/>
      <c r="P139" s="155"/>
      <c r="Q139" s="148"/>
      <c r="R139" s="148"/>
      <c r="S139" s="158" t="s">
        <v>691</v>
      </c>
      <c r="T139" s="148" t="e">
        <f>COUNTIF('[1]Matriz CES-GUAJ'!$K$12:$K$392,T_Graf.!S139)</f>
        <v>#VALUE!</v>
      </c>
      <c r="U139" s="151" t="e">
        <f t="shared" si="13"/>
        <v>#VALUE!</v>
      </c>
      <c r="V139" s="148"/>
      <c r="W139" s="155"/>
      <c r="X139" s="148"/>
      <c r="Y139" s="148"/>
      <c r="Z139" s="158" t="s">
        <v>691</v>
      </c>
      <c r="AA139" s="148" t="e">
        <f>COUNTIF('[1]Matriz CHO'!$K$12:$K$400,T_Graf.!Z139)</f>
        <v>#VALUE!</v>
      </c>
      <c r="AB139" s="151" t="e">
        <f t="shared" si="15"/>
        <v>#VALUE!</v>
      </c>
    </row>
    <row r="140" spans="1:28" ht="10.95" customHeight="1" thickBot="1" x14ac:dyDescent="0.25">
      <c r="A140" s="161"/>
      <c r="B140" s="162"/>
      <c r="C140" s="162"/>
      <c r="D140" s="163"/>
      <c r="E140" s="162"/>
      <c r="F140" s="164"/>
      <c r="G140" s="148"/>
      <c r="H140" s="161"/>
      <c r="I140" s="162"/>
      <c r="J140" s="162"/>
      <c r="K140" s="341"/>
      <c r="L140" s="341"/>
      <c r="M140" s="162"/>
      <c r="N140" s="164"/>
      <c r="O140" s="148"/>
      <c r="P140" s="161"/>
      <c r="Q140" s="162"/>
      <c r="R140" s="162"/>
      <c r="S140" s="163"/>
      <c r="T140" s="162"/>
      <c r="U140" s="164"/>
      <c r="V140" s="148"/>
      <c r="W140" s="161"/>
      <c r="X140" s="162"/>
      <c r="Y140" s="162"/>
      <c r="Z140" s="163"/>
      <c r="AA140" s="162"/>
      <c r="AB140" s="164"/>
    </row>
    <row r="141" spans="1:28" ht="10.95" customHeight="1" x14ac:dyDescent="0.2">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row>
    <row r="142" spans="1:28" ht="10.95" customHeight="1" thickBot="1" x14ac:dyDescent="0.2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row>
    <row r="143" spans="1:28" ht="10.95" customHeight="1" thickBot="1" x14ac:dyDescent="0.25">
      <c r="A143" s="336" t="s">
        <v>770</v>
      </c>
      <c r="B143" s="337"/>
      <c r="C143" s="337"/>
      <c r="D143" s="337"/>
      <c r="E143" s="337"/>
      <c r="F143" s="338"/>
      <c r="G143" s="148"/>
      <c r="H143" s="336" t="s">
        <v>771</v>
      </c>
      <c r="I143" s="337"/>
      <c r="J143" s="337"/>
      <c r="K143" s="337"/>
      <c r="L143" s="337"/>
      <c r="M143" s="337"/>
      <c r="N143" s="338"/>
      <c r="O143" s="148"/>
      <c r="P143" s="336" t="s">
        <v>772</v>
      </c>
      <c r="Q143" s="337"/>
      <c r="R143" s="337"/>
      <c r="S143" s="337"/>
      <c r="T143" s="337"/>
      <c r="U143" s="338"/>
      <c r="V143" s="148"/>
      <c r="W143" s="336" t="s">
        <v>773</v>
      </c>
      <c r="X143" s="337"/>
      <c r="Y143" s="337"/>
      <c r="Z143" s="337"/>
      <c r="AA143" s="337"/>
      <c r="AB143" s="338"/>
    </row>
    <row r="144" spans="1:28" ht="10.95" customHeight="1" x14ac:dyDescent="0.2">
      <c r="A144" s="152" t="s">
        <v>757</v>
      </c>
      <c r="B144" s="153"/>
      <c r="C144" s="153"/>
      <c r="D144" s="153" t="s">
        <v>169</v>
      </c>
      <c r="E144" s="153" t="e">
        <f>COUNTIF('[1]Matriz COR'!$K$12:$K$387,T_Graf.!D144)</f>
        <v>#VALUE!</v>
      </c>
      <c r="F144" s="154" t="e">
        <f t="shared" ref="F144:F207" si="16">IF(E144=0,NA(),E144)</f>
        <v>#VALUE!</v>
      </c>
      <c r="G144" s="148"/>
      <c r="H144" s="152" t="s">
        <v>757</v>
      </c>
      <c r="I144" s="153"/>
      <c r="J144" s="153"/>
      <c r="K144" s="339" t="s">
        <v>169</v>
      </c>
      <c r="L144" s="339"/>
      <c r="M144" s="153" t="e">
        <f>COUNTIF('[1]Matriz E.CAF'!$K$12:$K$411,T_Graf.!K144)</f>
        <v>#VALUE!</v>
      </c>
      <c r="N144" s="154" t="e">
        <f t="shared" ref="N144:N207" si="17">IF(M144=0,NA(),M144)</f>
        <v>#VALUE!</v>
      </c>
      <c r="O144" s="148"/>
      <c r="P144" s="152" t="s">
        <v>757</v>
      </c>
      <c r="Q144" s="153"/>
      <c r="R144" s="153"/>
      <c r="S144" s="153" t="s">
        <v>169</v>
      </c>
      <c r="T144" s="153" t="e">
        <f>COUNTIF('[1]Matriz MAG'!$K$12:$K$378,T_Graf.!S144)</f>
        <v>#VALUE!</v>
      </c>
      <c r="U144" s="154" t="e">
        <f t="shared" ref="U144:U207" si="18">IF(T144=0,NA(),T144)</f>
        <v>#VALUE!</v>
      </c>
      <c r="V144" s="148"/>
      <c r="W144" s="152" t="s">
        <v>757</v>
      </c>
      <c r="X144" s="153"/>
      <c r="Y144" s="153"/>
      <c r="Z144" s="153" t="s">
        <v>169</v>
      </c>
      <c r="AA144" s="153" t="e">
        <f>COUNTIF('[1]Matriz MGM'!$K$12:$K$375,T_Graf.!Z144)</f>
        <v>#VALUE!</v>
      </c>
      <c r="AB144" s="154" t="e">
        <f t="shared" ref="AB144:AB207" si="19">IF(AA144=0,NA(),AA144)</f>
        <v>#VALUE!</v>
      </c>
    </row>
    <row r="145" spans="1:28" ht="10.95" customHeight="1" x14ac:dyDescent="0.2">
      <c r="A145" s="155" t="s">
        <v>758</v>
      </c>
      <c r="B145" s="148" t="e">
        <f>COUNTIF('[1]Matriz COR'!$BA$12:$BA$387,"SIN IMPACTO")</f>
        <v>#VALUE!</v>
      </c>
      <c r="C145" s="148"/>
      <c r="D145" s="148" t="s">
        <v>216</v>
      </c>
      <c r="E145" s="148" t="e">
        <f>COUNTIF('[1]Matriz COR'!$K$12:$K$387,T_Graf.!D145)</f>
        <v>#VALUE!</v>
      </c>
      <c r="F145" s="151" t="e">
        <f t="shared" si="16"/>
        <v>#VALUE!</v>
      </c>
      <c r="G145" s="148"/>
      <c r="H145" s="155" t="s">
        <v>758</v>
      </c>
      <c r="I145" s="148" t="e">
        <f>COUNTIF('[1]Matriz E.CAF'!$BA$12:$BA$411,"SIN IMPACTO")</f>
        <v>#VALUE!</v>
      </c>
      <c r="J145" s="148"/>
      <c r="K145" s="340" t="s">
        <v>216</v>
      </c>
      <c r="L145" s="340"/>
      <c r="M145" s="148" t="e">
        <f>COUNTIF('[1]Matriz E.CAF'!$K$12:$K$411,T_Graf.!K145)</f>
        <v>#VALUE!</v>
      </c>
      <c r="N145" s="151" t="e">
        <f t="shared" si="17"/>
        <v>#VALUE!</v>
      </c>
      <c r="O145" s="148"/>
      <c r="P145" s="155" t="s">
        <v>758</v>
      </c>
      <c r="Q145" s="166" t="e">
        <f>COUNTIF('[1]Matriz MAG'!$BA$12:$BA$378,"SIN IMPACTO")</f>
        <v>#VALUE!</v>
      </c>
      <c r="R145" s="148"/>
      <c r="S145" s="148" t="s">
        <v>216</v>
      </c>
      <c r="T145" s="148" t="e">
        <f>COUNTIF('[1]Matriz MAG'!$K$12:$K$378,T_Graf.!S145)</f>
        <v>#VALUE!</v>
      </c>
      <c r="U145" s="151" t="e">
        <f t="shared" si="18"/>
        <v>#VALUE!</v>
      </c>
      <c r="V145" s="148"/>
      <c r="W145" s="155" t="s">
        <v>758</v>
      </c>
      <c r="X145" s="166" t="e">
        <f>COUNTIF('[1]Matriz MGM'!$BA$12:$BA$375,"SIN IMPACTO")</f>
        <v>#VALUE!</v>
      </c>
      <c r="Y145" s="148"/>
      <c r="Z145" s="148" t="s">
        <v>216</v>
      </c>
      <c r="AA145" s="148" t="e">
        <f>COUNTIF('[1]Matriz MGM'!$K$12:$K$375,T_Graf.!Z145)</f>
        <v>#VALUE!</v>
      </c>
      <c r="AB145" s="151" t="e">
        <f t="shared" si="19"/>
        <v>#VALUE!</v>
      </c>
    </row>
    <row r="146" spans="1:28" ht="10.95" customHeight="1" x14ac:dyDescent="0.2">
      <c r="A146" s="155" t="s">
        <v>759</v>
      </c>
      <c r="B146" s="148" t="e">
        <f>COUNTIF('[1]Matriz COR'!$BA$12:$BA$387,"POSITIVO")</f>
        <v>#VALUE!</v>
      </c>
      <c r="C146" s="148"/>
      <c r="D146" s="148" t="s">
        <v>255</v>
      </c>
      <c r="E146" s="148" t="e">
        <f>COUNTIF('[1]Matriz COR'!$K$12:$K$387,T_Graf.!D146)</f>
        <v>#VALUE!</v>
      </c>
      <c r="F146" s="151" t="e">
        <f t="shared" si="16"/>
        <v>#VALUE!</v>
      </c>
      <c r="G146" s="148"/>
      <c r="H146" s="155" t="s">
        <v>759</v>
      </c>
      <c r="I146" s="148" t="e">
        <f>COUNTIF('[1]Matriz E.CAF'!$BA$12:$BA$411,"POSITIVO")</f>
        <v>#VALUE!</v>
      </c>
      <c r="J146" s="148"/>
      <c r="K146" s="340" t="s">
        <v>255</v>
      </c>
      <c r="L146" s="340"/>
      <c r="M146" s="148" t="e">
        <f>COUNTIF('[1]Matriz E.CAF'!$K$12:$K$411,T_Graf.!K146)</f>
        <v>#VALUE!</v>
      </c>
      <c r="N146" s="151" t="e">
        <f t="shared" si="17"/>
        <v>#VALUE!</v>
      </c>
      <c r="O146" s="148"/>
      <c r="P146" s="155" t="s">
        <v>759</v>
      </c>
      <c r="Q146" s="166" t="e">
        <f>COUNTIF('[1]Matriz MAG'!$BA$12:$BA$378,"POSITIVO")</f>
        <v>#VALUE!</v>
      </c>
      <c r="R146" s="148"/>
      <c r="S146" s="148" t="s">
        <v>255</v>
      </c>
      <c r="T146" s="148" t="e">
        <f>COUNTIF('[1]Matriz MAG'!$K$12:$K$378,T_Graf.!S146)</f>
        <v>#VALUE!</v>
      </c>
      <c r="U146" s="151" t="e">
        <f t="shared" si="18"/>
        <v>#VALUE!</v>
      </c>
      <c r="V146" s="148"/>
      <c r="W146" s="155" t="s">
        <v>759</v>
      </c>
      <c r="X146" s="166" t="e">
        <f>COUNTIF('[1]Matriz MGM'!$BA$12:$BA$375,"POSITIVO")</f>
        <v>#VALUE!</v>
      </c>
      <c r="Y146" s="148"/>
      <c r="Z146" s="148" t="s">
        <v>255</v>
      </c>
      <c r="AA146" s="148" t="e">
        <f>COUNTIF('[1]Matriz MGM'!$K$12:$K$375,T_Graf.!Z146)</f>
        <v>#VALUE!</v>
      </c>
      <c r="AB146" s="151" t="e">
        <f t="shared" si="19"/>
        <v>#VALUE!</v>
      </c>
    </row>
    <row r="147" spans="1:28" ht="10.95" customHeight="1" x14ac:dyDescent="0.2">
      <c r="A147" s="155" t="s">
        <v>760</v>
      </c>
      <c r="B147" s="148" t="e">
        <f>COUNTIF('[1]Matriz COR'!$BA$12:$BA$387,"Negativo BAJO")</f>
        <v>#VALUE!</v>
      </c>
      <c r="C147" s="148"/>
      <c r="D147" s="148" t="s">
        <v>290</v>
      </c>
      <c r="E147" s="148" t="e">
        <f>COUNTIF('[1]Matriz COR'!$K$12:$K$387,T_Graf.!D147)</f>
        <v>#VALUE!</v>
      </c>
      <c r="F147" s="151" t="e">
        <f t="shared" si="16"/>
        <v>#VALUE!</v>
      </c>
      <c r="G147" s="148"/>
      <c r="H147" s="155" t="s">
        <v>760</v>
      </c>
      <c r="I147" s="148" t="e">
        <f>COUNTIF('[1]Matriz E.CAF'!$BA$12:$BA$411,"Negativo BAJO")</f>
        <v>#VALUE!</v>
      </c>
      <c r="J147" s="148"/>
      <c r="K147" s="340" t="s">
        <v>290</v>
      </c>
      <c r="L147" s="340"/>
      <c r="M147" s="148" t="e">
        <f>COUNTIF('[1]Matriz E.CAF'!$K$12:$K$411,T_Graf.!K147)</f>
        <v>#VALUE!</v>
      </c>
      <c r="N147" s="151" t="e">
        <f t="shared" si="17"/>
        <v>#VALUE!</v>
      </c>
      <c r="O147" s="148"/>
      <c r="P147" s="155" t="s">
        <v>760</v>
      </c>
      <c r="Q147" s="166" t="e">
        <f>COUNTIF('[1]Matriz MAG'!$BA$12:$BA$378,"Negativo BAJO")</f>
        <v>#VALUE!</v>
      </c>
      <c r="R147" s="148"/>
      <c r="S147" s="148" t="s">
        <v>290</v>
      </c>
      <c r="T147" s="148" t="e">
        <f>COUNTIF('[1]Matriz MAG'!$K$12:$K$378,T_Graf.!S147)</f>
        <v>#VALUE!</v>
      </c>
      <c r="U147" s="151" t="e">
        <f t="shared" si="18"/>
        <v>#VALUE!</v>
      </c>
      <c r="V147" s="148"/>
      <c r="W147" s="155" t="s">
        <v>760</v>
      </c>
      <c r="X147" s="166" t="e">
        <f>COUNTIF('[1]Matriz MGM'!$BA$12:$BA$375,"Negativo BAJO")</f>
        <v>#VALUE!</v>
      </c>
      <c r="Y147" s="148"/>
      <c r="Z147" s="148" t="s">
        <v>290</v>
      </c>
      <c r="AA147" s="148" t="e">
        <f>COUNTIF('[1]Matriz MGM'!$K$12:$K$375,T_Graf.!Z147)</f>
        <v>#VALUE!</v>
      </c>
      <c r="AB147" s="151" t="e">
        <f t="shared" si="19"/>
        <v>#VALUE!</v>
      </c>
    </row>
    <row r="148" spans="1:28" ht="10.95" customHeight="1" x14ac:dyDescent="0.2">
      <c r="A148" s="155" t="s">
        <v>761</v>
      </c>
      <c r="B148" s="148" t="e">
        <f>COUNTIF('[1]Matriz COR'!$BA$12:$BA$387,"Negativo MODERADO")</f>
        <v>#VALUE!</v>
      </c>
      <c r="C148" s="148"/>
      <c r="D148" s="148" t="s">
        <v>317</v>
      </c>
      <c r="E148" s="148" t="e">
        <f>COUNTIF('[1]Matriz COR'!$K$12:$K$387,T_Graf.!D148)</f>
        <v>#VALUE!</v>
      </c>
      <c r="F148" s="151" t="e">
        <f t="shared" si="16"/>
        <v>#VALUE!</v>
      </c>
      <c r="G148" s="148"/>
      <c r="H148" s="155" t="s">
        <v>761</v>
      </c>
      <c r="I148" s="148" t="e">
        <f>COUNTIF('[1]Matriz E.CAF'!$BA$12:$BA$411,"Negativo MODERADO")</f>
        <v>#VALUE!</v>
      </c>
      <c r="J148" s="148"/>
      <c r="K148" s="340" t="s">
        <v>317</v>
      </c>
      <c r="L148" s="340"/>
      <c r="M148" s="148" t="e">
        <f>COUNTIF('[1]Matriz E.CAF'!$K$12:$K$411,T_Graf.!K148)</f>
        <v>#VALUE!</v>
      </c>
      <c r="N148" s="151" t="e">
        <f t="shared" si="17"/>
        <v>#VALUE!</v>
      </c>
      <c r="O148" s="148"/>
      <c r="P148" s="155" t="s">
        <v>761</v>
      </c>
      <c r="Q148" s="166" t="e">
        <f>COUNTIF('[1]Matriz MAG'!$BA$12:$BA$378,"Negativo MODERADO")</f>
        <v>#VALUE!</v>
      </c>
      <c r="R148" s="148"/>
      <c r="S148" s="148" t="s">
        <v>317</v>
      </c>
      <c r="T148" s="148" t="e">
        <f>COUNTIF('[1]Matriz MAG'!$K$12:$K$378,T_Graf.!S148)</f>
        <v>#VALUE!</v>
      </c>
      <c r="U148" s="151" t="e">
        <f t="shared" si="18"/>
        <v>#VALUE!</v>
      </c>
      <c r="V148" s="148"/>
      <c r="W148" s="155" t="s">
        <v>761</v>
      </c>
      <c r="X148" s="166" t="e">
        <f>COUNTIF('[1]Matriz MGM'!$BA$12:$BA$375,"Negativo MODERADO")</f>
        <v>#VALUE!</v>
      </c>
      <c r="Y148" s="148"/>
      <c r="Z148" s="148" t="s">
        <v>317</v>
      </c>
      <c r="AA148" s="148" t="e">
        <f>COUNTIF('[1]Matriz MGM'!$K$12:$K$375,T_Graf.!Z148)</f>
        <v>#VALUE!</v>
      </c>
      <c r="AB148" s="151" t="e">
        <f t="shared" si="19"/>
        <v>#VALUE!</v>
      </c>
    </row>
    <row r="149" spans="1:28" ht="10.95" customHeight="1" x14ac:dyDescent="0.2">
      <c r="A149" s="155" t="s">
        <v>762</v>
      </c>
      <c r="B149" s="148" t="e">
        <f>COUNTIF('[1]Matriz COR'!$BA$12:$BA$387,"Negativo ALTO")</f>
        <v>#VALUE!</v>
      </c>
      <c r="C149" s="148"/>
      <c r="D149" s="148" t="s">
        <v>338</v>
      </c>
      <c r="E149" s="148" t="e">
        <f>COUNTIF('[1]Matriz COR'!$K$12:$K$387,T_Graf.!D149)</f>
        <v>#VALUE!</v>
      </c>
      <c r="F149" s="151" t="e">
        <f t="shared" si="16"/>
        <v>#VALUE!</v>
      </c>
      <c r="G149" s="148"/>
      <c r="H149" s="155" t="s">
        <v>762</v>
      </c>
      <c r="I149" s="148" t="e">
        <f>COUNTIF('[1]Matriz E.CAF'!$BA$12:$BA$411,"Negativo ALTO")</f>
        <v>#VALUE!</v>
      </c>
      <c r="J149" s="148"/>
      <c r="K149" s="340" t="s">
        <v>338</v>
      </c>
      <c r="L149" s="340"/>
      <c r="M149" s="148" t="e">
        <f>COUNTIF('[1]Matriz E.CAF'!$K$12:$K$411,T_Graf.!K149)</f>
        <v>#VALUE!</v>
      </c>
      <c r="N149" s="151" t="e">
        <f t="shared" si="17"/>
        <v>#VALUE!</v>
      </c>
      <c r="O149" s="148"/>
      <c r="P149" s="155" t="s">
        <v>762</v>
      </c>
      <c r="Q149" s="166" t="e">
        <f>COUNTIF('[1]Matriz MAG'!$BA$12:$BA$378,"Negativo ALTO")</f>
        <v>#VALUE!</v>
      </c>
      <c r="R149" s="148"/>
      <c r="S149" s="148" t="s">
        <v>338</v>
      </c>
      <c r="T149" s="148" t="e">
        <f>COUNTIF('[1]Matriz MAG'!$K$12:$K$378,T_Graf.!S149)</f>
        <v>#VALUE!</v>
      </c>
      <c r="U149" s="151" t="e">
        <f t="shared" si="18"/>
        <v>#VALUE!</v>
      </c>
      <c r="V149" s="148"/>
      <c r="W149" s="155" t="s">
        <v>762</v>
      </c>
      <c r="X149" s="166" t="e">
        <f>COUNTIF('[1]Matriz MGM'!$BA$12:$BA$375,"Negativo ALTO")</f>
        <v>#VALUE!</v>
      </c>
      <c r="Y149" s="148"/>
      <c r="Z149" s="148" t="s">
        <v>338</v>
      </c>
      <c r="AA149" s="148" t="e">
        <f>COUNTIF('[1]Matriz MGM'!$K$12:$K$375,T_Graf.!Z149)</f>
        <v>#VALUE!</v>
      </c>
      <c r="AB149" s="151" t="e">
        <f t="shared" si="19"/>
        <v>#VALUE!</v>
      </c>
    </row>
    <row r="150" spans="1:28" ht="10.95" customHeight="1" x14ac:dyDescent="0.2">
      <c r="A150" s="155" t="s">
        <v>763</v>
      </c>
      <c r="B150" s="148" t="e">
        <f>SUM(B145:B149)</f>
        <v>#VALUE!</v>
      </c>
      <c r="C150" s="148"/>
      <c r="D150" s="148" t="s">
        <v>358</v>
      </c>
      <c r="E150" s="148" t="e">
        <f>COUNTIF('[1]Matriz COR'!$K$12:$K$387,T_Graf.!D150)</f>
        <v>#VALUE!</v>
      </c>
      <c r="F150" s="151" t="e">
        <f t="shared" si="16"/>
        <v>#VALUE!</v>
      </c>
      <c r="G150" s="148"/>
      <c r="H150" s="155" t="s">
        <v>763</v>
      </c>
      <c r="I150" s="148" t="e">
        <f>SUM(I145:I149)</f>
        <v>#VALUE!</v>
      </c>
      <c r="J150" s="148"/>
      <c r="K150" s="340" t="s">
        <v>358</v>
      </c>
      <c r="L150" s="340"/>
      <c r="M150" s="148" t="e">
        <f>COUNTIF('[1]Matriz E.CAF'!$K$12:$K$411,T_Graf.!K150)</f>
        <v>#VALUE!</v>
      </c>
      <c r="N150" s="151" t="e">
        <f t="shared" si="17"/>
        <v>#VALUE!</v>
      </c>
      <c r="O150" s="148"/>
      <c r="P150" s="155" t="s">
        <v>763</v>
      </c>
      <c r="Q150" s="148" t="e">
        <f>SUM(Q145:Q149)</f>
        <v>#VALUE!</v>
      </c>
      <c r="R150" s="148"/>
      <c r="S150" s="148" t="s">
        <v>358</v>
      </c>
      <c r="T150" s="148" t="e">
        <f>COUNTIF('[1]Matriz MAG'!$K$12:$K$378,T_Graf.!S150)</f>
        <v>#VALUE!</v>
      </c>
      <c r="U150" s="151" t="e">
        <f t="shared" si="18"/>
        <v>#VALUE!</v>
      </c>
      <c r="V150" s="148"/>
      <c r="W150" s="155" t="s">
        <v>763</v>
      </c>
      <c r="X150" s="148" t="e">
        <f>SUM(X145:X149)</f>
        <v>#VALUE!</v>
      </c>
      <c r="Y150" s="148"/>
      <c r="Z150" s="148" t="s">
        <v>358</v>
      </c>
      <c r="AA150" s="148" t="e">
        <f>COUNTIF('[1]Matriz MGM'!$K$12:$K$375,T_Graf.!Z150)</f>
        <v>#VALUE!</v>
      </c>
      <c r="AB150" s="151" t="e">
        <f t="shared" si="19"/>
        <v>#VALUE!</v>
      </c>
    </row>
    <row r="151" spans="1:28" ht="10.95" customHeight="1" x14ac:dyDescent="0.2">
      <c r="A151" s="155"/>
      <c r="B151" s="148"/>
      <c r="C151" s="148"/>
      <c r="D151" s="148" t="s">
        <v>375</v>
      </c>
      <c r="E151" s="148" t="e">
        <f>COUNTIF('[1]Matriz COR'!$K$12:$K$387,T_Graf.!D151)</f>
        <v>#VALUE!</v>
      </c>
      <c r="F151" s="151" t="e">
        <f t="shared" si="16"/>
        <v>#VALUE!</v>
      </c>
      <c r="G151" s="148"/>
      <c r="H151" s="155"/>
      <c r="I151" s="148"/>
      <c r="J151" s="148"/>
      <c r="K151" s="340" t="s">
        <v>375</v>
      </c>
      <c r="L151" s="340"/>
      <c r="M151" s="148" t="e">
        <f>COUNTIF('[1]Matriz E.CAF'!$K$12:$K$411,T_Graf.!K151)</f>
        <v>#VALUE!</v>
      </c>
      <c r="N151" s="151" t="e">
        <f t="shared" si="17"/>
        <v>#VALUE!</v>
      </c>
      <c r="O151" s="148"/>
      <c r="P151" s="155"/>
      <c r="Q151" s="148"/>
      <c r="R151" s="148"/>
      <c r="S151" s="148" t="s">
        <v>375</v>
      </c>
      <c r="T151" s="148" t="e">
        <f>COUNTIF('[1]Matriz MAG'!$K$12:$K$378,T_Graf.!S151)</f>
        <v>#VALUE!</v>
      </c>
      <c r="U151" s="151" t="e">
        <f t="shared" si="18"/>
        <v>#VALUE!</v>
      </c>
      <c r="V151" s="148"/>
      <c r="W151" s="155"/>
      <c r="X151" s="148"/>
      <c r="Y151" s="148"/>
      <c r="Z151" s="148" t="s">
        <v>375</v>
      </c>
      <c r="AA151" s="148" t="e">
        <f>COUNTIF('[1]Matriz MGM'!$K$12:$K$375,T_Graf.!Z151)</f>
        <v>#VALUE!</v>
      </c>
      <c r="AB151" s="151" t="e">
        <f t="shared" si="19"/>
        <v>#VALUE!</v>
      </c>
    </row>
    <row r="152" spans="1:28" ht="10.95" customHeight="1" x14ac:dyDescent="0.2">
      <c r="A152" s="155"/>
      <c r="B152" s="148"/>
      <c r="C152" s="148"/>
      <c r="D152" s="148" t="s">
        <v>390</v>
      </c>
      <c r="E152" s="148" t="e">
        <f>COUNTIF('[1]Matriz COR'!$K$12:$K$387,T_Graf.!D152)</f>
        <v>#VALUE!</v>
      </c>
      <c r="F152" s="151" t="e">
        <f t="shared" si="16"/>
        <v>#VALUE!</v>
      </c>
      <c r="G152" s="148"/>
      <c r="H152" s="155"/>
      <c r="I152" s="148"/>
      <c r="J152" s="148"/>
      <c r="K152" s="340" t="s">
        <v>390</v>
      </c>
      <c r="L152" s="340"/>
      <c r="M152" s="148" t="e">
        <f>COUNTIF('[1]Matriz E.CAF'!$K$12:$K$411,T_Graf.!K152)</f>
        <v>#VALUE!</v>
      </c>
      <c r="N152" s="151" t="e">
        <f t="shared" si="17"/>
        <v>#VALUE!</v>
      </c>
      <c r="O152" s="148"/>
      <c r="P152" s="155"/>
      <c r="Q152" s="148"/>
      <c r="R152" s="148"/>
      <c r="S152" s="148" t="s">
        <v>390</v>
      </c>
      <c r="T152" s="148" t="e">
        <f>COUNTIF('[1]Matriz MAG'!$K$12:$K$378,T_Graf.!S152)</f>
        <v>#VALUE!</v>
      </c>
      <c r="U152" s="151" t="e">
        <f t="shared" si="18"/>
        <v>#VALUE!</v>
      </c>
      <c r="V152" s="148"/>
      <c r="W152" s="155"/>
      <c r="X152" s="148"/>
      <c r="Y152" s="148"/>
      <c r="Z152" s="148" t="s">
        <v>390</v>
      </c>
      <c r="AA152" s="148" t="e">
        <f>COUNTIF('[1]Matriz MGM'!$K$12:$K$375,T_Graf.!Z152)</f>
        <v>#VALUE!</v>
      </c>
      <c r="AB152" s="151" t="e">
        <f t="shared" si="19"/>
        <v>#VALUE!</v>
      </c>
    </row>
    <row r="153" spans="1:28" ht="10.95" customHeight="1" x14ac:dyDescent="0.2">
      <c r="A153" s="150" t="s">
        <v>764</v>
      </c>
      <c r="B153" s="148"/>
      <c r="C153" s="148"/>
      <c r="D153" s="148" t="s">
        <v>402</v>
      </c>
      <c r="E153" s="148" t="e">
        <f>COUNTIF('[1]Matriz COR'!$K$12:$K$387,T_Graf.!D153)</f>
        <v>#VALUE!</v>
      </c>
      <c r="F153" s="151" t="e">
        <f t="shared" si="16"/>
        <v>#VALUE!</v>
      </c>
      <c r="G153" s="148"/>
      <c r="H153" s="150" t="s">
        <v>764</v>
      </c>
      <c r="I153" s="148"/>
      <c r="J153" s="148"/>
      <c r="K153" s="340" t="s">
        <v>402</v>
      </c>
      <c r="L153" s="340"/>
      <c r="M153" s="148" t="e">
        <f>COUNTIF('[1]Matriz E.CAF'!$K$12:$K$411,T_Graf.!K153)</f>
        <v>#VALUE!</v>
      </c>
      <c r="N153" s="151" t="e">
        <f t="shared" si="17"/>
        <v>#VALUE!</v>
      </c>
      <c r="O153" s="148"/>
      <c r="P153" s="150" t="s">
        <v>764</v>
      </c>
      <c r="Q153" s="148"/>
      <c r="R153" s="148"/>
      <c r="S153" s="148" t="s">
        <v>402</v>
      </c>
      <c r="T153" s="148" t="e">
        <f>COUNTIF('[1]Matriz MAG'!$K$12:$K$378,T_Graf.!S153)</f>
        <v>#VALUE!</v>
      </c>
      <c r="U153" s="151" t="e">
        <f t="shared" si="18"/>
        <v>#VALUE!</v>
      </c>
      <c r="V153" s="148"/>
      <c r="W153" s="150" t="s">
        <v>764</v>
      </c>
      <c r="X153" s="148"/>
      <c r="Y153" s="148"/>
      <c r="Z153" s="148" t="s">
        <v>402</v>
      </c>
      <c r="AA153" s="148" t="e">
        <f>COUNTIF('[1]Matriz MGM'!$K$12:$K$375,T_Graf.!Z153)</f>
        <v>#VALUE!</v>
      </c>
      <c r="AB153" s="151" t="e">
        <f t="shared" si="19"/>
        <v>#VALUE!</v>
      </c>
    </row>
    <row r="154" spans="1:28" ht="10.95" customHeight="1" x14ac:dyDescent="0.2">
      <c r="A154" s="155" t="s">
        <v>758</v>
      </c>
      <c r="B154" s="148" t="e">
        <f>COUNTIF('[1]Matriz COR'!$AB$12:$AB$387,"SIN IMPACTO")</f>
        <v>#VALUE!</v>
      </c>
      <c r="C154" s="148"/>
      <c r="D154" s="148" t="s">
        <v>415</v>
      </c>
      <c r="E154" s="148" t="e">
        <f>COUNTIF('[1]Matriz COR'!$K$12:$K$387,T_Graf.!D154)</f>
        <v>#VALUE!</v>
      </c>
      <c r="F154" s="151" t="e">
        <f t="shared" si="16"/>
        <v>#VALUE!</v>
      </c>
      <c r="G154" s="148"/>
      <c r="H154" s="155" t="s">
        <v>758</v>
      </c>
      <c r="I154" s="148" t="e">
        <f>COUNTIF('[1]Matriz E.CAF'!$AB$12:$AB$411,"SIN IMPACTO")</f>
        <v>#VALUE!</v>
      </c>
      <c r="J154" s="148"/>
      <c r="K154" s="340" t="s">
        <v>415</v>
      </c>
      <c r="L154" s="340"/>
      <c r="M154" s="148" t="e">
        <f>COUNTIF('[1]Matriz E.CAF'!$K$12:$K$411,T_Graf.!K154)</f>
        <v>#VALUE!</v>
      </c>
      <c r="N154" s="151" t="e">
        <f t="shared" si="17"/>
        <v>#VALUE!</v>
      </c>
      <c r="O154" s="148"/>
      <c r="P154" s="155" t="s">
        <v>758</v>
      </c>
      <c r="Q154" s="148" t="e">
        <f>COUNTIF('[1]Matriz MAG'!$AB$12:$AB$378,"SIN IMPACTO")</f>
        <v>#VALUE!</v>
      </c>
      <c r="R154" s="148"/>
      <c r="S154" s="148" t="s">
        <v>415</v>
      </c>
      <c r="T154" s="148" t="e">
        <f>COUNTIF('[1]Matriz MAG'!$K$12:$K$378,T_Graf.!S154)</f>
        <v>#VALUE!</v>
      </c>
      <c r="U154" s="151" t="e">
        <f t="shared" si="18"/>
        <v>#VALUE!</v>
      </c>
      <c r="V154" s="148"/>
      <c r="W154" s="155" t="s">
        <v>758</v>
      </c>
      <c r="X154" s="148" t="e">
        <f>COUNTIF('[1]Matriz MGM'!$AB$12:$AB$375,"SIN IMPACTO")</f>
        <v>#VALUE!</v>
      </c>
      <c r="Y154" s="148"/>
      <c r="Z154" s="148" t="s">
        <v>415</v>
      </c>
      <c r="AA154" s="148" t="e">
        <f>COUNTIF('[1]Matriz MGM'!$K$12:$K$375,T_Graf.!Z154)</f>
        <v>#VALUE!</v>
      </c>
      <c r="AB154" s="151" t="e">
        <f t="shared" si="19"/>
        <v>#VALUE!</v>
      </c>
    </row>
    <row r="155" spans="1:28" ht="10.95" customHeight="1" x14ac:dyDescent="0.2">
      <c r="A155" s="155" t="s">
        <v>759</v>
      </c>
      <c r="B155" s="148" t="e">
        <f>COUNTIF('[1]Matriz COR'!$AB$12:$AB$387,"POSITIVO")</f>
        <v>#VALUE!</v>
      </c>
      <c r="C155" s="148"/>
      <c r="D155" s="148" t="s">
        <v>425</v>
      </c>
      <c r="E155" s="148" t="e">
        <f>COUNTIF('[1]Matriz COR'!$K$12:$K$387,T_Graf.!D155)</f>
        <v>#VALUE!</v>
      </c>
      <c r="F155" s="151" t="e">
        <f t="shared" si="16"/>
        <v>#VALUE!</v>
      </c>
      <c r="G155" s="148"/>
      <c r="H155" s="155" t="s">
        <v>759</v>
      </c>
      <c r="I155" s="148" t="e">
        <f>COUNTIF('[1]Matriz E.CAF'!$AB$12:$AB$411,"POSITIVO")</f>
        <v>#VALUE!</v>
      </c>
      <c r="J155" s="148"/>
      <c r="K155" s="340" t="s">
        <v>425</v>
      </c>
      <c r="L155" s="340"/>
      <c r="M155" s="148" t="e">
        <f>COUNTIF('[1]Matriz E.CAF'!$K$12:$K$411,T_Graf.!K155)</f>
        <v>#VALUE!</v>
      </c>
      <c r="N155" s="151" t="e">
        <f t="shared" si="17"/>
        <v>#VALUE!</v>
      </c>
      <c r="O155" s="148"/>
      <c r="P155" s="155" t="s">
        <v>759</v>
      </c>
      <c r="Q155" s="148" t="e">
        <f>COUNTIF('[1]Matriz MAG'!$AB$12:$AB$378,"POSITIVO")</f>
        <v>#VALUE!</v>
      </c>
      <c r="R155" s="148"/>
      <c r="S155" s="148" t="s">
        <v>425</v>
      </c>
      <c r="T155" s="148" t="e">
        <f>COUNTIF('[1]Matriz MAG'!$K$12:$K$378,T_Graf.!S155)</f>
        <v>#VALUE!</v>
      </c>
      <c r="U155" s="151" t="e">
        <f t="shared" si="18"/>
        <v>#VALUE!</v>
      </c>
      <c r="V155" s="148"/>
      <c r="W155" s="155" t="s">
        <v>759</v>
      </c>
      <c r="X155" s="148" t="e">
        <f>COUNTIF('[1]Matriz MGM'!$AB$12:$AB$375,"POSITIVO")</f>
        <v>#VALUE!</v>
      </c>
      <c r="Y155" s="148"/>
      <c r="Z155" s="148" t="s">
        <v>425</v>
      </c>
      <c r="AA155" s="148" t="e">
        <f>COUNTIF('[1]Matriz MGM'!$K$12:$K$375,T_Graf.!Z155)</f>
        <v>#VALUE!</v>
      </c>
      <c r="AB155" s="151" t="e">
        <f t="shared" si="19"/>
        <v>#VALUE!</v>
      </c>
    </row>
    <row r="156" spans="1:28" ht="10.95" customHeight="1" x14ac:dyDescent="0.2">
      <c r="A156" s="155" t="s">
        <v>760</v>
      </c>
      <c r="B156" s="148" t="e">
        <f>COUNTIF('[1]Matriz COR'!$AB$12:$AB$387,"Negativo BAJO")</f>
        <v>#VALUE!</v>
      </c>
      <c r="C156" s="148"/>
      <c r="D156" s="148" t="s">
        <v>434</v>
      </c>
      <c r="E156" s="148" t="e">
        <f>COUNTIF('[1]Matriz COR'!$K$12:$K$387,T_Graf.!D156)</f>
        <v>#VALUE!</v>
      </c>
      <c r="F156" s="151" t="e">
        <f t="shared" si="16"/>
        <v>#VALUE!</v>
      </c>
      <c r="G156" s="148"/>
      <c r="H156" s="155" t="s">
        <v>760</v>
      </c>
      <c r="I156" s="148" t="e">
        <f>COUNTIF('[1]Matriz E.CAF'!$AB$12:$AB$411,"Negativo BAJO")</f>
        <v>#VALUE!</v>
      </c>
      <c r="J156" s="148"/>
      <c r="K156" s="340" t="s">
        <v>434</v>
      </c>
      <c r="L156" s="340"/>
      <c r="M156" s="148" t="e">
        <f>COUNTIF('[1]Matriz E.CAF'!$K$12:$K$411,T_Graf.!K156)</f>
        <v>#VALUE!</v>
      </c>
      <c r="N156" s="151" t="e">
        <f t="shared" si="17"/>
        <v>#VALUE!</v>
      </c>
      <c r="O156" s="148"/>
      <c r="P156" s="155" t="s">
        <v>760</v>
      </c>
      <c r="Q156" s="148" t="e">
        <f>COUNTIF('[1]Matriz MAG'!$AB$12:$AB$378,"Negativo BAJO")</f>
        <v>#VALUE!</v>
      </c>
      <c r="R156" s="148"/>
      <c r="S156" s="148" t="s">
        <v>434</v>
      </c>
      <c r="T156" s="148" t="e">
        <f>COUNTIF('[1]Matriz MAG'!$K$12:$K$378,T_Graf.!S156)</f>
        <v>#VALUE!</v>
      </c>
      <c r="U156" s="151" t="e">
        <f t="shared" si="18"/>
        <v>#VALUE!</v>
      </c>
      <c r="V156" s="148"/>
      <c r="W156" s="155" t="s">
        <v>760</v>
      </c>
      <c r="X156" s="148" t="e">
        <f>COUNTIF('[1]Matriz MGM'!$AB$12:$AB$375,"Negativo BAJO")</f>
        <v>#VALUE!</v>
      </c>
      <c r="Y156" s="148"/>
      <c r="Z156" s="148" t="s">
        <v>434</v>
      </c>
      <c r="AA156" s="148" t="e">
        <f>COUNTIF('[1]Matriz MGM'!$K$12:$K$375,T_Graf.!Z156)</f>
        <v>#VALUE!</v>
      </c>
      <c r="AB156" s="151" t="e">
        <f t="shared" si="19"/>
        <v>#VALUE!</v>
      </c>
    </row>
    <row r="157" spans="1:28" ht="10.95" customHeight="1" x14ac:dyDescent="0.2">
      <c r="A157" s="155" t="s">
        <v>761</v>
      </c>
      <c r="B157" s="148" t="e">
        <f>COUNTIF('[1]Matriz COR'!$AB$12:$AB$387,"Negativo MODERADO")</f>
        <v>#VALUE!</v>
      </c>
      <c r="C157" s="148"/>
      <c r="D157" s="148" t="s">
        <v>442</v>
      </c>
      <c r="E157" s="148" t="e">
        <f>COUNTIF('[1]Matriz COR'!$K$12:$K$387,T_Graf.!D157)</f>
        <v>#VALUE!</v>
      </c>
      <c r="F157" s="151" t="e">
        <f t="shared" si="16"/>
        <v>#VALUE!</v>
      </c>
      <c r="G157" s="148"/>
      <c r="H157" s="155" t="s">
        <v>761</v>
      </c>
      <c r="I157" s="148" t="e">
        <f>COUNTIF('[1]Matriz E.CAF'!$AB$12:$AB$411,"Negativo MODERADO")</f>
        <v>#VALUE!</v>
      </c>
      <c r="J157" s="148"/>
      <c r="K157" s="340" t="s">
        <v>442</v>
      </c>
      <c r="L157" s="340"/>
      <c r="M157" s="148" t="e">
        <f>COUNTIF('[1]Matriz E.CAF'!$K$12:$K$411,T_Graf.!K157)</f>
        <v>#VALUE!</v>
      </c>
      <c r="N157" s="151" t="e">
        <f t="shared" si="17"/>
        <v>#VALUE!</v>
      </c>
      <c r="O157" s="148"/>
      <c r="P157" s="155" t="s">
        <v>761</v>
      </c>
      <c r="Q157" s="148" t="e">
        <f>COUNTIF('[1]Matriz MAG'!$AB$12:$AB$378,"Negativo MODERADO")</f>
        <v>#VALUE!</v>
      </c>
      <c r="R157" s="148"/>
      <c r="S157" s="148" t="s">
        <v>442</v>
      </c>
      <c r="T157" s="148" t="e">
        <f>COUNTIF('[1]Matriz MAG'!$K$12:$K$378,T_Graf.!S157)</f>
        <v>#VALUE!</v>
      </c>
      <c r="U157" s="151" t="e">
        <f t="shared" si="18"/>
        <v>#VALUE!</v>
      </c>
      <c r="V157" s="148"/>
      <c r="W157" s="155" t="s">
        <v>761</v>
      </c>
      <c r="X157" s="148" t="e">
        <f>COUNTIF('[1]Matriz MGM'!$AB$12:$AB$375,"Negativo MODERADO")</f>
        <v>#VALUE!</v>
      </c>
      <c r="Y157" s="148"/>
      <c r="Z157" s="148" t="s">
        <v>442</v>
      </c>
      <c r="AA157" s="148" t="e">
        <f>COUNTIF('[1]Matriz MGM'!$K$12:$K$375,T_Graf.!Z157)</f>
        <v>#VALUE!</v>
      </c>
      <c r="AB157" s="151" t="e">
        <f t="shared" si="19"/>
        <v>#VALUE!</v>
      </c>
    </row>
    <row r="158" spans="1:28" ht="10.95" customHeight="1" x14ac:dyDescent="0.2">
      <c r="A158" s="155" t="s">
        <v>762</v>
      </c>
      <c r="B158" s="148" t="e">
        <f>COUNTIF('[1]Matriz COR'!$AB$12:$AB$387,"Negativo ALTO")</f>
        <v>#VALUE!</v>
      </c>
      <c r="C158" s="148"/>
      <c r="D158" s="148" t="s">
        <v>450</v>
      </c>
      <c r="E158" s="148" t="e">
        <f>COUNTIF('[1]Matriz COR'!$K$12:$K$387,T_Graf.!D158)</f>
        <v>#VALUE!</v>
      </c>
      <c r="F158" s="151" t="e">
        <f t="shared" si="16"/>
        <v>#VALUE!</v>
      </c>
      <c r="G158" s="148"/>
      <c r="H158" s="155" t="s">
        <v>762</v>
      </c>
      <c r="I158" s="148" t="e">
        <f>COUNTIF('[1]Matriz E.CAF'!$AB$12:$AB$411,"Negativo ALTO")</f>
        <v>#VALUE!</v>
      </c>
      <c r="J158" s="148"/>
      <c r="K158" s="340" t="s">
        <v>450</v>
      </c>
      <c r="L158" s="340"/>
      <c r="M158" s="148" t="e">
        <f>COUNTIF('[1]Matriz E.CAF'!$K$12:$K$411,T_Graf.!K158)</f>
        <v>#VALUE!</v>
      </c>
      <c r="N158" s="151" t="e">
        <f t="shared" si="17"/>
        <v>#VALUE!</v>
      </c>
      <c r="O158" s="148"/>
      <c r="P158" s="155" t="s">
        <v>762</v>
      </c>
      <c r="Q158" s="148" t="e">
        <f>COUNTIF('[1]Matriz MAG'!$AB$12:$AB$378,"Negativo ALTO")</f>
        <v>#VALUE!</v>
      </c>
      <c r="R158" s="148"/>
      <c r="S158" s="148" t="s">
        <v>450</v>
      </c>
      <c r="T158" s="148" t="e">
        <f>COUNTIF('[1]Matriz MAG'!$K$12:$K$378,T_Graf.!S158)</f>
        <v>#VALUE!</v>
      </c>
      <c r="U158" s="151" t="e">
        <f t="shared" si="18"/>
        <v>#VALUE!</v>
      </c>
      <c r="V158" s="148"/>
      <c r="W158" s="155" t="s">
        <v>762</v>
      </c>
      <c r="X158" s="148" t="e">
        <f>COUNTIF('[1]Matriz MGM'!$AB$12:$AB$375,"Negativo ALTO")</f>
        <v>#VALUE!</v>
      </c>
      <c r="Y158" s="148"/>
      <c r="Z158" s="148" t="s">
        <v>450</v>
      </c>
      <c r="AA158" s="148" t="e">
        <f>COUNTIF('[1]Matriz MGM'!$K$12:$K$375,T_Graf.!Z158)</f>
        <v>#VALUE!</v>
      </c>
      <c r="AB158" s="151" t="e">
        <f t="shared" si="19"/>
        <v>#VALUE!</v>
      </c>
    </row>
    <row r="159" spans="1:28" ht="10.95" customHeight="1" x14ac:dyDescent="0.2">
      <c r="A159" s="155" t="s">
        <v>763</v>
      </c>
      <c r="B159" s="148" t="e">
        <f>SUM(B154:B158)</f>
        <v>#VALUE!</v>
      </c>
      <c r="C159" s="148"/>
      <c r="D159" s="148" t="s">
        <v>458</v>
      </c>
      <c r="E159" s="148" t="e">
        <f>COUNTIF('[1]Matriz COR'!$K$12:$K$387,T_Graf.!D159)</f>
        <v>#VALUE!</v>
      </c>
      <c r="F159" s="151" t="e">
        <f t="shared" si="16"/>
        <v>#VALUE!</v>
      </c>
      <c r="G159" s="148"/>
      <c r="H159" s="155" t="s">
        <v>763</v>
      </c>
      <c r="I159" s="148" t="e">
        <f>SUM(I154:I158)</f>
        <v>#VALUE!</v>
      </c>
      <c r="J159" s="148"/>
      <c r="K159" s="340" t="s">
        <v>458</v>
      </c>
      <c r="L159" s="340"/>
      <c r="M159" s="148" t="e">
        <f>COUNTIF('[1]Matriz E.CAF'!$K$12:$K$411,T_Graf.!K159)</f>
        <v>#VALUE!</v>
      </c>
      <c r="N159" s="151" t="e">
        <f t="shared" si="17"/>
        <v>#VALUE!</v>
      </c>
      <c r="O159" s="148"/>
      <c r="P159" s="155" t="s">
        <v>763</v>
      </c>
      <c r="Q159" s="148" t="e">
        <f>SUM(Q154:Q158)</f>
        <v>#VALUE!</v>
      </c>
      <c r="R159" s="148"/>
      <c r="S159" s="148" t="s">
        <v>458</v>
      </c>
      <c r="T159" s="148" t="e">
        <f>COUNTIF('[1]Matriz MAG'!$K$12:$K$378,T_Graf.!S159)</f>
        <v>#VALUE!</v>
      </c>
      <c r="U159" s="151" t="e">
        <f t="shared" si="18"/>
        <v>#VALUE!</v>
      </c>
      <c r="V159" s="148"/>
      <c r="W159" s="155" t="s">
        <v>763</v>
      </c>
      <c r="X159" s="148" t="e">
        <f>SUM(X154:X158)</f>
        <v>#VALUE!</v>
      </c>
      <c r="Y159" s="148"/>
      <c r="Z159" s="148" t="s">
        <v>458</v>
      </c>
      <c r="AA159" s="148" t="e">
        <f>COUNTIF('[1]Matriz MGM'!$K$12:$K$375,T_Graf.!Z159)</f>
        <v>#VALUE!</v>
      </c>
      <c r="AB159" s="151" t="e">
        <f t="shared" si="19"/>
        <v>#VALUE!</v>
      </c>
    </row>
    <row r="160" spans="1:28" ht="10.95" customHeight="1" x14ac:dyDescent="0.2">
      <c r="A160" s="155"/>
      <c r="B160" s="148"/>
      <c r="C160" s="148"/>
      <c r="D160" s="148" t="s">
        <v>465</v>
      </c>
      <c r="E160" s="148" t="e">
        <f>COUNTIF('[1]Matriz COR'!$K$12:$K$387,T_Graf.!D160)</f>
        <v>#VALUE!</v>
      </c>
      <c r="F160" s="151" t="e">
        <f t="shared" si="16"/>
        <v>#VALUE!</v>
      </c>
      <c r="G160" s="148"/>
      <c r="H160" s="155"/>
      <c r="I160" s="148"/>
      <c r="J160" s="148"/>
      <c r="K160" s="340" t="s">
        <v>465</v>
      </c>
      <c r="L160" s="340"/>
      <c r="M160" s="148" t="e">
        <f>COUNTIF('[1]Matriz E.CAF'!$K$12:$K$411,T_Graf.!K160)</f>
        <v>#VALUE!</v>
      </c>
      <c r="N160" s="151" t="e">
        <f t="shared" si="17"/>
        <v>#VALUE!</v>
      </c>
      <c r="O160" s="148"/>
      <c r="P160" s="155"/>
      <c r="Q160" s="148"/>
      <c r="R160" s="148"/>
      <c r="S160" s="148" t="s">
        <v>465</v>
      </c>
      <c r="T160" s="148" t="e">
        <f>COUNTIF('[1]Matriz MAG'!$K$12:$K$378,T_Graf.!S160)</f>
        <v>#VALUE!</v>
      </c>
      <c r="U160" s="151" t="e">
        <f t="shared" si="18"/>
        <v>#VALUE!</v>
      </c>
      <c r="V160" s="148"/>
      <c r="W160" s="155"/>
      <c r="X160" s="148"/>
      <c r="Y160" s="148"/>
      <c r="Z160" s="148" t="s">
        <v>465</v>
      </c>
      <c r="AA160" s="148" t="e">
        <f>COUNTIF('[1]Matriz MGM'!$K$12:$K$375,T_Graf.!Z160)</f>
        <v>#VALUE!</v>
      </c>
      <c r="AB160" s="151" t="e">
        <f t="shared" si="19"/>
        <v>#VALUE!</v>
      </c>
    </row>
    <row r="161" spans="1:28" ht="10.95" customHeight="1" x14ac:dyDescent="0.2">
      <c r="A161" s="150" t="s">
        <v>765</v>
      </c>
      <c r="B161" s="148"/>
      <c r="C161" s="148"/>
      <c r="D161" s="148" t="s">
        <v>472</v>
      </c>
      <c r="E161" s="148" t="e">
        <f>COUNTIF('[1]Matriz COR'!$K$12:$K$387,T_Graf.!D161)</f>
        <v>#VALUE!</v>
      </c>
      <c r="F161" s="151" t="e">
        <f t="shared" si="16"/>
        <v>#VALUE!</v>
      </c>
      <c r="G161" s="148"/>
      <c r="H161" s="150" t="s">
        <v>765</v>
      </c>
      <c r="I161" s="148"/>
      <c r="J161" s="148"/>
      <c r="K161" s="340" t="s">
        <v>472</v>
      </c>
      <c r="L161" s="340"/>
      <c r="M161" s="148" t="e">
        <f>COUNTIF('[1]Matriz E.CAF'!$K$12:$K$411,T_Graf.!K161)</f>
        <v>#VALUE!</v>
      </c>
      <c r="N161" s="151" t="e">
        <f t="shared" si="17"/>
        <v>#VALUE!</v>
      </c>
      <c r="O161" s="148"/>
      <c r="P161" s="150" t="s">
        <v>765</v>
      </c>
      <c r="Q161" s="148"/>
      <c r="R161" s="148"/>
      <c r="S161" s="148" t="s">
        <v>472</v>
      </c>
      <c r="T161" s="148" t="e">
        <f>COUNTIF('[1]Matriz MAG'!$K$12:$K$378,T_Graf.!S161)</f>
        <v>#VALUE!</v>
      </c>
      <c r="U161" s="151" t="e">
        <f t="shared" si="18"/>
        <v>#VALUE!</v>
      </c>
      <c r="V161" s="148"/>
      <c r="W161" s="150" t="s">
        <v>765</v>
      </c>
      <c r="X161" s="148"/>
      <c r="Y161" s="148"/>
      <c r="Z161" s="148" t="s">
        <v>472</v>
      </c>
      <c r="AA161" s="148" t="e">
        <f>COUNTIF('[1]Matriz MGM'!$K$12:$K$375,T_Graf.!Z161)</f>
        <v>#VALUE!</v>
      </c>
      <c r="AB161" s="151" t="e">
        <f t="shared" si="19"/>
        <v>#VALUE!</v>
      </c>
    </row>
    <row r="162" spans="1:28" ht="10.95" customHeight="1" x14ac:dyDescent="0.2">
      <c r="A162" s="156" t="e">
        <f>(B148/B157)-1</f>
        <v>#VALUE!</v>
      </c>
      <c r="B162" s="148"/>
      <c r="C162" s="148"/>
      <c r="D162" s="148" t="s">
        <v>479</v>
      </c>
      <c r="E162" s="148" t="e">
        <f>COUNTIF('[1]Matriz COR'!$K$12:$K$387,T_Graf.!D162)</f>
        <v>#VALUE!</v>
      </c>
      <c r="F162" s="151" t="e">
        <f t="shared" si="16"/>
        <v>#VALUE!</v>
      </c>
      <c r="G162" s="148"/>
      <c r="H162" s="156" t="e">
        <f>(I148/I157)-1</f>
        <v>#VALUE!</v>
      </c>
      <c r="I162" s="148"/>
      <c r="J162" s="148"/>
      <c r="K162" s="340" t="s">
        <v>479</v>
      </c>
      <c r="L162" s="340"/>
      <c r="M162" s="148" t="e">
        <f>COUNTIF('[1]Matriz E.CAF'!$K$12:$K$411,T_Graf.!K162)</f>
        <v>#VALUE!</v>
      </c>
      <c r="N162" s="151" t="e">
        <f t="shared" si="17"/>
        <v>#VALUE!</v>
      </c>
      <c r="O162" s="148"/>
      <c r="P162" s="156" t="e">
        <f>(Q148/Q157)-1</f>
        <v>#VALUE!</v>
      </c>
      <c r="Q162" s="148"/>
      <c r="R162" s="148"/>
      <c r="S162" s="148" t="s">
        <v>479</v>
      </c>
      <c r="T162" s="148" t="e">
        <f>COUNTIF('[1]Matriz MAG'!$K$12:$K$378,T_Graf.!S162)</f>
        <v>#VALUE!</v>
      </c>
      <c r="U162" s="151" t="e">
        <f t="shared" si="18"/>
        <v>#VALUE!</v>
      </c>
      <c r="V162" s="148"/>
      <c r="W162" s="156" t="e">
        <f>(X148/X157)-1</f>
        <v>#VALUE!</v>
      </c>
      <c r="X162" s="148"/>
      <c r="Y162" s="148"/>
      <c r="Z162" s="148" t="s">
        <v>479</v>
      </c>
      <c r="AA162" s="148" t="e">
        <f>COUNTIF('[1]Matriz MGM'!$K$12:$K$375,T_Graf.!Z162)</f>
        <v>#VALUE!</v>
      </c>
      <c r="AB162" s="151" t="e">
        <f t="shared" si="19"/>
        <v>#VALUE!</v>
      </c>
    </row>
    <row r="163" spans="1:28" ht="10.95" customHeight="1" x14ac:dyDescent="0.2">
      <c r="A163" s="156" t="e">
        <f>A162*-1</f>
        <v>#VALUE!</v>
      </c>
      <c r="B163" s="148"/>
      <c r="C163" s="148"/>
      <c r="D163" s="148" t="s">
        <v>486</v>
      </c>
      <c r="E163" s="148" t="e">
        <f>COUNTIF('[1]Matriz COR'!$K$12:$K$387,T_Graf.!D163)</f>
        <v>#VALUE!</v>
      </c>
      <c r="F163" s="151" t="e">
        <f t="shared" si="16"/>
        <v>#VALUE!</v>
      </c>
      <c r="G163" s="148"/>
      <c r="H163" s="156" t="e">
        <f>H162*-1</f>
        <v>#VALUE!</v>
      </c>
      <c r="I163" s="148"/>
      <c r="J163" s="148"/>
      <c r="K163" s="340" t="s">
        <v>486</v>
      </c>
      <c r="L163" s="340"/>
      <c r="M163" s="148" t="e">
        <f>COUNTIF('[1]Matriz E.CAF'!$K$12:$K$411,T_Graf.!K163)</f>
        <v>#VALUE!</v>
      </c>
      <c r="N163" s="151" t="e">
        <f t="shared" si="17"/>
        <v>#VALUE!</v>
      </c>
      <c r="O163" s="148"/>
      <c r="P163" s="156" t="e">
        <f>P162*-1</f>
        <v>#VALUE!</v>
      </c>
      <c r="Q163" s="148"/>
      <c r="R163" s="148"/>
      <c r="S163" s="148" t="s">
        <v>486</v>
      </c>
      <c r="T163" s="148" t="e">
        <f>COUNTIF('[1]Matriz MAG'!$K$12:$K$378,T_Graf.!S163)</f>
        <v>#VALUE!</v>
      </c>
      <c r="U163" s="151" t="e">
        <f t="shared" si="18"/>
        <v>#VALUE!</v>
      </c>
      <c r="V163" s="148"/>
      <c r="W163" s="156" t="e">
        <f>W162*-1</f>
        <v>#VALUE!</v>
      </c>
      <c r="X163" s="148"/>
      <c r="Y163" s="148"/>
      <c r="Z163" s="148" t="s">
        <v>486</v>
      </c>
      <c r="AA163" s="148" t="e">
        <f>COUNTIF('[1]Matriz MGM'!$K$12:$K$375,T_Graf.!Z163)</f>
        <v>#VALUE!</v>
      </c>
      <c r="AB163" s="151" t="e">
        <f t="shared" si="19"/>
        <v>#VALUE!</v>
      </c>
    </row>
    <row r="164" spans="1:28" ht="10.95" customHeight="1" x14ac:dyDescent="0.2">
      <c r="A164" s="155"/>
      <c r="B164" s="148"/>
      <c r="C164" s="148"/>
      <c r="D164" s="148" t="s">
        <v>493</v>
      </c>
      <c r="E164" s="148" t="e">
        <f>COUNTIF('[1]Matriz COR'!$K$12:$K$387,T_Graf.!D164)</f>
        <v>#VALUE!</v>
      </c>
      <c r="F164" s="151" t="e">
        <f t="shared" si="16"/>
        <v>#VALUE!</v>
      </c>
      <c r="G164" s="148"/>
      <c r="H164" s="155"/>
      <c r="I164" s="148"/>
      <c r="J164" s="148"/>
      <c r="K164" s="340" t="s">
        <v>493</v>
      </c>
      <c r="L164" s="340"/>
      <c r="M164" s="148" t="e">
        <f>COUNTIF('[1]Matriz E.CAF'!$K$12:$K$411,T_Graf.!K164)</f>
        <v>#VALUE!</v>
      </c>
      <c r="N164" s="151" t="e">
        <f t="shared" si="17"/>
        <v>#VALUE!</v>
      </c>
      <c r="O164" s="148"/>
      <c r="P164" s="155"/>
      <c r="Q164" s="148"/>
      <c r="R164" s="148"/>
      <c r="S164" s="148" t="s">
        <v>493</v>
      </c>
      <c r="T164" s="148" t="e">
        <f>COUNTIF('[1]Matriz MAG'!$K$12:$K$378,T_Graf.!S164)</f>
        <v>#VALUE!</v>
      </c>
      <c r="U164" s="151" t="e">
        <f t="shared" si="18"/>
        <v>#VALUE!</v>
      </c>
      <c r="V164" s="148"/>
      <c r="W164" s="155"/>
      <c r="X164" s="148"/>
      <c r="Y164" s="148"/>
      <c r="Z164" s="148" t="s">
        <v>493</v>
      </c>
      <c r="AA164" s="148" t="e">
        <f>COUNTIF('[1]Matriz MGM'!$K$12:$K$375,T_Graf.!Z164)</f>
        <v>#VALUE!</v>
      </c>
      <c r="AB164" s="151" t="e">
        <f t="shared" si="19"/>
        <v>#VALUE!</v>
      </c>
    </row>
    <row r="165" spans="1:28" ht="10.95" customHeight="1" x14ac:dyDescent="0.2">
      <c r="A165" s="155"/>
      <c r="B165" s="148"/>
      <c r="C165" s="148"/>
      <c r="D165" s="148" t="s">
        <v>499</v>
      </c>
      <c r="E165" s="148" t="e">
        <f>COUNTIF('[1]Matriz COR'!$K$12:$K$387,T_Graf.!D165)</f>
        <v>#VALUE!</v>
      </c>
      <c r="F165" s="151" t="e">
        <f t="shared" si="16"/>
        <v>#VALUE!</v>
      </c>
      <c r="G165" s="148"/>
      <c r="H165" s="155"/>
      <c r="I165" s="148"/>
      <c r="J165" s="148"/>
      <c r="K165" s="340" t="s">
        <v>499</v>
      </c>
      <c r="L165" s="340"/>
      <c r="M165" s="148" t="e">
        <f>COUNTIF('[1]Matriz E.CAF'!$K$12:$K$411,T_Graf.!K165)</f>
        <v>#VALUE!</v>
      </c>
      <c r="N165" s="151" t="e">
        <f t="shared" si="17"/>
        <v>#VALUE!</v>
      </c>
      <c r="O165" s="148"/>
      <c r="P165" s="155"/>
      <c r="Q165" s="148"/>
      <c r="R165" s="148"/>
      <c r="S165" s="148" t="s">
        <v>499</v>
      </c>
      <c r="T165" s="148" t="e">
        <f>COUNTIF('[1]Matriz MAG'!$K$12:$K$378,T_Graf.!S165)</f>
        <v>#VALUE!</v>
      </c>
      <c r="U165" s="151" t="e">
        <f t="shared" si="18"/>
        <v>#VALUE!</v>
      </c>
      <c r="V165" s="148"/>
      <c r="W165" s="155"/>
      <c r="X165" s="148"/>
      <c r="Y165" s="148"/>
      <c r="Z165" s="148" t="s">
        <v>499</v>
      </c>
      <c r="AA165" s="148" t="e">
        <f>COUNTIF('[1]Matriz MGM'!$K$12:$K$375,T_Graf.!Z165)</f>
        <v>#VALUE!</v>
      </c>
      <c r="AB165" s="151" t="e">
        <f t="shared" si="19"/>
        <v>#VALUE!</v>
      </c>
    </row>
    <row r="166" spans="1:28" ht="10.95" customHeight="1" x14ac:dyDescent="0.2">
      <c r="A166" s="155"/>
      <c r="B166" s="148"/>
      <c r="C166" s="148"/>
      <c r="D166" s="148" t="s">
        <v>504</v>
      </c>
      <c r="E166" s="148" t="e">
        <f>COUNTIF('[1]Matriz COR'!$K$12:$K$387,T_Graf.!D166)</f>
        <v>#VALUE!</v>
      </c>
      <c r="F166" s="151" t="e">
        <f t="shared" si="16"/>
        <v>#VALUE!</v>
      </c>
      <c r="G166" s="148"/>
      <c r="H166" s="155"/>
      <c r="I166" s="148"/>
      <c r="J166" s="148"/>
      <c r="K166" s="340" t="s">
        <v>504</v>
      </c>
      <c r="L166" s="340"/>
      <c r="M166" s="148" t="e">
        <f>COUNTIF('[1]Matriz E.CAF'!$K$12:$K$411,T_Graf.!K166)</f>
        <v>#VALUE!</v>
      </c>
      <c r="N166" s="151" t="e">
        <f t="shared" si="17"/>
        <v>#VALUE!</v>
      </c>
      <c r="O166" s="148"/>
      <c r="P166" s="155"/>
      <c r="Q166" s="148"/>
      <c r="R166" s="148"/>
      <c r="S166" s="148" t="s">
        <v>504</v>
      </c>
      <c r="T166" s="148" t="e">
        <f>COUNTIF('[1]Matriz MAG'!$K$12:$K$378,T_Graf.!S166)</f>
        <v>#VALUE!</v>
      </c>
      <c r="U166" s="151" t="e">
        <f t="shared" si="18"/>
        <v>#VALUE!</v>
      </c>
      <c r="V166" s="148"/>
      <c r="W166" s="155"/>
      <c r="X166" s="148"/>
      <c r="Y166" s="148"/>
      <c r="Z166" s="148" t="s">
        <v>504</v>
      </c>
      <c r="AA166" s="148" t="e">
        <f>COUNTIF('[1]Matriz MGM'!$K$12:$K$375,T_Graf.!Z166)</f>
        <v>#VALUE!</v>
      </c>
      <c r="AB166" s="151" t="e">
        <f t="shared" si="19"/>
        <v>#VALUE!</v>
      </c>
    </row>
    <row r="167" spans="1:28" ht="10.95" customHeight="1" x14ac:dyDescent="0.2">
      <c r="A167" s="155"/>
      <c r="B167" s="148"/>
      <c r="C167" s="148"/>
      <c r="D167" s="157" t="s">
        <v>510</v>
      </c>
      <c r="E167" s="148" t="e">
        <f>COUNTIF('[1]Matriz COR'!$K$12:$K$387,T_Graf.!D167)</f>
        <v>#VALUE!</v>
      </c>
      <c r="F167" s="151" t="e">
        <f t="shared" si="16"/>
        <v>#VALUE!</v>
      </c>
      <c r="G167" s="148"/>
      <c r="H167" s="155"/>
      <c r="I167" s="148"/>
      <c r="J167" s="148"/>
      <c r="K167" s="340" t="s">
        <v>510</v>
      </c>
      <c r="L167" s="340"/>
      <c r="M167" s="148" t="e">
        <f>COUNTIF('[1]Matriz E.CAF'!$K$12:$K$411,T_Graf.!K167)</f>
        <v>#VALUE!</v>
      </c>
      <c r="N167" s="151" t="e">
        <f t="shared" si="17"/>
        <v>#VALUE!</v>
      </c>
      <c r="O167" s="148"/>
      <c r="P167" s="155"/>
      <c r="Q167" s="148"/>
      <c r="R167" s="148"/>
      <c r="S167" s="157" t="s">
        <v>510</v>
      </c>
      <c r="T167" s="148" t="e">
        <f>COUNTIF('[1]Matriz MAG'!$K$12:$K$378,T_Graf.!S167)</f>
        <v>#VALUE!</v>
      </c>
      <c r="U167" s="151" t="e">
        <f t="shared" si="18"/>
        <v>#VALUE!</v>
      </c>
      <c r="V167" s="148"/>
      <c r="W167" s="155"/>
      <c r="X167" s="148"/>
      <c r="Y167" s="148"/>
      <c r="Z167" s="157" t="s">
        <v>510</v>
      </c>
      <c r="AA167" s="148" t="e">
        <f>COUNTIF('[1]Matriz MGM'!$K$12:$K$375,T_Graf.!Z167)</f>
        <v>#VALUE!</v>
      </c>
      <c r="AB167" s="151" t="e">
        <f t="shared" si="19"/>
        <v>#VALUE!</v>
      </c>
    </row>
    <row r="168" spans="1:28" ht="10.95" customHeight="1" x14ac:dyDescent="0.2">
      <c r="A168" s="155"/>
      <c r="B168" s="148"/>
      <c r="C168" s="148"/>
      <c r="D168" s="148" t="s">
        <v>516</v>
      </c>
      <c r="E168" s="148" t="e">
        <f>COUNTIF('[1]Matriz COR'!$K$12:$K$387,T_Graf.!D168)</f>
        <v>#VALUE!</v>
      </c>
      <c r="F168" s="151" t="e">
        <f t="shared" si="16"/>
        <v>#VALUE!</v>
      </c>
      <c r="G168" s="148"/>
      <c r="H168" s="155"/>
      <c r="I168" s="148"/>
      <c r="J168" s="148"/>
      <c r="K168" s="340" t="s">
        <v>516</v>
      </c>
      <c r="L168" s="340"/>
      <c r="M168" s="148" t="e">
        <f>COUNTIF('[1]Matriz E.CAF'!$K$12:$K$411,T_Graf.!K168)</f>
        <v>#VALUE!</v>
      </c>
      <c r="N168" s="151" t="e">
        <f t="shared" si="17"/>
        <v>#VALUE!</v>
      </c>
      <c r="O168" s="148"/>
      <c r="P168" s="155"/>
      <c r="Q168" s="148"/>
      <c r="R168" s="148"/>
      <c r="S168" s="148" t="s">
        <v>516</v>
      </c>
      <c r="T168" s="148" t="e">
        <f>COUNTIF('[1]Matriz MAG'!$K$12:$K$378,T_Graf.!S168)</f>
        <v>#VALUE!</v>
      </c>
      <c r="U168" s="151" t="e">
        <f t="shared" si="18"/>
        <v>#VALUE!</v>
      </c>
      <c r="V168" s="148"/>
      <c r="W168" s="155"/>
      <c r="X168" s="148"/>
      <c r="Y168" s="148"/>
      <c r="Z168" s="148" t="s">
        <v>516</v>
      </c>
      <c r="AA168" s="148" t="e">
        <f>COUNTIF('[1]Matriz MGM'!$K$12:$K$375,T_Graf.!Z168)</f>
        <v>#VALUE!</v>
      </c>
      <c r="AB168" s="151" t="e">
        <f t="shared" si="19"/>
        <v>#VALUE!</v>
      </c>
    </row>
    <row r="169" spans="1:28" ht="10.95" customHeight="1" x14ac:dyDescent="0.2">
      <c r="A169" s="155"/>
      <c r="B169" s="148"/>
      <c r="C169" s="148"/>
      <c r="D169" s="148" t="s">
        <v>522</v>
      </c>
      <c r="E169" s="148" t="e">
        <f>COUNTIF('[1]Matriz COR'!$K$12:$K$387,T_Graf.!D169)</f>
        <v>#VALUE!</v>
      </c>
      <c r="F169" s="151" t="e">
        <f t="shared" si="16"/>
        <v>#VALUE!</v>
      </c>
      <c r="G169" s="148"/>
      <c r="H169" s="155"/>
      <c r="I169" s="148"/>
      <c r="J169" s="148"/>
      <c r="K169" s="340" t="s">
        <v>522</v>
      </c>
      <c r="L169" s="340"/>
      <c r="M169" s="148" t="e">
        <f>COUNTIF('[1]Matriz E.CAF'!$K$12:$K$411,T_Graf.!K169)</f>
        <v>#VALUE!</v>
      </c>
      <c r="N169" s="151" t="e">
        <f t="shared" si="17"/>
        <v>#VALUE!</v>
      </c>
      <c r="O169" s="148"/>
      <c r="P169" s="155"/>
      <c r="Q169" s="148"/>
      <c r="R169" s="148"/>
      <c r="S169" s="148" t="s">
        <v>522</v>
      </c>
      <c r="T169" s="148" t="e">
        <f>COUNTIF('[1]Matriz MAG'!$K$12:$K$378,T_Graf.!S169)</f>
        <v>#VALUE!</v>
      </c>
      <c r="U169" s="151" t="e">
        <f t="shared" si="18"/>
        <v>#VALUE!</v>
      </c>
      <c r="V169" s="148"/>
      <c r="W169" s="155"/>
      <c r="X169" s="148"/>
      <c r="Y169" s="148"/>
      <c r="Z169" s="148" t="s">
        <v>522</v>
      </c>
      <c r="AA169" s="148" t="e">
        <f>COUNTIF('[1]Matriz MGM'!$K$12:$K$375,T_Graf.!Z169)</f>
        <v>#VALUE!</v>
      </c>
      <c r="AB169" s="151" t="e">
        <f t="shared" si="19"/>
        <v>#VALUE!</v>
      </c>
    </row>
    <row r="170" spans="1:28" ht="10.95" customHeight="1" x14ac:dyDescent="0.2">
      <c r="A170" s="155"/>
      <c r="B170" s="148"/>
      <c r="C170" s="148"/>
      <c r="D170" s="148" t="s">
        <v>528</v>
      </c>
      <c r="E170" s="148" t="e">
        <f>COUNTIF('[1]Matriz COR'!$K$12:$K$387,T_Graf.!D170)</f>
        <v>#VALUE!</v>
      </c>
      <c r="F170" s="151" t="e">
        <f t="shared" si="16"/>
        <v>#VALUE!</v>
      </c>
      <c r="G170" s="148"/>
      <c r="H170" s="155"/>
      <c r="I170" s="148"/>
      <c r="J170" s="148"/>
      <c r="K170" s="340" t="s">
        <v>528</v>
      </c>
      <c r="L170" s="340"/>
      <c r="M170" s="148" t="e">
        <f>COUNTIF('[1]Matriz E.CAF'!$K$12:$K$411,T_Graf.!K170)</f>
        <v>#VALUE!</v>
      </c>
      <c r="N170" s="151" t="e">
        <f t="shared" si="17"/>
        <v>#VALUE!</v>
      </c>
      <c r="O170" s="148"/>
      <c r="P170" s="155"/>
      <c r="Q170" s="148"/>
      <c r="R170" s="148"/>
      <c r="S170" s="148" t="s">
        <v>528</v>
      </c>
      <c r="T170" s="148" t="e">
        <f>COUNTIF('[1]Matriz MAG'!$K$12:$K$378,T_Graf.!S170)</f>
        <v>#VALUE!</v>
      </c>
      <c r="U170" s="151" t="e">
        <f t="shared" si="18"/>
        <v>#VALUE!</v>
      </c>
      <c r="V170" s="148"/>
      <c r="W170" s="155"/>
      <c r="X170" s="148"/>
      <c r="Y170" s="148"/>
      <c r="Z170" s="148" t="s">
        <v>528</v>
      </c>
      <c r="AA170" s="148" t="e">
        <f>COUNTIF('[1]Matriz MGM'!$K$12:$K$375,T_Graf.!Z170)</f>
        <v>#VALUE!</v>
      </c>
      <c r="AB170" s="151" t="e">
        <f t="shared" si="19"/>
        <v>#VALUE!</v>
      </c>
    </row>
    <row r="171" spans="1:28" ht="10.95" customHeight="1" x14ac:dyDescent="0.2">
      <c r="A171" s="155"/>
      <c r="B171" s="148"/>
      <c r="C171" s="148"/>
      <c r="D171" s="148" t="s">
        <v>534</v>
      </c>
      <c r="E171" s="148" t="e">
        <f>COUNTIF('[1]Matriz COR'!$K$12:$K$387,T_Graf.!D171)</f>
        <v>#VALUE!</v>
      </c>
      <c r="F171" s="151" t="e">
        <f t="shared" si="16"/>
        <v>#VALUE!</v>
      </c>
      <c r="G171" s="148"/>
      <c r="H171" s="155"/>
      <c r="I171" s="148"/>
      <c r="J171" s="148"/>
      <c r="K171" s="340" t="s">
        <v>534</v>
      </c>
      <c r="L171" s="340"/>
      <c r="M171" s="148" t="e">
        <f>COUNTIF('[1]Matriz E.CAF'!$K$12:$K$411,T_Graf.!K171)</f>
        <v>#VALUE!</v>
      </c>
      <c r="N171" s="151" t="e">
        <f t="shared" si="17"/>
        <v>#VALUE!</v>
      </c>
      <c r="O171" s="148"/>
      <c r="P171" s="155"/>
      <c r="Q171" s="148"/>
      <c r="R171" s="148"/>
      <c r="S171" s="148" t="s">
        <v>534</v>
      </c>
      <c r="T171" s="148" t="e">
        <f>COUNTIF('[1]Matriz MAG'!$K$12:$K$378,T_Graf.!S171)</f>
        <v>#VALUE!</v>
      </c>
      <c r="U171" s="151" t="e">
        <f t="shared" si="18"/>
        <v>#VALUE!</v>
      </c>
      <c r="V171" s="148"/>
      <c r="W171" s="155"/>
      <c r="X171" s="148"/>
      <c r="Y171" s="148"/>
      <c r="Z171" s="148" t="s">
        <v>534</v>
      </c>
      <c r="AA171" s="148" t="e">
        <f>COUNTIF('[1]Matriz MGM'!$K$12:$K$375,T_Graf.!Z171)</f>
        <v>#VALUE!</v>
      </c>
      <c r="AB171" s="151" t="e">
        <f t="shared" si="19"/>
        <v>#VALUE!</v>
      </c>
    </row>
    <row r="172" spans="1:28" ht="10.95" customHeight="1" x14ac:dyDescent="0.2">
      <c r="A172" s="155"/>
      <c r="B172" s="148"/>
      <c r="C172" s="148"/>
      <c r="D172" s="148" t="s">
        <v>540</v>
      </c>
      <c r="E172" s="148" t="e">
        <f>COUNTIF('[1]Matriz COR'!$K$12:$K$387,T_Graf.!D172)</f>
        <v>#VALUE!</v>
      </c>
      <c r="F172" s="151" t="e">
        <f t="shared" si="16"/>
        <v>#VALUE!</v>
      </c>
      <c r="G172" s="148"/>
      <c r="H172" s="155"/>
      <c r="I172" s="148"/>
      <c r="J172" s="148"/>
      <c r="K172" s="340" t="s">
        <v>540</v>
      </c>
      <c r="L172" s="340"/>
      <c r="M172" s="148" t="e">
        <f>COUNTIF('[1]Matriz E.CAF'!$K$12:$K$411,T_Graf.!K172)</f>
        <v>#VALUE!</v>
      </c>
      <c r="N172" s="151" t="e">
        <f t="shared" si="17"/>
        <v>#VALUE!</v>
      </c>
      <c r="O172" s="148"/>
      <c r="P172" s="155"/>
      <c r="Q172" s="148"/>
      <c r="R172" s="148"/>
      <c r="S172" s="148" t="s">
        <v>540</v>
      </c>
      <c r="T172" s="148" t="e">
        <f>COUNTIF('[1]Matriz MAG'!$K$12:$K$378,T_Graf.!S172)</f>
        <v>#VALUE!</v>
      </c>
      <c r="U172" s="151" t="e">
        <f t="shared" si="18"/>
        <v>#VALUE!</v>
      </c>
      <c r="V172" s="148"/>
      <c r="W172" s="155"/>
      <c r="X172" s="148"/>
      <c r="Y172" s="148"/>
      <c r="Z172" s="148" t="s">
        <v>540</v>
      </c>
      <c r="AA172" s="148" t="e">
        <f>COUNTIF('[1]Matriz MGM'!$K$12:$K$375,T_Graf.!Z172)</f>
        <v>#VALUE!</v>
      </c>
      <c r="AB172" s="151" t="e">
        <f t="shared" si="19"/>
        <v>#VALUE!</v>
      </c>
    </row>
    <row r="173" spans="1:28" ht="10.95" customHeight="1" x14ac:dyDescent="0.2">
      <c r="A173" s="155"/>
      <c r="B173" s="148"/>
      <c r="C173" s="148"/>
      <c r="D173" s="148" t="s">
        <v>545</v>
      </c>
      <c r="E173" s="148" t="e">
        <f>COUNTIF('[1]Matriz COR'!$K$12:$K$387,T_Graf.!D173)</f>
        <v>#VALUE!</v>
      </c>
      <c r="F173" s="151" t="e">
        <f t="shared" si="16"/>
        <v>#VALUE!</v>
      </c>
      <c r="G173" s="148"/>
      <c r="H173" s="155"/>
      <c r="I173" s="148"/>
      <c r="J173" s="148"/>
      <c r="K173" s="340" t="s">
        <v>545</v>
      </c>
      <c r="L173" s="340"/>
      <c r="M173" s="148" t="e">
        <f>COUNTIF('[1]Matriz E.CAF'!$K$12:$K$411,T_Graf.!K173)</f>
        <v>#VALUE!</v>
      </c>
      <c r="N173" s="151" t="e">
        <f t="shared" si="17"/>
        <v>#VALUE!</v>
      </c>
      <c r="O173" s="148"/>
      <c r="P173" s="155"/>
      <c r="Q173" s="148"/>
      <c r="R173" s="148"/>
      <c r="S173" s="148" t="s">
        <v>545</v>
      </c>
      <c r="T173" s="148" t="e">
        <f>COUNTIF('[1]Matriz MAG'!$K$12:$K$378,T_Graf.!S173)</f>
        <v>#VALUE!</v>
      </c>
      <c r="U173" s="151" t="e">
        <f t="shared" si="18"/>
        <v>#VALUE!</v>
      </c>
      <c r="V173" s="148"/>
      <c r="W173" s="155"/>
      <c r="X173" s="148"/>
      <c r="Y173" s="148"/>
      <c r="Z173" s="148" t="s">
        <v>545</v>
      </c>
      <c r="AA173" s="148" t="e">
        <f>COUNTIF('[1]Matriz MGM'!$K$12:$K$375,T_Graf.!Z173)</f>
        <v>#VALUE!</v>
      </c>
      <c r="AB173" s="151" t="e">
        <f t="shared" si="19"/>
        <v>#VALUE!</v>
      </c>
    </row>
    <row r="174" spans="1:28" ht="10.95" customHeight="1" x14ac:dyDescent="0.2">
      <c r="A174" s="155"/>
      <c r="B174" s="148"/>
      <c r="C174" s="148"/>
      <c r="D174" s="148" t="s">
        <v>550</v>
      </c>
      <c r="E174" s="148" t="e">
        <f>COUNTIF('[1]Matriz COR'!$K$12:$K$387,T_Graf.!D174)</f>
        <v>#VALUE!</v>
      </c>
      <c r="F174" s="151" t="e">
        <f t="shared" si="16"/>
        <v>#VALUE!</v>
      </c>
      <c r="G174" s="148"/>
      <c r="H174" s="155"/>
      <c r="I174" s="148"/>
      <c r="J174" s="148"/>
      <c r="K174" s="340" t="s">
        <v>550</v>
      </c>
      <c r="L174" s="340"/>
      <c r="M174" s="148" t="e">
        <f>COUNTIF('[1]Matriz E.CAF'!$K$12:$K$411,T_Graf.!K174)</f>
        <v>#VALUE!</v>
      </c>
      <c r="N174" s="151" t="e">
        <f t="shared" si="17"/>
        <v>#VALUE!</v>
      </c>
      <c r="O174" s="148"/>
      <c r="P174" s="155"/>
      <c r="Q174" s="148"/>
      <c r="R174" s="148"/>
      <c r="S174" s="148" t="s">
        <v>550</v>
      </c>
      <c r="T174" s="148" t="e">
        <f>COUNTIF('[1]Matriz MAG'!$K$12:$K$378,T_Graf.!S174)</f>
        <v>#VALUE!</v>
      </c>
      <c r="U174" s="151" t="e">
        <f t="shared" si="18"/>
        <v>#VALUE!</v>
      </c>
      <c r="V174" s="148"/>
      <c r="W174" s="155"/>
      <c r="X174" s="148"/>
      <c r="Y174" s="148"/>
      <c r="Z174" s="148" t="s">
        <v>550</v>
      </c>
      <c r="AA174" s="148" t="e">
        <f>COUNTIF('[1]Matriz MGM'!$K$12:$K$375,T_Graf.!Z174)</f>
        <v>#VALUE!</v>
      </c>
      <c r="AB174" s="151" t="e">
        <f t="shared" si="19"/>
        <v>#VALUE!</v>
      </c>
    </row>
    <row r="175" spans="1:28" ht="10.95" customHeight="1" x14ac:dyDescent="0.2">
      <c r="A175" s="155"/>
      <c r="B175" s="148"/>
      <c r="C175" s="148"/>
      <c r="D175" s="148" t="s">
        <v>556</v>
      </c>
      <c r="E175" s="148" t="e">
        <f>COUNTIF('[1]Matriz COR'!$K$12:$K$387,T_Graf.!D175)</f>
        <v>#VALUE!</v>
      </c>
      <c r="F175" s="151" t="e">
        <f t="shared" si="16"/>
        <v>#VALUE!</v>
      </c>
      <c r="G175" s="148"/>
      <c r="H175" s="155"/>
      <c r="I175" s="148"/>
      <c r="J175" s="148"/>
      <c r="K175" s="340" t="s">
        <v>556</v>
      </c>
      <c r="L175" s="340"/>
      <c r="M175" s="148" t="e">
        <f>COUNTIF('[1]Matriz E.CAF'!$K$12:$K$411,T_Graf.!K175)</f>
        <v>#VALUE!</v>
      </c>
      <c r="N175" s="151" t="e">
        <f t="shared" si="17"/>
        <v>#VALUE!</v>
      </c>
      <c r="O175" s="148"/>
      <c r="P175" s="155"/>
      <c r="Q175" s="148"/>
      <c r="R175" s="148"/>
      <c r="S175" s="148" t="s">
        <v>556</v>
      </c>
      <c r="T175" s="148" t="e">
        <f>COUNTIF('[1]Matriz MAG'!$K$12:$K$378,T_Graf.!S175)</f>
        <v>#VALUE!</v>
      </c>
      <c r="U175" s="151" t="e">
        <f t="shared" si="18"/>
        <v>#VALUE!</v>
      </c>
      <c r="V175" s="148"/>
      <c r="W175" s="155"/>
      <c r="X175" s="148"/>
      <c r="Y175" s="148"/>
      <c r="Z175" s="148" t="s">
        <v>556</v>
      </c>
      <c r="AA175" s="148" t="e">
        <f>COUNTIF('[1]Matriz MGM'!$K$12:$K$375,T_Graf.!Z175)</f>
        <v>#VALUE!</v>
      </c>
      <c r="AB175" s="151" t="e">
        <f t="shared" si="19"/>
        <v>#VALUE!</v>
      </c>
    </row>
    <row r="176" spans="1:28" ht="10.95" customHeight="1" x14ac:dyDescent="0.2">
      <c r="A176" s="155"/>
      <c r="B176" s="148"/>
      <c r="C176" s="148"/>
      <c r="D176" s="148" t="s">
        <v>562</v>
      </c>
      <c r="E176" s="148" t="e">
        <f>COUNTIF('[1]Matriz COR'!$K$12:$K$387,T_Graf.!D176)</f>
        <v>#VALUE!</v>
      </c>
      <c r="F176" s="151" t="e">
        <f t="shared" si="16"/>
        <v>#VALUE!</v>
      </c>
      <c r="G176" s="148"/>
      <c r="H176" s="155"/>
      <c r="I176" s="148"/>
      <c r="J176" s="148"/>
      <c r="K176" s="340" t="s">
        <v>562</v>
      </c>
      <c r="L176" s="340"/>
      <c r="M176" s="148" t="e">
        <f>COUNTIF('[1]Matriz E.CAF'!$K$12:$K$411,T_Graf.!K176)</f>
        <v>#VALUE!</v>
      </c>
      <c r="N176" s="151" t="e">
        <f t="shared" si="17"/>
        <v>#VALUE!</v>
      </c>
      <c r="O176" s="148"/>
      <c r="P176" s="155"/>
      <c r="Q176" s="148"/>
      <c r="R176" s="148"/>
      <c r="S176" s="148" t="s">
        <v>562</v>
      </c>
      <c r="T176" s="148" t="e">
        <f>COUNTIF('[1]Matriz MAG'!$K$12:$K$378,T_Graf.!S176)</f>
        <v>#VALUE!</v>
      </c>
      <c r="U176" s="151" t="e">
        <f t="shared" si="18"/>
        <v>#VALUE!</v>
      </c>
      <c r="V176" s="148"/>
      <c r="W176" s="155"/>
      <c r="X176" s="148"/>
      <c r="Y176" s="148"/>
      <c r="Z176" s="148" t="s">
        <v>562</v>
      </c>
      <c r="AA176" s="148" t="e">
        <f>COUNTIF('[1]Matriz MGM'!$K$12:$K$375,T_Graf.!Z176)</f>
        <v>#VALUE!</v>
      </c>
      <c r="AB176" s="151" t="e">
        <f t="shared" si="19"/>
        <v>#VALUE!</v>
      </c>
    </row>
    <row r="177" spans="1:28" ht="10.95" customHeight="1" x14ac:dyDescent="0.2">
      <c r="A177" s="155"/>
      <c r="B177" s="148"/>
      <c r="C177" s="148"/>
      <c r="D177" s="148" t="s">
        <v>568</v>
      </c>
      <c r="E177" s="148" t="e">
        <f>COUNTIF('[1]Matriz COR'!$K$12:$K$387,T_Graf.!D177)</f>
        <v>#VALUE!</v>
      </c>
      <c r="F177" s="151" t="e">
        <f t="shared" si="16"/>
        <v>#VALUE!</v>
      </c>
      <c r="G177" s="148"/>
      <c r="H177" s="155"/>
      <c r="I177" s="148"/>
      <c r="J177" s="148"/>
      <c r="K177" s="340" t="s">
        <v>568</v>
      </c>
      <c r="L177" s="340"/>
      <c r="M177" s="148" t="e">
        <f>COUNTIF('[1]Matriz E.CAF'!$K$12:$K$411,T_Graf.!K177)</f>
        <v>#VALUE!</v>
      </c>
      <c r="N177" s="151" t="e">
        <f t="shared" si="17"/>
        <v>#VALUE!</v>
      </c>
      <c r="O177" s="148"/>
      <c r="P177" s="155"/>
      <c r="Q177" s="148"/>
      <c r="R177" s="148"/>
      <c r="S177" s="148" t="s">
        <v>568</v>
      </c>
      <c r="T177" s="148" t="e">
        <f>COUNTIF('[1]Matriz MAG'!$K$12:$K$378,T_Graf.!S177)</f>
        <v>#VALUE!</v>
      </c>
      <c r="U177" s="151" t="e">
        <f t="shared" si="18"/>
        <v>#VALUE!</v>
      </c>
      <c r="V177" s="148"/>
      <c r="W177" s="155"/>
      <c r="X177" s="148"/>
      <c r="Y177" s="148"/>
      <c r="Z177" s="148" t="s">
        <v>568</v>
      </c>
      <c r="AA177" s="148" t="e">
        <f>COUNTIF('[1]Matriz MGM'!$K$12:$K$375,T_Graf.!Z177)</f>
        <v>#VALUE!</v>
      </c>
      <c r="AB177" s="151" t="e">
        <f t="shared" si="19"/>
        <v>#VALUE!</v>
      </c>
    </row>
    <row r="178" spans="1:28" ht="10.95" customHeight="1" x14ac:dyDescent="0.2">
      <c r="A178" s="155"/>
      <c r="B178" s="148"/>
      <c r="C178" s="148"/>
      <c r="D178" s="148" t="s">
        <v>574</v>
      </c>
      <c r="E178" s="148" t="e">
        <f>COUNTIF('[1]Matriz COR'!$K$12:$K$387,T_Graf.!D178)</f>
        <v>#VALUE!</v>
      </c>
      <c r="F178" s="151" t="e">
        <f t="shared" si="16"/>
        <v>#VALUE!</v>
      </c>
      <c r="G178" s="148"/>
      <c r="H178" s="155"/>
      <c r="I178" s="148"/>
      <c r="J178" s="148"/>
      <c r="K178" s="340" t="s">
        <v>574</v>
      </c>
      <c r="L178" s="340"/>
      <c r="M178" s="148" t="e">
        <f>COUNTIF('[1]Matriz E.CAF'!$K$12:$K$411,T_Graf.!K178)</f>
        <v>#VALUE!</v>
      </c>
      <c r="N178" s="151" t="e">
        <f t="shared" si="17"/>
        <v>#VALUE!</v>
      </c>
      <c r="O178" s="148"/>
      <c r="P178" s="155"/>
      <c r="Q178" s="148"/>
      <c r="R178" s="148"/>
      <c r="S178" s="148" t="s">
        <v>574</v>
      </c>
      <c r="T178" s="148" t="e">
        <f>COUNTIF('[1]Matriz MAG'!$K$12:$K$378,T_Graf.!S178)</f>
        <v>#VALUE!</v>
      </c>
      <c r="U178" s="151" t="e">
        <f t="shared" si="18"/>
        <v>#VALUE!</v>
      </c>
      <c r="V178" s="148"/>
      <c r="W178" s="155"/>
      <c r="X178" s="148"/>
      <c r="Y178" s="148"/>
      <c r="Z178" s="148" t="s">
        <v>574</v>
      </c>
      <c r="AA178" s="148" t="e">
        <f>COUNTIF('[1]Matriz MGM'!$K$12:$K$375,T_Graf.!Z178)</f>
        <v>#VALUE!</v>
      </c>
      <c r="AB178" s="151" t="e">
        <f t="shared" si="19"/>
        <v>#VALUE!</v>
      </c>
    </row>
    <row r="179" spans="1:28" ht="10.95" customHeight="1" x14ac:dyDescent="0.2">
      <c r="A179" s="155"/>
      <c r="B179" s="148"/>
      <c r="C179" s="148"/>
      <c r="D179" s="148" t="s">
        <v>579</v>
      </c>
      <c r="E179" s="148" t="e">
        <f>COUNTIF('[1]Matriz COR'!$K$12:$K$387,T_Graf.!D179)</f>
        <v>#VALUE!</v>
      </c>
      <c r="F179" s="151" t="e">
        <f t="shared" si="16"/>
        <v>#VALUE!</v>
      </c>
      <c r="G179" s="148"/>
      <c r="H179" s="155"/>
      <c r="I179" s="148"/>
      <c r="J179" s="148"/>
      <c r="K179" s="340" t="s">
        <v>579</v>
      </c>
      <c r="L179" s="340"/>
      <c r="M179" s="148" t="e">
        <f>COUNTIF('[1]Matriz E.CAF'!$K$12:$K$411,T_Graf.!K179)</f>
        <v>#VALUE!</v>
      </c>
      <c r="N179" s="151" t="e">
        <f t="shared" si="17"/>
        <v>#VALUE!</v>
      </c>
      <c r="O179" s="148"/>
      <c r="P179" s="155"/>
      <c r="Q179" s="148"/>
      <c r="R179" s="148"/>
      <c r="S179" s="148" t="s">
        <v>579</v>
      </c>
      <c r="T179" s="148" t="e">
        <f>COUNTIF('[1]Matriz MAG'!$K$12:$K$378,T_Graf.!S179)</f>
        <v>#VALUE!</v>
      </c>
      <c r="U179" s="151" t="e">
        <f t="shared" si="18"/>
        <v>#VALUE!</v>
      </c>
      <c r="V179" s="148"/>
      <c r="W179" s="155"/>
      <c r="X179" s="148"/>
      <c r="Y179" s="148"/>
      <c r="Z179" s="148" t="s">
        <v>579</v>
      </c>
      <c r="AA179" s="148" t="e">
        <f>COUNTIF('[1]Matriz MGM'!$K$12:$K$375,T_Graf.!Z179)</f>
        <v>#VALUE!</v>
      </c>
      <c r="AB179" s="151" t="e">
        <f t="shared" si="19"/>
        <v>#VALUE!</v>
      </c>
    </row>
    <row r="180" spans="1:28" ht="10.95" customHeight="1" x14ac:dyDescent="0.2">
      <c r="A180" s="155"/>
      <c r="B180" s="148"/>
      <c r="C180" s="148"/>
      <c r="D180" s="148" t="s">
        <v>584</v>
      </c>
      <c r="E180" s="148" t="e">
        <f>COUNTIF('[1]Matriz COR'!$K$12:$K$387,T_Graf.!D180)</f>
        <v>#VALUE!</v>
      </c>
      <c r="F180" s="151" t="e">
        <f t="shared" si="16"/>
        <v>#VALUE!</v>
      </c>
      <c r="G180" s="148"/>
      <c r="H180" s="155"/>
      <c r="I180" s="148"/>
      <c r="J180" s="148"/>
      <c r="K180" s="340" t="s">
        <v>584</v>
      </c>
      <c r="L180" s="340"/>
      <c r="M180" s="148" t="e">
        <f>COUNTIF('[1]Matriz E.CAF'!$K$12:$K$411,T_Graf.!K180)</f>
        <v>#VALUE!</v>
      </c>
      <c r="N180" s="151" t="e">
        <f t="shared" si="17"/>
        <v>#VALUE!</v>
      </c>
      <c r="O180" s="148"/>
      <c r="P180" s="155"/>
      <c r="Q180" s="148"/>
      <c r="R180" s="148"/>
      <c r="S180" s="148" t="s">
        <v>584</v>
      </c>
      <c r="T180" s="148" t="e">
        <f>COUNTIF('[1]Matriz MAG'!$K$12:$K$378,T_Graf.!S180)</f>
        <v>#VALUE!</v>
      </c>
      <c r="U180" s="151" t="e">
        <f t="shared" si="18"/>
        <v>#VALUE!</v>
      </c>
      <c r="V180" s="148"/>
      <c r="W180" s="155"/>
      <c r="X180" s="148"/>
      <c r="Y180" s="148"/>
      <c r="Z180" s="148" t="s">
        <v>584</v>
      </c>
      <c r="AA180" s="148" t="e">
        <f>COUNTIF('[1]Matriz MGM'!$K$12:$K$375,T_Graf.!Z180)</f>
        <v>#VALUE!</v>
      </c>
      <c r="AB180" s="151" t="e">
        <f t="shared" si="19"/>
        <v>#VALUE!</v>
      </c>
    </row>
    <row r="181" spans="1:28" ht="10.95" customHeight="1" x14ac:dyDescent="0.2">
      <c r="A181" s="155"/>
      <c r="B181" s="148"/>
      <c r="C181" s="148"/>
      <c r="D181" s="148" t="s">
        <v>589</v>
      </c>
      <c r="E181" s="148" t="e">
        <f>COUNTIF('[1]Matriz COR'!$K$12:$K$387,T_Graf.!D181)</f>
        <v>#VALUE!</v>
      </c>
      <c r="F181" s="151" t="e">
        <f t="shared" si="16"/>
        <v>#VALUE!</v>
      </c>
      <c r="G181" s="148"/>
      <c r="H181" s="155"/>
      <c r="I181" s="148"/>
      <c r="J181" s="148"/>
      <c r="K181" s="340" t="s">
        <v>589</v>
      </c>
      <c r="L181" s="340"/>
      <c r="M181" s="148" t="e">
        <f>COUNTIF('[1]Matriz E.CAF'!$K$12:$K$411,T_Graf.!K181)</f>
        <v>#VALUE!</v>
      </c>
      <c r="N181" s="151" t="e">
        <f t="shared" si="17"/>
        <v>#VALUE!</v>
      </c>
      <c r="O181" s="148"/>
      <c r="P181" s="155"/>
      <c r="Q181" s="148"/>
      <c r="R181" s="148"/>
      <c r="S181" s="148" t="s">
        <v>589</v>
      </c>
      <c r="T181" s="148" t="e">
        <f>COUNTIF('[1]Matriz MAG'!$K$12:$K$378,T_Graf.!S181)</f>
        <v>#VALUE!</v>
      </c>
      <c r="U181" s="151" t="e">
        <f t="shared" si="18"/>
        <v>#VALUE!</v>
      </c>
      <c r="V181" s="148"/>
      <c r="W181" s="155"/>
      <c r="X181" s="148"/>
      <c r="Y181" s="148"/>
      <c r="Z181" s="148" t="s">
        <v>589</v>
      </c>
      <c r="AA181" s="148" t="e">
        <f>COUNTIF('[1]Matriz MGM'!$K$12:$K$375,T_Graf.!Z181)</f>
        <v>#VALUE!</v>
      </c>
      <c r="AB181" s="151" t="e">
        <f t="shared" si="19"/>
        <v>#VALUE!</v>
      </c>
    </row>
    <row r="182" spans="1:28" ht="10.95" customHeight="1" x14ac:dyDescent="0.2">
      <c r="A182" s="155"/>
      <c r="B182" s="148"/>
      <c r="C182" s="148"/>
      <c r="D182" s="148" t="s">
        <v>593</v>
      </c>
      <c r="E182" s="148" t="e">
        <f>COUNTIF('[1]Matriz COR'!$K$12:$K$387,T_Graf.!D182)</f>
        <v>#VALUE!</v>
      </c>
      <c r="F182" s="151" t="e">
        <f t="shared" si="16"/>
        <v>#VALUE!</v>
      </c>
      <c r="G182" s="148"/>
      <c r="H182" s="155"/>
      <c r="I182" s="148"/>
      <c r="J182" s="148"/>
      <c r="K182" s="340" t="s">
        <v>593</v>
      </c>
      <c r="L182" s="340"/>
      <c r="M182" s="148" t="e">
        <f>COUNTIF('[1]Matriz E.CAF'!$K$12:$K$411,T_Graf.!K182)</f>
        <v>#VALUE!</v>
      </c>
      <c r="N182" s="151" t="e">
        <f t="shared" si="17"/>
        <v>#VALUE!</v>
      </c>
      <c r="O182" s="148"/>
      <c r="P182" s="155"/>
      <c r="Q182" s="148"/>
      <c r="R182" s="148"/>
      <c r="S182" s="148" t="s">
        <v>593</v>
      </c>
      <c r="T182" s="148" t="e">
        <f>COUNTIF('[1]Matriz MAG'!$K$12:$K$378,T_Graf.!S182)</f>
        <v>#VALUE!</v>
      </c>
      <c r="U182" s="151" t="e">
        <f t="shared" si="18"/>
        <v>#VALUE!</v>
      </c>
      <c r="V182" s="148"/>
      <c r="W182" s="155"/>
      <c r="X182" s="148"/>
      <c r="Y182" s="148"/>
      <c r="Z182" s="148" t="s">
        <v>593</v>
      </c>
      <c r="AA182" s="148" t="e">
        <f>COUNTIF('[1]Matriz MGM'!$K$12:$K$375,T_Graf.!Z182)</f>
        <v>#VALUE!</v>
      </c>
      <c r="AB182" s="151" t="e">
        <f t="shared" si="19"/>
        <v>#VALUE!</v>
      </c>
    </row>
    <row r="183" spans="1:28" ht="10.95" customHeight="1" x14ac:dyDescent="0.2">
      <c r="A183" s="155"/>
      <c r="B183" s="148"/>
      <c r="C183" s="148"/>
      <c r="D183" s="148" t="s">
        <v>597</v>
      </c>
      <c r="E183" s="148" t="e">
        <f>COUNTIF('[1]Matriz COR'!$K$12:$K$387,T_Graf.!D183)</f>
        <v>#VALUE!</v>
      </c>
      <c r="F183" s="151" t="e">
        <f t="shared" si="16"/>
        <v>#VALUE!</v>
      </c>
      <c r="G183" s="148"/>
      <c r="H183" s="155"/>
      <c r="I183" s="148"/>
      <c r="J183" s="148"/>
      <c r="K183" s="340" t="s">
        <v>597</v>
      </c>
      <c r="L183" s="340"/>
      <c r="M183" s="148" t="e">
        <f>COUNTIF('[1]Matriz E.CAF'!$K$12:$K$411,T_Graf.!K183)</f>
        <v>#VALUE!</v>
      </c>
      <c r="N183" s="151" t="e">
        <f t="shared" si="17"/>
        <v>#VALUE!</v>
      </c>
      <c r="O183" s="148"/>
      <c r="P183" s="155"/>
      <c r="Q183" s="148"/>
      <c r="R183" s="148"/>
      <c r="S183" s="148" t="s">
        <v>597</v>
      </c>
      <c r="T183" s="148" t="e">
        <f>COUNTIF('[1]Matriz MAG'!$K$12:$K$378,T_Graf.!S183)</f>
        <v>#VALUE!</v>
      </c>
      <c r="U183" s="151" t="e">
        <f t="shared" si="18"/>
        <v>#VALUE!</v>
      </c>
      <c r="V183" s="148"/>
      <c r="W183" s="155"/>
      <c r="X183" s="148"/>
      <c r="Y183" s="148"/>
      <c r="Z183" s="148" t="s">
        <v>597</v>
      </c>
      <c r="AA183" s="148" t="e">
        <f>COUNTIF('[1]Matriz MGM'!$K$12:$K$375,T_Graf.!Z183)</f>
        <v>#VALUE!</v>
      </c>
      <c r="AB183" s="151" t="e">
        <f t="shared" si="19"/>
        <v>#VALUE!</v>
      </c>
    </row>
    <row r="184" spans="1:28" ht="10.95" customHeight="1" x14ac:dyDescent="0.2">
      <c r="A184" s="155"/>
      <c r="B184" s="148"/>
      <c r="C184" s="148"/>
      <c r="D184" s="148" t="s">
        <v>601</v>
      </c>
      <c r="E184" s="148" t="e">
        <f>COUNTIF('[1]Matriz COR'!$K$12:$K$387,T_Graf.!D184)</f>
        <v>#VALUE!</v>
      </c>
      <c r="F184" s="151" t="e">
        <f t="shared" si="16"/>
        <v>#VALUE!</v>
      </c>
      <c r="G184" s="148"/>
      <c r="H184" s="155"/>
      <c r="I184" s="148"/>
      <c r="J184" s="148"/>
      <c r="K184" s="340" t="s">
        <v>601</v>
      </c>
      <c r="L184" s="340"/>
      <c r="M184" s="148" t="e">
        <f>COUNTIF('[1]Matriz E.CAF'!$K$12:$K$411,T_Graf.!K184)</f>
        <v>#VALUE!</v>
      </c>
      <c r="N184" s="151" t="e">
        <f t="shared" si="17"/>
        <v>#VALUE!</v>
      </c>
      <c r="O184" s="148"/>
      <c r="P184" s="155"/>
      <c r="Q184" s="148"/>
      <c r="R184" s="148"/>
      <c r="S184" s="148" t="s">
        <v>601</v>
      </c>
      <c r="T184" s="148" t="e">
        <f>COUNTIF('[1]Matriz MAG'!$K$12:$K$378,T_Graf.!S184)</f>
        <v>#VALUE!</v>
      </c>
      <c r="U184" s="151" t="e">
        <f t="shared" si="18"/>
        <v>#VALUE!</v>
      </c>
      <c r="V184" s="148"/>
      <c r="W184" s="155"/>
      <c r="X184" s="148"/>
      <c r="Y184" s="148"/>
      <c r="Z184" s="148" t="s">
        <v>601</v>
      </c>
      <c r="AA184" s="148" t="e">
        <f>COUNTIF('[1]Matriz MGM'!$K$12:$K$375,T_Graf.!Z184)</f>
        <v>#VALUE!</v>
      </c>
      <c r="AB184" s="151" t="e">
        <f t="shared" si="19"/>
        <v>#VALUE!</v>
      </c>
    </row>
    <row r="185" spans="1:28" ht="10.95" customHeight="1" x14ac:dyDescent="0.2">
      <c r="A185" s="155"/>
      <c r="B185" s="148"/>
      <c r="C185" s="148"/>
      <c r="D185" s="148" t="s">
        <v>605</v>
      </c>
      <c r="E185" s="148" t="e">
        <f>COUNTIF('[1]Matriz COR'!$K$12:$K$387,T_Graf.!D185)</f>
        <v>#VALUE!</v>
      </c>
      <c r="F185" s="151" t="e">
        <f t="shared" si="16"/>
        <v>#VALUE!</v>
      </c>
      <c r="G185" s="148"/>
      <c r="H185" s="155"/>
      <c r="I185" s="148"/>
      <c r="J185" s="148"/>
      <c r="K185" s="340" t="s">
        <v>605</v>
      </c>
      <c r="L185" s="340"/>
      <c r="M185" s="148" t="e">
        <f>COUNTIF('[1]Matriz E.CAF'!$K$12:$K$411,T_Graf.!K185)</f>
        <v>#VALUE!</v>
      </c>
      <c r="N185" s="151" t="e">
        <f t="shared" si="17"/>
        <v>#VALUE!</v>
      </c>
      <c r="O185" s="148"/>
      <c r="P185" s="155"/>
      <c r="Q185" s="148"/>
      <c r="R185" s="148"/>
      <c r="S185" s="148" t="s">
        <v>605</v>
      </c>
      <c r="T185" s="148" t="e">
        <f>COUNTIF('[1]Matriz MAG'!$K$12:$K$378,T_Graf.!S185)</f>
        <v>#VALUE!</v>
      </c>
      <c r="U185" s="151" t="e">
        <f t="shared" si="18"/>
        <v>#VALUE!</v>
      </c>
      <c r="V185" s="148"/>
      <c r="W185" s="155"/>
      <c r="X185" s="148"/>
      <c r="Y185" s="148"/>
      <c r="Z185" s="148" t="s">
        <v>605</v>
      </c>
      <c r="AA185" s="148" t="e">
        <f>COUNTIF('[1]Matriz MGM'!$K$12:$K$375,T_Graf.!Z185)</f>
        <v>#VALUE!</v>
      </c>
      <c r="AB185" s="151" t="e">
        <f t="shared" si="19"/>
        <v>#VALUE!</v>
      </c>
    </row>
    <row r="186" spans="1:28" ht="10.95" customHeight="1" x14ac:dyDescent="0.2">
      <c r="A186" s="155"/>
      <c r="B186" s="148"/>
      <c r="C186" s="148"/>
      <c r="D186" s="148" t="s">
        <v>609</v>
      </c>
      <c r="E186" s="148" t="e">
        <f>COUNTIF('[1]Matriz COR'!$K$12:$K$387,T_Graf.!D186)</f>
        <v>#VALUE!</v>
      </c>
      <c r="F186" s="151" t="e">
        <f t="shared" si="16"/>
        <v>#VALUE!</v>
      </c>
      <c r="G186" s="148"/>
      <c r="H186" s="155"/>
      <c r="I186" s="148"/>
      <c r="J186" s="148"/>
      <c r="K186" s="340" t="s">
        <v>609</v>
      </c>
      <c r="L186" s="340"/>
      <c r="M186" s="148" t="e">
        <f>COUNTIF('[1]Matriz E.CAF'!$K$12:$K$411,T_Graf.!K186)</f>
        <v>#VALUE!</v>
      </c>
      <c r="N186" s="151" t="e">
        <f t="shared" si="17"/>
        <v>#VALUE!</v>
      </c>
      <c r="O186" s="148"/>
      <c r="P186" s="155"/>
      <c r="Q186" s="148"/>
      <c r="R186" s="148"/>
      <c r="S186" s="148" t="s">
        <v>609</v>
      </c>
      <c r="T186" s="148" t="e">
        <f>COUNTIF('[1]Matriz MAG'!$K$12:$K$378,T_Graf.!S186)</f>
        <v>#VALUE!</v>
      </c>
      <c r="U186" s="151" t="e">
        <f t="shared" si="18"/>
        <v>#VALUE!</v>
      </c>
      <c r="V186" s="148"/>
      <c r="W186" s="155"/>
      <c r="X186" s="148"/>
      <c r="Y186" s="148"/>
      <c r="Z186" s="148" t="s">
        <v>609</v>
      </c>
      <c r="AA186" s="148" t="e">
        <f>COUNTIF('[1]Matriz MGM'!$K$12:$K$375,T_Graf.!Z186)</f>
        <v>#VALUE!</v>
      </c>
      <c r="AB186" s="151" t="e">
        <f t="shared" si="19"/>
        <v>#VALUE!</v>
      </c>
    </row>
    <row r="187" spans="1:28" ht="10.95" customHeight="1" x14ac:dyDescent="0.2">
      <c r="A187" s="155"/>
      <c r="B187" s="148"/>
      <c r="C187" s="148"/>
      <c r="D187" s="148" t="s">
        <v>613</v>
      </c>
      <c r="E187" s="148" t="e">
        <f>COUNTIF('[1]Matriz COR'!$K$12:$K$387,T_Graf.!D187)</f>
        <v>#VALUE!</v>
      </c>
      <c r="F187" s="151" t="e">
        <f t="shared" si="16"/>
        <v>#VALUE!</v>
      </c>
      <c r="G187" s="148"/>
      <c r="H187" s="155"/>
      <c r="I187" s="148"/>
      <c r="J187" s="148"/>
      <c r="K187" s="340" t="s">
        <v>613</v>
      </c>
      <c r="L187" s="340"/>
      <c r="M187" s="148" t="e">
        <f>COUNTIF('[1]Matriz E.CAF'!$K$12:$K$411,T_Graf.!K187)</f>
        <v>#VALUE!</v>
      </c>
      <c r="N187" s="151" t="e">
        <f t="shared" si="17"/>
        <v>#VALUE!</v>
      </c>
      <c r="O187" s="148"/>
      <c r="P187" s="155"/>
      <c r="Q187" s="148"/>
      <c r="R187" s="148"/>
      <c r="S187" s="148" t="s">
        <v>613</v>
      </c>
      <c r="T187" s="148" t="e">
        <f>COUNTIF('[1]Matriz MAG'!$K$12:$K$378,T_Graf.!S187)</f>
        <v>#VALUE!</v>
      </c>
      <c r="U187" s="151" t="e">
        <f t="shared" si="18"/>
        <v>#VALUE!</v>
      </c>
      <c r="V187" s="148"/>
      <c r="W187" s="155"/>
      <c r="X187" s="148"/>
      <c r="Y187" s="148"/>
      <c r="Z187" s="148" t="s">
        <v>613</v>
      </c>
      <c r="AA187" s="148" t="e">
        <f>COUNTIF('[1]Matriz MGM'!$K$12:$K$375,T_Graf.!Z187)</f>
        <v>#VALUE!</v>
      </c>
      <c r="AB187" s="151" t="e">
        <f t="shared" si="19"/>
        <v>#VALUE!</v>
      </c>
    </row>
    <row r="188" spans="1:28" ht="10.95" customHeight="1" x14ac:dyDescent="0.2">
      <c r="A188" s="155"/>
      <c r="B188" s="148"/>
      <c r="C188" s="148"/>
      <c r="D188" s="148" t="s">
        <v>617</v>
      </c>
      <c r="E188" s="148" t="e">
        <f>COUNTIF('[1]Matriz COR'!$K$12:$K$387,T_Graf.!D188)</f>
        <v>#VALUE!</v>
      </c>
      <c r="F188" s="151" t="e">
        <f t="shared" si="16"/>
        <v>#VALUE!</v>
      </c>
      <c r="G188" s="148"/>
      <c r="H188" s="155"/>
      <c r="I188" s="148"/>
      <c r="J188" s="148"/>
      <c r="K188" s="340" t="s">
        <v>617</v>
      </c>
      <c r="L188" s="340"/>
      <c r="M188" s="148" t="e">
        <f>COUNTIF('[1]Matriz E.CAF'!$K$12:$K$411,T_Graf.!K188)</f>
        <v>#VALUE!</v>
      </c>
      <c r="N188" s="151" t="e">
        <f t="shared" si="17"/>
        <v>#VALUE!</v>
      </c>
      <c r="O188" s="148"/>
      <c r="P188" s="155"/>
      <c r="Q188" s="148"/>
      <c r="R188" s="148"/>
      <c r="S188" s="148" t="s">
        <v>617</v>
      </c>
      <c r="T188" s="148" t="e">
        <f>COUNTIF('[1]Matriz MAG'!$K$12:$K$378,T_Graf.!S188)</f>
        <v>#VALUE!</v>
      </c>
      <c r="U188" s="151" t="e">
        <f t="shared" si="18"/>
        <v>#VALUE!</v>
      </c>
      <c r="V188" s="148"/>
      <c r="W188" s="155"/>
      <c r="X188" s="148"/>
      <c r="Y188" s="148"/>
      <c r="Z188" s="148" t="s">
        <v>617</v>
      </c>
      <c r="AA188" s="148" t="e">
        <f>COUNTIF('[1]Matriz MGM'!$K$12:$K$375,T_Graf.!Z188)</f>
        <v>#VALUE!</v>
      </c>
      <c r="AB188" s="151" t="e">
        <f t="shared" si="19"/>
        <v>#VALUE!</v>
      </c>
    </row>
    <row r="189" spans="1:28" ht="10.95" customHeight="1" x14ac:dyDescent="0.2">
      <c r="A189" s="155"/>
      <c r="B189" s="148"/>
      <c r="C189" s="148"/>
      <c r="D189" s="148" t="s">
        <v>621</v>
      </c>
      <c r="E189" s="148" t="e">
        <f>COUNTIF('[1]Matriz COR'!$K$12:$K$387,T_Graf.!D189)</f>
        <v>#VALUE!</v>
      </c>
      <c r="F189" s="151" t="e">
        <f t="shared" si="16"/>
        <v>#VALUE!</v>
      </c>
      <c r="G189" s="148"/>
      <c r="H189" s="155"/>
      <c r="I189" s="148"/>
      <c r="J189" s="148"/>
      <c r="K189" s="340" t="s">
        <v>621</v>
      </c>
      <c r="L189" s="340"/>
      <c r="M189" s="148" t="e">
        <f>COUNTIF('[1]Matriz E.CAF'!$K$12:$K$411,T_Graf.!K189)</f>
        <v>#VALUE!</v>
      </c>
      <c r="N189" s="151" t="e">
        <f t="shared" si="17"/>
        <v>#VALUE!</v>
      </c>
      <c r="O189" s="148"/>
      <c r="P189" s="155"/>
      <c r="Q189" s="148"/>
      <c r="R189" s="148"/>
      <c r="S189" s="148" t="s">
        <v>621</v>
      </c>
      <c r="T189" s="148" t="e">
        <f>COUNTIF('[1]Matriz MAG'!$K$12:$K$378,T_Graf.!S189)</f>
        <v>#VALUE!</v>
      </c>
      <c r="U189" s="151" t="e">
        <f t="shared" si="18"/>
        <v>#VALUE!</v>
      </c>
      <c r="V189" s="148"/>
      <c r="W189" s="155"/>
      <c r="X189" s="148"/>
      <c r="Y189" s="148"/>
      <c r="Z189" s="148" t="s">
        <v>621</v>
      </c>
      <c r="AA189" s="148" t="e">
        <f>COUNTIF('[1]Matriz MGM'!$K$12:$K$375,T_Graf.!Z189)</f>
        <v>#VALUE!</v>
      </c>
      <c r="AB189" s="151" t="e">
        <f t="shared" si="19"/>
        <v>#VALUE!</v>
      </c>
    </row>
    <row r="190" spans="1:28" ht="10.95" customHeight="1" x14ac:dyDescent="0.2">
      <c r="A190" s="155"/>
      <c r="B190" s="148"/>
      <c r="C190" s="148"/>
      <c r="D190" s="148" t="s">
        <v>625</v>
      </c>
      <c r="E190" s="148" t="e">
        <f>COUNTIF('[1]Matriz COR'!$K$12:$K$387,T_Graf.!D190)</f>
        <v>#VALUE!</v>
      </c>
      <c r="F190" s="151" t="e">
        <f t="shared" si="16"/>
        <v>#VALUE!</v>
      </c>
      <c r="G190" s="148"/>
      <c r="H190" s="155"/>
      <c r="I190" s="148"/>
      <c r="J190" s="148"/>
      <c r="K190" s="340" t="s">
        <v>625</v>
      </c>
      <c r="L190" s="340"/>
      <c r="M190" s="148" t="e">
        <f>COUNTIF('[1]Matriz E.CAF'!$K$12:$K$411,T_Graf.!K190)</f>
        <v>#VALUE!</v>
      </c>
      <c r="N190" s="151" t="e">
        <f t="shared" si="17"/>
        <v>#VALUE!</v>
      </c>
      <c r="O190" s="148"/>
      <c r="P190" s="155"/>
      <c r="Q190" s="148"/>
      <c r="R190" s="148"/>
      <c r="S190" s="148" t="s">
        <v>625</v>
      </c>
      <c r="T190" s="148" t="e">
        <f>COUNTIF('[1]Matriz MAG'!$K$12:$K$378,T_Graf.!S190)</f>
        <v>#VALUE!</v>
      </c>
      <c r="U190" s="151" t="e">
        <f t="shared" si="18"/>
        <v>#VALUE!</v>
      </c>
      <c r="V190" s="148"/>
      <c r="W190" s="155"/>
      <c r="X190" s="148"/>
      <c r="Y190" s="148"/>
      <c r="Z190" s="148" t="s">
        <v>625</v>
      </c>
      <c r="AA190" s="148" t="e">
        <f>COUNTIF('[1]Matriz MGM'!$K$12:$K$375,T_Graf.!Z190)</f>
        <v>#VALUE!</v>
      </c>
      <c r="AB190" s="151" t="e">
        <f t="shared" si="19"/>
        <v>#VALUE!</v>
      </c>
    </row>
    <row r="191" spans="1:28" ht="10.95" customHeight="1" x14ac:dyDescent="0.2">
      <c r="A191" s="155"/>
      <c r="B191" s="148"/>
      <c r="C191" s="148"/>
      <c r="D191" s="148" t="s">
        <v>629</v>
      </c>
      <c r="E191" s="148" t="e">
        <f>COUNTIF('[1]Matriz COR'!$K$12:$K$387,T_Graf.!D191)</f>
        <v>#VALUE!</v>
      </c>
      <c r="F191" s="151" t="e">
        <f t="shared" si="16"/>
        <v>#VALUE!</v>
      </c>
      <c r="G191" s="148"/>
      <c r="H191" s="155"/>
      <c r="I191" s="148"/>
      <c r="J191" s="148"/>
      <c r="K191" s="340" t="s">
        <v>629</v>
      </c>
      <c r="L191" s="340"/>
      <c r="M191" s="148" t="e">
        <f>COUNTIF('[1]Matriz E.CAF'!$K$12:$K$411,T_Graf.!K191)</f>
        <v>#VALUE!</v>
      </c>
      <c r="N191" s="151" t="e">
        <f t="shared" si="17"/>
        <v>#VALUE!</v>
      </c>
      <c r="O191" s="148"/>
      <c r="P191" s="155"/>
      <c r="Q191" s="148"/>
      <c r="R191" s="148"/>
      <c r="S191" s="148" t="s">
        <v>629</v>
      </c>
      <c r="T191" s="148" t="e">
        <f>COUNTIF('[1]Matriz MAG'!$K$12:$K$378,T_Graf.!S191)</f>
        <v>#VALUE!</v>
      </c>
      <c r="U191" s="151" t="e">
        <f t="shared" si="18"/>
        <v>#VALUE!</v>
      </c>
      <c r="V191" s="148"/>
      <c r="W191" s="155"/>
      <c r="X191" s="148"/>
      <c r="Y191" s="148"/>
      <c r="Z191" s="148" t="s">
        <v>629</v>
      </c>
      <c r="AA191" s="148" t="e">
        <f>COUNTIF('[1]Matriz MGM'!$K$12:$K$375,T_Graf.!Z191)</f>
        <v>#VALUE!</v>
      </c>
      <c r="AB191" s="151" t="e">
        <f t="shared" si="19"/>
        <v>#VALUE!</v>
      </c>
    </row>
    <row r="192" spans="1:28" ht="10.95" customHeight="1" x14ac:dyDescent="0.2">
      <c r="A192" s="155"/>
      <c r="B192" s="148"/>
      <c r="C192" s="148"/>
      <c r="D192" s="148" t="s">
        <v>633</v>
      </c>
      <c r="E192" s="148" t="e">
        <f>COUNTIF('[1]Matriz COR'!$K$12:$K$387,T_Graf.!D192)</f>
        <v>#VALUE!</v>
      </c>
      <c r="F192" s="151" t="e">
        <f t="shared" si="16"/>
        <v>#VALUE!</v>
      </c>
      <c r="G192" s="148"/>
      <c r="H192" s="155"/>
      <c r="I192" s="148"/>
      <c r="J192" s="148"/>
      <c r="K192" s="340" t="s">
        <v>633</v>
      </c>
      <c r="L192" s="340"/>
      <c r="M192" s="148" t="e">
        <f>COUNTIF('[1]Matriz E.CAF'!$K$12:$K$411,T_Graf.!K192)</f>
        <v>#VALUE!</v>
      </c>
      <c r="N192" s="151" t="e">
        <f t="shared" si="17"/>
        <v>#VALUE!</v>
      </c>
      <c r="O192" s="148"/>
      <c r="P192" s="155"/>
      <c r="Q192" s="148"/>
      <c r="R192" s="148"/>
      <c r="S192" s="148" t="s">
        <v>633</v>
      </c>
      <c r="T192" s="148" t="e">
        <f>COUNTIF('[1]Matriz MAG'!$K$12:$K$378,T_Graf.!S192)</f>
        <v>#VALUE!</v>
      </c>
      <c r="U192" s="151" t="e">
        <f t="shared" si="18"/>
        <v>#VALUE!</v>
      </c>
      <c r="V192" s="148"/>
      <c r="W192" s="155"/>
      <c r="X192" s="148"/>
      <c r="Y192" s="148"/>
      <c r="Z192" s="148" t="s">
        <v>633</v>
      </c>
      <c r="AA192" s="148" t="e">
        <f>COUNTIF('[1]Matriz MGM'!$K$12:$K$375,T_Graf.!Z192)</f>
        <v>#VALUE!</v>
      </c>
      <c r="AB192" s="151" t="e">
        <f t="shared" si="19"/>
        <v>#VALUE!</v>
      </c>
    </row>
    <row r="193" spans="1:28" ht="10.95" customHeight="1" x14ac:dyDescent="0.2">
      <c r="A193" s="155"/>
      <c r="B193" s="148"/>
      <c r="C193" s="148"/>
      <c r="D193" s="148" t="s">
        <v>637</v>
      </c>
      <c r="E193" s="148" t="e">
        <f>COUNTIF('[1]Matriz COR'!$K$12:$K$387,T_Graf.!D193)</f>
        <v>#VALUE!</v>
      </c>
      <c r="F193" s="151" t="e">
        <f t="shared" si="16"/>
        <v>#VALUE!</v>
      </c>
      <c r="G193" s="148"/>
      <c r="H193" s="155"/>
      <c r="I193" s="148"/>
      <c r="J193" s="148"/>
      <c r="K193" s="340" t="s">
        <v>637</v>
      </c>
      <c r="L193" s="340"/>
      <c r="M193" s="148" t="e">
        <f>COUNTIF('[1]Matriz E.CAF'!$K$12:$K$411,T_Graf.!K193)</f>
        <v>#VALUE!</v>
      </c>
      <c r="N193" s="151" t="e">
        <f t="shared" si="17"/>
        <v>#VALUE!</v>
      </c>
      <c r="O193" s="148"/>
      <c r="P193" s="155"/>
      <c r="Q193" s="148"/>
      <c r="R193" s="148"/>
      <c r="S193" s="148" t="s">
        <v>637</v>
      </c>
      <c r="T193" s="148" t="e">
        <f>COUNTIF('[1]Matriz MAG'!$K$12:$K$378,T_Graf.!S193)</f>
        <v>#VALUE!</v>
      </c>
      <c r="U193" s="151" t="e">
        <f t="shared" si="18"/>
        <v>#VALUE!</v>
      </c>
      <c r="V193" s="148"/>
      <c r="W193" s="155"/>
      <c r="X193" s="148"/>
      <c r="Y193" s="148"/>
      <c r="Z193" s="148" t="s">
        <v>637</v>
      </c>
      <c r="AA193" s="148" t="e">
        <f>COUNTIF('[1]Matriz MGM'!$K$12:$K$375,T_Graf.!Z193)</f>
        <v>#VALUE!</v>
      </c>
      <c r="AB193" s="151" t="e">
        <f t="shared" si="19"/>
        <v>#VALUE!</v>
      </c>
    </row>
    <row r="194" spans="1:28" ht="10.95" customHeight="1" x14ac:dyDescent="0.2">
      <c r="A194" s="155"/>
      <c r="B194" s="148"/>
      <c r="C194" s="148"/>
      <c r="D194" s="148" t="s">
        <v>641</v>
      </c>
      <c r="E194" s="148" t="e">
        <f>COUNTIF('[1]Matriz COR'!$K$12:$K$387,T_Graf.!D194)</f>
        <v>#VALUE!</v>
      </c>
      <c r="F194" s="151" t="e">
        <f t="shared" si="16"/>
        <v>#VALUE!</v>
      </c>
      <c r="G194" s="148"/>
      <c r="H194" s="155"/>
      <c r="I194" s="148"/>
      <c r="J194" s="148"/>
      <c r="K194" s="340" t="s">
        <v>641</v>
      </c>
      <c r="L194" s="340"/>
      <c r="M194" s="148" t="e">
        <f>COUNTIF('[1]Matriz E.CAF'!$K$12:$K$411,T_Graf.!K194)</f>
        <v>#VALUE!</v>
      </c>
      <c r="N194" s="151" t="e">
        <f t="shared" si="17"/>
        <v>#VALUE!</v>
      </c>
      <c r="O194" s="148"/>
      <c r="P194" s="155"/>
      <c r="Q194" s="148"/>
      <c r="R194" s="148"/>
      <c r="S194" s="148" t="s">
        <v>641</v>
      </c>
      <c r="T194" s="148" t="e">
        <f>COUNTIF('[1]Matriz MAG'!$K$12:$K$378,T_Graf.!S194)</f>
        <v>#VALUE!</v>
      </c>
      <c r="U194" s="151" t="e">
        <f t="shared" si="18"/>
        <v>#VALUE!</v>
      </c>
      <c r="V194" s="148"/>
      <c r="W194" s="155"/>
      <c r="X194" s="148"/>
      <c r="Y194" s="148"/>
      <c r="Z194" s="148" t="s">
        <v>641</v>
      </c>
      <c r="AA194" s="148" t="e">
        <f>COUNTIF('[1]Matriz MGM'!$K$12:$K$375,T_Graf.!Z194)</f>
        <v>#VALUE!</v>
      </c>
      <c r="AB194" s="151" t="e">
        <f t="shared" si="19"/>
        <v>#VALUE!</v>
      </c>
    </row>
    <row r="195" spans="1:28" ht="10.95" customHeight="1" x14ac:dyDescent="0.2">
      <c r="A195" s="155"/>
      <c r="B195" s="148"/>
      <c r="C195" s="148"/>
      <c r="D195" s="148" t="s">
        <v>644</v>
      </c>
      <c r="E195" s="148" t="e">
        <f>COUNTIF('[1]Matriz COR'!$K$12:$K$387,T_Graf.!D195)</f>
        <v>#VALUE!</v>
      </c>
      <c r="F195" s="151" t="e">
        <f t="shared" si="16"/>
        <v>#VALUE!</v>
      </c>
      <c r="G195" s="148"/>
      <c r="H195" s="155"/>
      <c r="I195" s="148"/>
      <c r="J195" s="148"/>
      <c r="K195" s="340" t="s">
        <v>644</v>
      </c>
      <c r="L195" s="340"/>
      <c r="M195" s="148" t="e">
        <f>COUNTIF('[1]Matriz E.CAF'!$K$12:$K$411,T_Graf.!K195)</f>
        <v>#VALUE!</v>
      </c>
      <c r="N195" s="151" t="e">
        <f t="shared" si="17"/>
        <v>#VALUE!</v>
      </c>
      <c r="O195" s="148"/>
      <c r="P195" s="155"/>
      <c r="Q195" s="148"/>
      <c r="R195" s="148"/>
      <c r="S195" s="148" t="s">
        <v>644</v>
      </c>
      <c r="T195" s="148" t="e">
        <f>COUNTIF('[1]Matriz MAG'!$K$12:$K$378,T_Graf.!S195)</f>
        <v>#VALUE!</v>
      </c>
      <c r="U195" s="151" t="e">
        <f t="shared" si="18"/>
        <v>#VALUE!</v>
      </c>
      <c r="V195" s="148"/>
      <c r="W195" s="155"/>
      <c r="X195" s="148"/>
      <c r="Y195" s="148"/>
      <c r="Z195" s="148" t="s">
        <v>644</v>
      </c>
      <c r="AA195" s="148" t="e">
        <f>COUNTIF('[1]Matriz MGM'!$K$12:$K$375,T_Graf.!Z195)</f>
        <v>#VALUE!</v>
      </c>
      <c r="AB195" s="151" t="e">
        <f t="shared" si="19"/>
        <v>#VALUE!</v>
      </c>
    </row>
    <row r="196" spans="1:28" ht="10.95" customHeight="1" x14ac:dyDescent="0.2">
      <c r="A196" s="155"/>
      <c r="B196" s="148"/>
      <c r="C196" s="148"/>
      <c r="D196" s="148" t="s">
        <v>647</v>
      </c>
      <c r="E196" s="148" t="e">
        <f>COUNTIF('[1]Matriz COR'!$K$12:$K$387,T_Graf.!D196)</f>
        <v>#VALUE!</v>
      </c>
      <c r="F196" s="151" t="e">
        <f t="shared" si="16"/>
        <v>#VALUE!</v>
      </c>
      <c r="G196" s="148"/>
      <c r="H196" s="155"/>
      <c r="I196" s="148"/>
      <c r="J196" s="148"/>
      <c r="K196" s="340" t="s">
        <v>647</v>
      </c>
      <c r="L196" s="340"/>
      <c r="M196" s="148" t="e">
        <f>COUNTIF('[1]Matriz E.CAF'!$K$12:$K$411,T_Graf.!K196)</f>
        <v>#VALUE!</v>
      </c>
      <c r="N196" s="151" t="e">
        <f t="shared" si="17"/>
        <v>#VALUE!</v>
      </c>
      <c r="O196" s="148"/>
      <c r="P196" s="155"/>
      <c r="Q196" s="148"/>
      <c r="R196" s="148"/>
      <c r="S196" s="148" t="s">
        <v>647</v>
      </c>
      <c r="T196" s="148" t="e">
        <f>COUNTIF('[1]Matriz MAG'!$K$12:$K$378,T_Graf.!S196)</f>
        <v>#VALUE!</v>
      </c>
      <c r="U196" s="151" t="e">
        <f t="shared" si="18"/>
        <v>#VALUE!</v>
      </c>
      <c r="V196" s="148"/>
      <c r="W196" s="155"/>
      <c r="X196" s="148"/>
      <c r="Y196" s="148"/>
      <c r="Z196" s="148" t="s">
        <v>647</v>
      </c>
      <c r="AA196" s="148" t="e">
        <f>COUNTIF('[1]Matriz MGM'!$K$12:$K$375,T_Graf.!Z196)</f>
        <v>#VALUE!</v>
      </c>
      <c r="AB196" s="151" t="e">
        <f t="shared" si="19"/>
        <v>#VALUE!</v>
      </c>
    </row>
    <row r="197" spans="1:28" ht="10.95" customHeight="1" x14ac:dyDescent="0.2">
      <c r="A197" s="155"/>
      <c r="B197" s="148"/>
      <c r="C197" s="148"/>
      <c r="D197" s="148" t="s">
        <v>650</v>
      </c>
      <c r="E197" s="148" t="e">
        <f>COUNTIF('[1]Matriz COR'!$K$12:$K$387,T_Graf.!D197)</f>
        <v>#VALUE!</v>
      </c>
      <c r="F197" s="151" t="e">
        <f t="shared" si="16"/>
        <v>#VALUE!</v>
      </c>
      <c r="G197" s="148"/>
      <c r="H197" s="155"/>
      <c r="I197" s="148"/>
      <c r="J197" s="148"/>
      <c r="K197" s="340" t="s">
        <v>650</v>
      </c>
      <c r="L197" s="340"/>
      <c r="M197" s="148" t="e">
        <f>COUNTIF('[1]Matriz E.CAF'!$K$12:$K$411,T_Graf.!K197)</f>
        <v>#VALUE!</v>
      </c>
      <c r="N197" s="151" t="e">
        <f t="shared" si="17"/>
        <v>#VALUE!</v>
      </c>
      <c r="O197" s="148"/>
      <c r="P197" s="155"/>
      <c r="Q197" s="148"/>
      <c r="R197" s="148"/>
      <c r="S197" s="148" t="s">
        <v>650</v>
      </c>
      <c r="T197" s="148" t="e">
        <f>COUNTIF('[1]Matriz MAG'!$K$12:$K$378,T_Graf.!S197)</f>
        <v>#VALUE!</v>
      </c>
      <c r="U197" s="151" t="e">
        <f t="shared" si="18"/>
        <v>#VALUE!</v>
      </c>
      <c r="V197" s="148"/>
      <c r="W197" s="155"/>
      <c r="X197" s="148"/>
      <c r="Y197" s="148"/>
      <c r="Z197" s="148" t="s">
        <v>650</v>
      </c>
      <c r="AA197" s="148" t="e">
        <f>COUNTIF('[1]Matriz MGM'!$K$12:$K$375,T_Graf.!Z197)</f>
        <v>#VALUE!</v>
      </c>
      <c r="AB197" s="151" t="e">
        <f t="shared" si="19"/>
        <v>#VALUE!</v>
      </c>
    </row>
    <row r="198" spans="1:28" ht="10.95" customHeight="1" x14ac:dyDescent="0.2">
      <c r="A198" s="155"/>
      <c r="B198" s="148"/>
      <c r="C198" s="148"/>
      <c r="D198" s="148" t="s">
        <v>653</v>
      </c>
      <c r="E198" s="148" t="e">
        <f>COUNTIF('[1]Matriz COR'!$K$12:$K$387,T_Graf.!D198)</f>
        <v>#VALUE!</v>
      </c>
      <c r="F198" s="151" t="e">
        <f t="shared" si="16"/>
        <v>#VALUE!</v>
      </c>
      <c r="G198" s="148"/>
      <c r="H198" s="155"/>
      <c r="I198" s="148"/>
      <c r="J198" s="148"/>
      <c r="K198" s="340" t="s">
        <v>653</v>
      </c>
      <c r="L198" s="340"/>
      <c r="M198" s="148" t="e">
        <f>COUNTIF('[1]Matriz E.CAF'!$K$12:$K$411,T_Graf.!K198)</f>
        <v>#VALUE!</v>
      </c>
      <c r="N198" s="151" t="e">
        <f t="shared" si="17"/>
        <v>#VALUE!</v>
      </c>
      <c r="O198" s="148"/>
      <c r="P198" s="155"/>
      <c r="Q198" s="148"/>
      <c r="R198" s="148"/>
      <c r="S198" s="148" t="s">
        <v>653</v>
      </c>
      <c r="T198" s="148" t="e">
        <f>COUNTIF('[1]Matriz MAG'!$K$12:$K$378,T_Graf.!S198)</f>
        <v>#VALUE!</v>
      </c>
      <c r="U198" s="151" t="e">
        <f t="shared" si="18"/>
        <v>#VALUE!</v>
      </c>
      <c r="V198" s="148"/>
      <c r="W198" s="155"/>
      <c r="X198" s="148"/>
      <c r="Y198" s="148"/>
      <c r="Z198" s="148" t="s">
        <v>653</v>
      </c>
      <c r="AA198" s="148" t="e">
        <f>COUNTIF('[1]Matriz MGM'!$K$12:$K$375,T_Graf.!Z198)</f>
        <v>#VALUE!</v>
      </c>
      <c r="AB198" s="151" t="e">
        <f t="shared" si="19"/>
        <v>#VALUE!</v>
      </c>
    </row>
    <row r="199" spans="1:28" ht="10.95" customHeight="1" x14ac:dyDescent="0.2">
      <c r="A199" s="155"/>
      <c r="B199" s="148"/>
      <c r="C199" s="148"/>
      <c r="D199" s="148" t="s">
        <v>656</v>
      </c>
      <c r="E199" s="148" t="e">
        <f>COUNTIF('[1]Matriz COR'!$K$12:$K$387,T_Graf.!D199)</f>
        <v>#VALUE!</v>
      </c>
      <c r="F199" s="151" t="e">
        <f t="shared" si="16"/>
        <v>#VALUE!</v>
      </c>
      <c r="G199" s="148"/>
      <c r="H199" s="155"/>
      <c r="I199" s="148"/>
      <c r="J199" s="148"/>
      <c r="K199" s="340" t="s">
        <v>656</v>
      </c>
      <c r="L199" s="340"/>
      <c r="M199" s="148" t="e">
        <f>COUNTIF('[1]Matriz E.CAF'!$K$12:$K$411,T_Graf.!K199)</f>
        <v>#VALUE!</v>
      </c>
      <c r="N199" s="151" t="e">
        <f t="shared" si="17"/>
        <v>#VALUE!</v>
      </c>
      <c r="O199" s="148"/>
      <c r="P199" s="155"/>
      <c r="Q199" s="148"/>
      <c r="R199" s="148"/>
      <c r="S199" s="148" t="s">
        <v>656</v>
      </c>
      <c r="T199" s="148" t="e">
        <f>COUNTIF('[1]Matriz MAG'!$K$12:$K$378,T_Graf.!S199)</f>
        <v>#VALUE!</v>
      </c>
      <c r="U199" s="151" t="e">
        <f t="shared" si="18"/>
        <v>#VALUE!</v>
      </c>
      <c r="V199" s="148"/>
      <c r="W199" s="155"/>
      <c r="X199" s="148"/>
      <c r="Y199" s="148"/>
      <c r="Z199" s="148" t="s">
        <v>656</v>
      </c>
      <c r="AA199" s="148" t="e">
        <f>COUNTIF('[1]Matriz MGM'!$K$12:$K$375,T_Graf.!Z199)</f>
        <v>#VALUE!</v>
      </c>
      <c r="AB199" s="151" t="e">
        <f t="shared" si="19"/>
        <v>#VALUE!</v>
      </c>
    </row>
    <row r="200" spans="1:28" ht="10.95" customHeight="1" x14ac:dyDescent="0.2">
      <c r="A200" s="155"/>
      <c r="B200" s="148"/>
      <c r="C200" s="148"/>
      <c r="D200" s="148" t="s">
        <v>659</v>
      </c>
      <c r="E200" s="148" t="e">
        <f>COUNTIF('[1]Matriz COR'!$K$12:$K$387,T_Graf.!D200)</f>
        <v>#VALUE!</v>
      </c>
      <c r="F200" s="151" t="e">
        <f t="shared" si="16"/>
        <v>#VALUE!</v>
      </c>
      <c r="G200" s="148"/>
      <c r="H200" s="155"/>
      <c r="I200" s="148"/>
      <c r="J200" s="148"/>
      <c r="K200" s="340" t="s">
        <v>659</v>
      </c>
      <c r="L200" s="340"/>
      <c r="M200" s="148" t="e">
        <f>COUNTIF('[1]Matriz E.CAF'!$K$12:$K$411,T_Graf.!K200)</f>
        <v>#VALUE!</v>
      </c>
      <c r="N200" s="151" t="e">
        <f t="shared" si="17"/>
        <v>#VALUE!</v>
      </c>
      <c r="O200" s="148"/>
      <c r="P200" s="155"/>
      <c r="Q200" s="148"/>
      <c r="R200" s="148"/>
      <c r="S200" s="148" t="s">
        <v>659</v>
      </c>
      <c r="T200" s="148" t="e">
        <f>COUNTIF('[1]Matriz MAG'!$K$12:$K$378,T_Graf.!S200)</f>
        <v>#VALUE!</v>
      </c>
      <c r="U200" s="151" t="e">
        <f t="shared" si="18"/>
        <v>#VALUE!</v>
      </c>
      <c r="V200" s="148"/>
      <c r="W200" s="155"/>
      <c r="X200" s="148"/>
      <c r="Y200" s="148"/>
      <c r="Z200" s="148" t="s">
        <v>659</v>
      </c>
      <c r="AA200" s="148" t="e">
        <f>COUNTIF('[1]Matriz MGM'!$K$12:$K$375,T_Graf.!Z200)</f>
        <v>#VALUE!</v>
      </c>
      <c r="AB200" s="151" t="e">
        <f t="shared" si="19"/>
        <v>#VALUE!</v>
      </c>
    </row>
    <row r="201" spans="1:28" ht="10.95" customHeight="1" x14ac:dyDescent="0.2">
      <c r="A201" s="155"/>
      <c r="B201" s="148"/>
      <c r="C201" s="148"/>
      <c r="D201" s="148" t="s">
        <v>662</v>
      </c>
      <c r="E201" s="148" t="e">
        <f>COUNTIF('[1]Matriz COR'!$K$12:$K$387,T_Graf.!D201)</f>
        <v>#VALUE!</v>
      </c>
      <c r="F201" s="151" t="e">
        <f t="shared" si="16"/>
        <v>#VALUE!</v>
      </c>
      <c r="G201" s="148"/>
      <c r="H201" s="155"/>
      <c r="I201" s="148"/>
      <c r="J201" s="148"/>
      <c r="K201" s="340" t="s">
        <v>662</v>
      </c>
      <c r="L201" s="340"/>
      <c r="M201" s="148" t="e">
        <f>COUNTIF('[1]Matriz E.CAF'!$K$12:$K$411,T_Graf.!K201)</f>
        <v>#VALUE!</v>
      </c>
      <c r="N201" s="151" t="e">
        <f t="shared" si="17"/>
        <v>#VALUE!</v>
      </c>
      <c r="O201" s="148"/>
      <c r="P201" s="155"/>
      <c r="Q201" s="148"/>
      <c r="R201" s="148"/>
      <c r="S201" s="148" t="s">
        <v>662</v>
      </c>
      <c r="T201" s="148" t="e">
        <f>COUNTIF('[1]Matriz MAG'!$K$12:$K$378,T_Graf.!S201)</f>
        <v>#VALUE!</v>
      </c>
      <c r="U201" s="151" t="e">
        <f t="shared" si="18"/>
        <v>#VALUE!</v>
      </c>
      <c r="V201" s="148"/>
      <c r="W201" s="155"/>
      <c r="X201" s="148"/>
      <c r="Y201" s="148"/>
      <c r="Z201" s="148" t="s">
        <v>662</v>
      </c>
      <c r="AA201" s="148" t="e">
        <f>COUNTIF('[1]Matriz MGM'!$K$12:$K$375,T_Graf.!Z201)</f>
        <v>#VALUE!</v>
      </c>
      <c r="AB201" s="151" t="e">
        <f t="shared" si="19"/>
        <v>#VALUE!</v>
      </c>
    </row>
    <row r="202" spans="1:28" ht="10.95" customHeight="1" x14ac:dyDescent="0.2">
      <c r="A202" s="155"/>
      <c r="B202" s="148"/>
      <c r="C202" s="148"/>
      <c r="D202" s="148" t="s">
        <v>257</v>
      </c>
      <c r="E202" s="148" t="e">
        <f>COUNTIF('[1]Matriz COR'!$K$12:$K$387,T_Graf.!D202)</f>
        <v>#VALUE!</v>
      </c>
      <c r="F202" s="151" t="e">
        <f t="shared" si="16"/>
        <v>#VALUE!</v>
      </c>
      <c r="G202" s="148"/>
      <c r="H202" s="155"/>
      <c r="I202" s="148"/>
      <c r="J202" s="148"/>
      <c r="K202" s="340" t="s">
        <v>257</v>
      </c>
      <c r="L202" s="340"/>
      <c r="M202" s="148" t="e">
        <f>COUNTIF('[1]Matriz E.CAF'!$K$12:$K$411,T_Graf.!K202)</f>
        <v>#VALUE!</v>
      </c>
      <c r="N202" s="151" t="e">
        <f t="shared" si="17"/>
        <v>#VALUE!</v>
      </c>
      <c r="O202" s="148"/>
      <c r="P202" s="155"/>
      <c r="Q202" s="148"/>
      <c r="R202" s="148"/>
      <c r="S202" s="148" t="s">
        <v>257</v>
      </c>
      <c r="T202" s="148" t="e">
        <f>COUNTIF('[1]Matriz MAG'!$K$12:$K$378,T_Graf.!S202)</f>
        <v>#VALUE!</v>
      </c>
      <c r="U202" s="151" t="e">
        <f t="shared" si="18"/>
        <v>#VALUE!</v>
      </c>
      <c r="V202" s="148"/>
      <c r="W202" s="155"/>
      <c r="X202" s="148"/>
      <c r="Y202" s="148"/>
      <c r="Z202" s="148" t="s">
        <v>257</v>
      </c>
      <c r="AA202" s="148" t="e">
        <f>COUNTIF('[1]Matriz MGM'!$K$12:$K$375,T_Graf.!Z202)</f>
        <v>#VALUE!</v>
      </c>
      <c r="AB202" s="151" t="e">
        <f t="shared" si="19"/>
        <v>#VALUE!</v>
      </c>
    </row>
    <row r="203" spans="1:28" ht="10.95" customHeight="1" x14ac:dyDescent="0.2">
      <c r="A203" s="155"/>
      <c r="B203" s="148"/>
      <c r="C203" s="148"/>
      <c r="D203" s="148" t="s">
        <v>520</v>
      </c>
      <c r="E203" s="148" t="e">
        <f>COUNTIF('[1]Matriz COR'!$K$12:$K$387,T_Graf.!D203)</f>
        <v>#VALUE!</v>
      </c>
      <c r="F203" s="151" t="e">
        <f t="shared" si="16"/>
        <v>#VALUE!</v>
      </c>
      <c r="G203" s="148"/>
      <c r="H203" s="155"/>
      <c r="I203" s="148"/>
      <c r="J203" s="148"/>
      <c r="K203" s="340" t="s">
        <v>520</v>
      </c>
      <c r="L203" s="340"/>
      <c r="M203" s="148" t="e">
        <f>COUNTIF('[1]Matriz E.CAF'!$K$12:$K$411,T_Graf.!K203)</f>
        <v>#VALUE!</v>
      </c>
      <c r="N203" s="151" t="e">
        <f t="shared" si="17"/>
        <v>#VALUE!</v>
      </c>
      <c r="O203" s="148"/>
      <c r="P203" s="155"/>
      <c r="Q203" s="148"/>
      <c r="R203" s="148"/>
      <c r="S203" s="148" t="s">
        <v>520</v>
      </c>
      <c r="T203" s="148" t="e">
        <f>COUNTIF('[1]Matriz MAG'!$K$12:$K$378,T_Graf.!S203)</f>
        <v>#VALUE!</v>
      </c>
      <c r="U203" s="151" t="e">
        <f t="shared" si="18"/>
        <v>#VALUE!</v>
      </c>
      <c r="V203" s="148"/>
      <c r="W203" s="155"/>
      <c r="X203" s="148"/>
      <c r="Y203" s="148"/>
      <c r="Z203" s="148" t="s">
        <v>520</v>
      </c>
      <c r="AA203" s="148" t="e">
        <f>COUNTIF('[1]Matriz MGM'!$K$12:$K$375,T_Graf.!Z203)</f>
        <v>#VALUE!</v>
      </c>
      <c r="AB203" s="151" t="e">
        <f t="shared" si="19"/>
        <v>#VALUE!</v>
      </c>
    </row>
    <row r="204" spans="1:28" ht="10.95" customHeight="1" x14ac:dyDescent="0.2">
      <c r="A204" s="155"/>
      <c r="B204" s="148"/>
      <c r="C204" s="148"/>
      <c r="D204" s="148" t="s">
        <v>668</v>
      </c>
      <c r="E204" s="148" t="e">
        <f>COUNTIF('[1]Matriz COR'!$K$12:$K$387,T_Graf.!D204)</f>
        <v>#VALUE!</v>
      </c>
      <c r="F204" s="151" t="e">
        <f t="shared" si="16"/>
        <v>#VALUE!</v>
      </c>
      <c r="G204" s="148"/>
      <c r="H204" s="155"/>
      <c r="I204" s="148"/>
      <c r="J204" s="148"/>
      <c r="K204" s="340" t="s">
        <v>668</v>
      </c>
      <c r="L204" s="340"/>
      <c r="M204" s="148" t="e">
        <f>COUNTIF('[1]Matriz E.CAF'!$K$12:$K$411,T_Graf.!K204)</f>
        <v>#VALUE!</v>
      </c>
      <c r="N204" s="151" t="e">
        <f t="shared" si="17"/>
        <v>#VALUE!</v>
      </c>
      <c r="O204" s="148"/>
      <c r="P204" s="155"/>
      <c r="Q204" s="148"/>
      <c r="R204" s="148"/>
      <c r="S204" s="148" t="s">
        <v>668</v>
      </c>
      <c r="T204" s="148" t="e">
        <f>COUNTIF('[1]Matriz MAG'!$K$12:$K$378,T_Graf.!S204)</f>
        <v>#VALUE!</v>
      </c>
      <c r="U204" s="151" t="e">
        <f t="shared" si="18"/>
        <v>#VALUE!</v>
      </c>
      <c r="V204" s="148"/>
      <c r="W204" s="155"/>
      <c r="X204" s="148"/>
      <c r="Y204" s="148"/>
      <c r="Z204" s="148" t="s">
        <v>668</v>
      </c>
      <c r="AA204" s="148" t="e">
        <f>COUNTIF('[1]Matriz MGM'!$K$12:$K$375,T_Graf.!Z204)</f>
        <v>#VALUE!</v>
      </c>
      <c r="AB204" s="151" t="e">
        <f t="shared" si="19"/>
        <v>#VALUE!</v>
      </c>
    </row>
    <row r="205" spans="1:28" ht="10.95" customHeight="1" x14ac:dyDescent="0.2">
      <c r="A205" s="155"/>
      <c r="B205" s="148"/>
      <c r="C205" s="148"/>
      <c r="D205" s="148" t="s">
        <v>671</v>
      </c>
      <c r="E205" s="148" t="e">
        <f>COUNTIF('[1]Matriz COR'!$K$12:$K$387,T_Graf.!D205)</f>
        <v>#VALUE!</v>
      </c>
      <c r="F205" s="151" t="e">
        <f t="shared" si="16"/>
        <v>#VALUE!</v>
      </c>
      <c r="G205" s="148"/>
      <c r="H205" s="155"/>
      <c r="I205" s="148"/>
      <c r="J205" s="148"/>
      <c r="K205" s="340" t="s">
        <v>671</v>
      </c>
      <c r="L205" s="340"/>
      <c r="M205" s="148" t="e">
        <f>COUNTIF('[1]Matriz E.CAF'!$K$12:$K$411,T_Graf.!K205)</f>
        <v>#VALUE!</v>
      </c>
      <c r="N205" s="151" t="e">
        <f t="shared" si="17"/>
        <v>#VALUE!</v>
      </c>
      <c r="O205" s="148"/>
      <c r="P205" s="155"/>
      <c r="Q205" s="148"/>
      <c r="R205" s="148"/>
      <c r="S205" s="148" t="s">
        <v>671</v>
      </c>
      <c r="T205" s="148" t="e">
        <f>COUNTIF('[1]Matriz MAG'!$K$12:$K$378,T_Graf.!S205)</f>
        <v>#VALUE!</v>
      </c>
      <c r="U205" s="151" t="e">
        <f t="shared" si="18"/>
        <v>#VALUE!</v>
      </c>
      <c r="V205" s="148"/>
      <c r="W205" s="155"/>
      <c r="X205" s="148"/>
      <c r="Y205" s="148"/>
      <c r="Z205" s="148" t="s">
        <v>671</v>
      </c>
      <c r="AA205" s="148" t="e">
        <f>COUNTIF('[1]Matriz MGM'!$K$12:$K$375,T_Graf.!Z205)</f>
        <v>#VALUE!</v>
      </c>
      <c r="AB205" s="151" t="e">
        <f t="shared" si="19"/>
        <v>#VALUE!</v>
      </c>
    </row>
    <row r="206" spans="1:28" ht="10.95" customHeight="1" x14ac:dyDescent="0.2">
      <c r="A206" s="155"/>
      <c r="B206" s="148"/>
      <c r="C206" s="148"/>
      <c r="D206" s="148" t="s">
        <v>674</v>
      </c>
      <c r="E206" s="148" t="e">
        <f>COUNTIF('[1]Matriz COR'!$K$12:$K$387,T_Graf.!D206)</f>
        <v>#VALUE!</v>
      </c>
      <c r="F206" s="151" t="e">
        <f t="shared" si="16"/>
        <v>#VALUE!</v>
      </c>
      <c r="G206" s="148"/>
      <c r="H206" s="155"/>
      <c r="I206" s="148"/>
      <c r="J206" s="148"/>
      <c r="K206" s="340" t="s">
        <v>674</v>
      </c>
      <c r="L206" s="340"/>
      <c r="M206" s="148" t="e">
        <f>COUNTIF('[1]Matriz E.CAF'!$K$12:$K$411,T_Graf.!K206)</f>
        <v>#VALUE!</v>
      </c>
      <c r="N206" s="151" t="e">
        <f t="shared" si="17"/>
        <v>#VALUE!</v>
      </c>
      <c r="O206" s="148"/>
      <c r="P206" s="155"/>
      <c r="Q206" s="148"/>
      <c r="R206" s="148"/>
      <c r="S206" s="148" t="s">
        <v>674</v>
      </c>
      <c r="T206" s="148" t="e">
        <f>COUNTIF('[1]Matriz MAG'!$K$12:$K$378,T_Graf.!S206)</f>
        <v>#VALUE!</v>
      </c>
      <c r="U206" s="151" t="e">
        <f t="shared" si="18"/>
        <v>#VALUE!</v>
      </c>
      <c r="V206" s="148"/>
      <c r="W206" s="155"/>
      <c r="X206" s="148"/>
      <c r="Y206" s="148"/>
      <c r="Z206" s="148" t="s">
        <v>674</v>
      </c>
      <c r="AA206" s="148" t="e">
        <f>COUNTIF('[1]Matriz MGM'!$K$12:$K$375,T_Graf.!Z206)</f>
        <v>#VALUE!</v>
      </c>
      <c r="AB206" s="151" t="e">
        <f t="shared" si="19"/>
        <v>#VALUE!</v>
      </c>
    </row>
    <row r="207" spans="1:28" ht="10.95" customHeight="1" x14ac:dyDescent="0.2">
      <c r="A207" s="155"/>
      <c r="B207" s="148"/>
      <c r="C207" s="148"/>
      <c r="D207" s="148" t="s">
        <v>677</v>
      </c>
      <c r="E207" s="148" t="e">
        <f>COUNTIF('[1]Matriz COR'!$K$12:$K$387,T_Graf.!D207)</f>
        <v>#VALUE!</v>
      </c>
      <c r="F207" s="151" t="e">
        <f t="shared" si="16"/>
        <v>#VALUE!</v>
      </c>
      <c r="G207" s="148"/>
      <c r="H207" s="155"/>
      <c r="I207" s="148"/>
      <c r="J207" s="148"/>
      <c r="K207" s="340" t="s">
        <v>677</v>
      </c>
      <c r="L207" s="340"/>
      <c r="M207" s="148" t="e">
        <f>COUNTIF('[1]Matriz E.CAF'!$K$12:$K$411,T_Graf.!K207)</f>
        <v>#VALUE!</v>
      </c>
      <c r="N207" s="151" t="e">
        <f t="shared" si="17"/>
        <v>#VALUE!</v>
      </c>
      <c r="O207" s="148"/>
      <c r="P207" s="155"/>
      <c r="Q207" s="148"/>
      <c r="R207" s="148"/>
      <c r="S207" s="148" t="s">
        <v>677</v>
      </c>
      <c r="T207" s="148" t="e">
        <f>COUNTIF('[1]Matriz MAG'!$K$12:$K$378,T_Graf.!S207)</f>
        <v>#VALUE!</v>
      </c>
      <c r="U207" s="151" t="e">
        <f t="shared" si="18"/>
        <v>#VALUE!</v>
      </c>
      <c r="V207" s="148"/>
      <c r="W207" s="155"/>
      <c r="X207" s="148"/>
      <c r="Y207" s="148"/>
      <c r="Z207" s="148" t="s">
        <v>677</v>
      </c>
      <c r="AA207" s="148" t="e">
        <f>COUNTIF('[1]Matriz MGM'!$K$12:$K$375,T_Graf.!Z207)</f>
        <v>#VALUE!</v>
      </c>
      <c r="AB207" s="151" t="e">
        <f t="shared" si="19"/>
        <v>#VALUE!</v>
      </c>
    </row>
    <row r="208" spans="1:28" ht="10.95" customHeight="1" x14ac:dyDescent="0.2">
      <c r="A208" s="155"/>
      <c r="B208" s="148"/>
      <c r="C208" s="148"/>
      <c r="D208" s="148" t="s">
        <v>679</v>
      </c>
      <c r="E208" s="148" t="e">
        <f>COUNTIF('[1]Matriz COR'!$K$12:$K$387,T_Graf.!D208)</f>
        <v>#VALUE!</v>
      </c>
      <c r="F208" s="151" t="e">
        <f t="shared" ref="F208:F210" si="20">IF(E208=0,NA(),E208)</f>
        <v>#VALUE!</v>
      </c>
      <c r="G208" s="148"/>
      <c r="H208" s="155"/>
      <c r="I208" s="148"/>
      <c r="J208" s="148"/>
      <c r="K208" s="340" t="s">
        <v>679</v>
      </c>
      <c r="L208" s="340"/>
      <c r="M208" s="148" t="e">
        <f>COUNTIF('[1]Matriz E.CAF'!$K$12:$K$411,T_Graf.!K208)</f>
        <v>#VALUE!</v>
      </c>
      <c r="N208" s="151" t="e">
        <f t="shared" ref="N208:N210" si="21">IF(M208=0,NA(),M208)</f>
        <v>#VALUE!</v>
      </c>
      <c r="O208" s="148"/>
      <c r="P208" s="155"/>
      <c r="Q208" s="148"/>
      <c r="R208" s="148"/>
      <c r="S208" s="148" t="s">
        <v>679</v>
      </c>
      <c r="T208" s="148" t="e">
        <f>COUNTIF('[1]Matriz MAG'!$K$12:$K$378,T_Graf.!S208)</f>
        <v>#VALUE!</v>
      </c>
      <c r="U208" s="151" t="e">
        <f t="shared" ref="U208:U210" si="22">IF(T208=0,NA(),T208)</f>
        <v>#VALUE!</v>
      </c>
      <c r="V208" s="148"/>
      <c r="W208" s="155"/>
      <c r="X208" s="148"/>
      <c r="Y208" s="148"/>
      <c r="Z208" s="148" t="s">
        <v>679</v>
      </c>
      <c r="AA208" s="148" t="e">
        <f>COUNTIF('[1]Matriz MGM'!$K$12:$K$375,T_Graf.!Z208)</f>
        <v>#VALUE!</v>
      </c>
      <c r="AB208" s="151" t="e">
        <f t="shared" ref="AB208:AB210" si="23">IF(AA208=0,NA(),AA208)</f>
        <v>#VALUE!</v>
      </c>
    </row>
    <row r="209" spans="1:28" ht="10.95" customHeight="1" x14ac:dyDescent="0.2">
      <c r="A209" s="155"/>
      <c r="B209" s="148"/>
      <c r="C209" s="148"/>
      <c r="D209" s="158" t="s">
        <v>688</v>
      </c>
      <c r="E209" s="148" t="e">
        <f>COUNTIF('[1]Matriz COR'!$K$12:$K$387,T_Graf.!D209)</f>
        <v>#VALUE!</v>
      </c>
      <c r="F209" s="151" t="e">
        <f t="shared" si="20"/>
        <v>#VALUE!</v>
      </c>
      <c r="G209" s="148"/>
      <c r="H209" s="155"/>
      <c r="I209" s="148"/>
      <c r="J209" s="148"/>
      <c r="K209" s="340" t="s">
        <v>688</v>
      </c>
      <c r="L209" s="340" t="s">
        <v>688</v>
      </c>
      <c r="M209" s="148" t="e">
        <f>COUNTIF('[1]Matriz E.CAF'!$K$12:$K$411,T_Graf.!K209)</f>
        <v>#VALUE!</v>
      </c>
      <c r="N209" s="151" t="e">
        <f t="shared" si="21"/>
        <v>#VALUE!</v>
      </c>
      <c r="O209" s="148"/>
      <c r="P209" s="155"/>
      <c r="Q209" s="148"/>
      <c r="R209" s="148"/>
      <c r="S209" s="158" t="s">
        <v>688</v>
      </c>
      <c r="T209" s="148" t="e">
        <f>COUNTIF('[1]Matriz MAG'!$K$12:$K$378,T_Graf.!S209)</f>
        <v>#VALUE!</v>
      </c>
      <c r="U209" s="151" t="e">
        <f t="shared" si="22"/>
        <v>#VALUE!</v>
      </c>
      <c r="V209" s="148"/>
      <c r="W209" s="155"/>
      <c r="X209" s="148"/>
      <c r="Y209" s="148"/>
      <c r="Z209" s="158" t="s">
        <v>688</v>
      </c>
      <c r="AA209" s="148" t="e">
        <f>COUNTIF('[1]Matriz MGM'!$K$12:$K$375,T_Graf.!Z209)</f>
        <v>#VALUE!</v>
      </c>
      <c r="AB209" s="151" t="e">
        <f t="shared" si="23"/>
        <v>#VALUE!</v>
      </c>
    </row>
    <row r="210" spans="1:28" ht="10.95" customHeight="1" x14ac:dyDescent="0.2">
      <c r="A210" s="155"/>
      <c r="B210" s="148"/>
      <c r="C210" s="148"/>
      <c r="D210" s="158" t="s">
        <v>691</v>
      </c>
      <c r="E210" s="148" t="e">
        <f>COUNTIF('[1]Matriz COR'!$K$12:$K$387,T_Graf.!D210)</f>
        <v>#VALUE!</v>
      </c>
      <c r="F210" s="151" t="e">
        <f t="shared" si="20"/>
        <v>#VALUE!</v>
      </c>
      <c r="G210" s="148"/>
      <c r="H210" s="155"/>
      <c r="I210" s="148"/>
      <c r="J210" s="148"/>
      <c r="K210" s="340" t="s">
        <v>691</v>
      </c>
      <c r="L210" s="340"/>
      <c r="M210" s="148" t="e">
        <f>COUNTIF('[1]Matriz E.CAF'!$K$12:$K$411,T_Graf.!K210)</f>
        <v>#VALUE!</v>
      </c>
      <c r="N210" s="151" t="e">
        <f t="shared" si="21"/>
        <v>#VALUE!</v>
      </c>
      <c r="O210" s="148"/>
      <c r="P210" s="155"/>
      <c r="Q210" s="148"/>
      <c r="R210" s="148"/>
      <c r="S210" s="158" t="s">
        <v>691</v>
      </c>
      <c r="T210" s="148" t="e">
        <f>COUNTIF('[1]Matriz MAG'!$K$12:$K$378,T_Graf.!S210)</f>
        <v>#VALUE!</v>
      </c>
      <c r="U210" s="151" t="e">
        <f t="shared" si="22"/>
        <v>#VALUE!</v>
      </c>
      <c r="V210" s="148"/>
      <c r="W210" s="155"/>
      <c r="X210" s="148"/>
      <c r="Y210" s="148"/>
      <c r="Z210" s="158" t="s">
        <v>691</v>
      </c>
      <c r="AA210" s="148" t="e">
        <f>COUNTIF('[1]Matriz MGM'!$K$12:$K$375,T_Graf.!Z210)</f>
        <v>#VALUE!</v>
      </c>
      <c r="AB210" s="151" t="e">
        <f t="shared" si="23"/>
        <v>#VALUE!</v>
      </c>
    </row>
    <row r="211" spans="1:28" ht="10.95" customHeight="1" thickBot="1" x14ac:dyDescent="0.25">
      <c r="A211" s="161"/>
      <c r="B211" s="162"/>
      <c r="C211" s="162"/>
      <c r="D211" s="163"/>
      <c r="E211" s="162"/>
      <c r="F211" s="164"/>
      <c r="G211" s="148"/>
      <c r="H211" s="161"/>
      <c r="I211" s="162"/>
      <c r="J211" s="162"/>
      <c r="K211" s="341"/>
      <c r="L211" s="341"/>
      <c r="M211" s="162"/>
      <c r="N211" s="164"/>
      <c r="O211" s="148"/>
      <c r="P211" s="161"/>
      <c r="Q211" s="162"/>
      <c r="R211" s="162"/>
      <c r="S211" s="163"/>
      <c r="T211" s="162"/>
      <c r="U211" s="164"/>
      <c r="V211" s="148"/>
      <c r="W211" s="161"/>
      <c r="X211" s="162"/>
      <c r="Y211" s="162"/>
      <c r="Z211" s="163"/>
      <c r="AA211" s="162"/>
      <c r="AB211" s="164"/>
    </row>
    <row r="212" spans="1:28" ht="10.95" customHeight="1" x14ac:dyDescent="0.2">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row>
    <row r="213" spans="1:28" ht="10.95" customHeight="1" thickBot="1" x14ac:dyDescent="0.25">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row>
    <row r="214" spans="1:28" ht="10.95" customHeight="1" thickBot="1" x14ac:dyDescent="0.25">
      <c r="A214" s="336" t="s">
        <v>774</v>
      </c>
      <c r="B214" s="337"/>
      <c r="C214" s="337"/>
      <c r="D214" s="337"/>
      <c r="E214" s="337"/>
      <c r="F214" s="338"/>
      <c r="G214" s="148"/>
      <c r="H214" s="336" t="s">
        <v>775</v>
      </c>
      <c r="I214" s="337"/>
      <c r="J214" s="337"/>
      <c r="K214" s="337"/>
      <c r="L214" s="337"/>
      <c r="M214" s="337"/>
      <c r="N214" s="338"/>
      <c r="O214" s="148"/>
      <c r="P214" s="336" t="s">
        <v>776</v>
      </c>
      <c r="Q214" s="337"/>
      <c r="R214" s="337"/>
      <c r="S214" s="337"/>
      <c r="T214" s="337"/>
      <c r="U214" s="338"/>
      <c r="V214" s="148"/>
      <c r="W214" s="336" t="s">
        <v>777</v>
      </c>
      <c r="X214" s="337"/>
      <c r="Y214" s="337"/>
      <c r="Z214" s="337"/>
      <c r="AA214" s="337"/>
      <c r="AB214" s="338"/>
    </row>
    <row r="215" spans="1:28" ht="10.95" customHeight="1" x14ac:dyDescent="0.2">
      <c r="A215" s="152" t="s">
        <v>757</v>
      </c>
      <c r="B215" s="153"/>
      <c r="C215" s="153"/>
      <c r="D215" s="153" t="s">
        <v>169</v>
      </c>
      <c r="E215" s="153" t="e">
        <f>COUNTIF('[1]Matriz MET'!$K$12:$K$508,T_Graf.!D215)</f>
        <v>#VALUE!</v>
      </c>
      <c r="F215" s="154" t="e">
        <f t="shared" ref="F215:F278" si="24">IF(E215=0,NA(),E215)</f>
        <v>#VALUE!</v>
      </c>
      <c r="G215" s="148"/>
      <c r="H215" s="152" t="s">
        <v>757</v>
      </c>
      <c r="I215" s="153"/>
      <c r="J215" s="153"/>
      <c r="K215" s="339" t="s">
        <v>169</v>
      </c>
      <c r="L215" s="339"/>
      <c r="M215" s="153" t="e">
        <f>COUNTIF('[1]Matriz NAR'!$K$12:$K$383,T_Graf.!K215)</f>
        <v>#VALUE!</v>
      </c>
      <c r="N215" s="154" t="e">
        <f t="shared" ref="N215:N278" si="25">IF(M215=0,NA(),M215)</f>
        <v>#VALUE!</v>
      </c>
      <c r="O215" s="148"/>
      <c r="P215" s="152" t="s">
        <v>757</v>
      </c>
      <c r="Q215" s="153"/>
      <c r="R215" s="153"/>
      <c r="S215" s="153" t="s">
        <v>169</v>
      </c>
      <c r="T215" s="153" t="e">
        <f>COUNTIF('[1]Matriz NSA'!$K$12:$K$390,T_Graf.!S215)</f>
        <v>#VALUE!</v>
      </c>
      <c r="U215" s="154" t="e">
        <f t="shared" ref="U215:U278" si="26">IF(T215=0,NA(),T215)</f>
        <v>#VALUE!</v>
      </c>
      <c r="V215" s="148"/>
      <c r="W215" s="152" t="s">
        <v>757</v>
      </c>
      <c r="X215" s="153"/>
      <c r="Y215" s="153"/>
      <c r="Z215" s="153" t="s">
        <v>169</v>
      </c>
      <c r="AA215" s="153" t="e">
        <f>COUNTIF('[1]Matriz PUT'!$K$12:$K$353,T_Graf.!Z215)</f>
        <v>#VALUE!</v>
      </c>
      <c r="AB215" s="154" t="e">
        <f t="shared" ref="AB215:AB274" si="27">IF(AA215=0,NA(),AA215)</f>
        <v>#VALUE!</v>
      </c>
    </row>
    <row r="216" spans="1:28" ht="10.95" customHeight="1" x14ac:dyDescent="0.2">
      <c r="A216" s="155" t="s">
        <v>758</v>
      </c>
      <c r="B216" s="148" t="e">
        <f>COUNTIF('[1]Matriz MET'!$BA$12:$BA$508,"SIN IMPACTO")</f>
        <v>#VALUE!</v>
      </c>
      <c r="C216" s="148"/>
      <c r="D216" s="148" t="s">
        <v>216</v>
      </c>
      <c r="E216" s="148" t="e">
        <f>COUNTIF('[1]Matriz MET'!$K$12:$K$508,T_Graf.!D216)</f>
        <v>#VALUE!</v>
      </c>
      <c r="F216" s="151" t="e">
        <f t="shared" si="24"/>
        <v>#VALUE!</v>
      </c>
      <c r="G216" s="148"/>
      <c r="H216" s="155" t="s">
        <v>758</v>
      </c>
      <c r="I216" s="148" t="e">
        <f>COUNTIF('[1]Matriz NAR'!$BA$12:$BA$383,"SIN IMPACTO")</f>
        <v>#VALUE!</v>
      </c>
      <c r="J216" s="148"/>
      <c r="K216" s="340" t="s">
        <v>216</v>
      </c>
      <c r="L216" s="340"/>
      <c r="M216" s="148" t="e">
        <f>COUNTIF('[1]Matriz NAR'!$K$12:$K$383,T_Graf.!K216)</f>
        <v>#VALUE!</v>
      </c>
      <c r="N216" s="151" t="e">
        <f t="shared" si="25"/>
        <v>#VALUE!</v>
      </c>
      <c r="O216" s="148"/>
      <c r="P216" s="155" t="s">
        <v>758</v>
      </c>
      <c r="Q216" s="148" t="e">
        <f>COUNTIF('[1]Matriz NSA'!$BA$12:$BA$390,"SIN IMPACTO")</f>
        <v>#VALUE!</v>
      </c>
      <c r="R216" s="148"/>
      <c r="S216" s="148" t="s">
        <v>216</v>
      </c>
      <c r="T216" s="148" t="e">
        <f>COUNTIF('[1]Matriz NSA'!$K$12:$K$390,T_Graf.!S216)</f>
        <v>#VALUE!</v>
      </c>
      <c r="U216" s="151" t="e">
        <f t="shared" si="26"/>
        <v>#VALUE!</v>
      </c>
      <c r="V216" s="148"/>
      <c r="W216" s="155" t="s">
        <v>758</v>
      </c>
      <c r="X216" s="148" t="e">
        <f>COUNTIF('[1]Matriz PUT'!$BA$12:$BA$353,"SIN IMPACTO")</f>
        <v>#VALUE!</v>
      </c>
      <c r="Y216" s="148"/>
      <c r="Z216" s="148" t="s">
        <v>216</v>
      </c>
      <c r="AA216" s="148" t="e">
        <f>COUNTIF('[1]Matriz PUT'!$K$12:$K$353,T_Graf.!Z216)</f>
        <v>#VALUE!</v>
      </c>
      <c r="AB216" s="151" t="e">
        <f t="shared" si="27"/>
        <v>#VALUE!</v>
      </c>
    </row>
    <row r="217" spans="1:28" ht="10.95" customHeight="1" x14ac:dyDescent="0.2">
      <c r="A217" s="155" t="s">
        <v>759</v>
      </c>
      <c r="B217" s="148" t="e">
        <f>COUNTIF('[1]Matriz MET'!$BA$12:$BA$508,"POSITIVO")</f>
        <v>#VALUE!</v>
      </c>
      <c r="C217" s="148"/>
      <c r="D217" s="148" t="s">
        <v>255</v>
      </c>
      <c r="E217" s="148" t="e">
        <f>COUNTIF('[1]Matriz MET'!$K$12:$K$508,T_Graf.!D217)</f>
        <v>#VALUE!</v>
      </c>
      <c r="F217" s="151" t="e">
        <f t="shared" si="24"/>
        <v>#VALUE!</v>
      </c>
      <c r="G217" s="148"/>
      <c r="H217" s="155" t="s">
        <v>759</v>
      </c>
      <c r="I217" s="148" t="e">
        <f>COUNTIF('[1]Matriz NAR'!$BA$12:$BA$383,"POSITIVO")</f>
        <v>#VALUE!</v>
      </c>
      <c r="J217" s="148"/>
      <c r="K217" s="340" t="s">
        <v>255</v>
      </c>
      <c r="L217" s="340"/>
      <c r="M217" s="148" t="e">
        <f>COUNTIF('[1]Matriz NAR'!$K$12:$K$383,T_Graf.!K217)</f>
        <v>#VALUE!</v>
      </c>
      <c r="N217" s="151" t="e">
        <f t="shared" si="25"/>
        <v>#VALUE!</v>
      </c>
      <c r="O217" s="148"/>
      <c r="P217" s="155" t="s">
        <v>759</v>
      </c>
      <c r="Q217" s="148" t="e">
        <f>COUNTIF('[1]Matriz NSA'!$BA$12:$BA$390,"POSITIVO")</f>
        <v>#VALUE!</v>
      </c>
      <c r="R217" s="148"/>
      <c r="S217" s="148" t="s">
        <v>255</v>
      </c>
      <c r="T217" s="148" t="e">
        <f>COUNTIF('[1]Matriz NSA'!$K$12:$K$390,T_Graf.!S217)</f>
        <v>#VALUE!</v>
      </c>
      <c r="U217" s="151" t="e">
        <f t="shared" si="26"/>
        <v>#VALUE!</v>
      </c>
      <c r="V217" s="148"/>
      <c r="W217" s="155" t="s">
        <v>759</v>
      </c>
      <c r="X217" s="148" t="e">
        <f>COUNTIF('[1]Matriz PUT'!$BA$12:$BA$353,"POSITIVO")</f>
        <v>#VALUE!</v>
      </c>
      <c r="Y217" s="148"/>
      <c r="Z217" s="148" t="s">
        <v>255</v>
      </c>
      <c r="AA217" s="148" t="e">
        <f>COUNTIF('[1]Matriz PUT'!$K$12:$K$353,T_Graf.!Z217)</f>
        <v>#VALUE!</v>
      </c>
      <c r="AB217" s="151" t="e">
        <f t="shared" si="27"/>
        <v>#VALUE!</v>
      </c>
    </row>
    <row r="218" spans="1:28" ht="10.95" customHeight="1" x14ac:dyDescent="0.2">
      <c r="A218" s="155" t="s">
        <v>760</v>
      </c>
      <c r="B218" s="148" t="e">
        <f>COUNTIF('[1]Matriz MET'!$BA$12:$BA$508,"Negativo BAJO")</f>
        <v>#VALUE!</v>
      </c>
      <c r="C218" s="148"/>
      <c r="D218" s="148" t="s">
        <v>290</v>
      </c>
      <c r="E218" s="148" t="e">
        <f>COUNTIF('[1]Matriz MET'!$K$12:$K$508,T_Graf.!D218)</f>
        <v>#VALUE!</v>
      </c>
      <c r="F218" s="151" t="e">
        <f t="shared" si="24"/>
        <v>#VALUE!</v>
      </c>
      <c r="G218" s="148"/>
      <c r="H218" s="155" t="s">
        <v>760</v>
      </c>
      <c r="I218" s="148" t="e">
        <f>COUNTIF('[1]Matriz NAR'!$BA$12:$BA$383,"Negativo BAJO")</f>
        <v>#VALUE!</v>
      </c>
      <c r="J218" s="148"/>
      <c r="K218" s="340" t="s">
        <v>290</v>
      </c>
      <c r="L218" s="340"/>
      <c r="M218" s="148" t="e">
        <f>COUNTIF('[1]Matriz NAR'!$K$12:$K$383,T_Graf.!K218)</f>
        <v>#VALUE!</v>
      </c>
      <c r="N218" s="151" t="e">
        <f t="shared" si="25"/>
        <v>#VALUE!</v>
      </c>
      <c r="O218" s="148"/>
      <c r="P218" s="155" t="s">
        <v>760</v>
      </c>
      <c r="Q218" s="148" t="e">
        <f>COUNTIF('[1]Matriz NSA'!$BA$12:$BA$390,"Negativo BAJO")</f>
        <v>#VALUE!</v>
      </c>
      <c r="R218" s="148"/>
      <c r="S218" s="148" t="s">
        <v>290</v>
      </c>
      <c r="T218" s="148" t="e">
        <f>COUNTIF('[1]Matriz NSA'!$K$12:$K$390,T_Graf.!S218)</f>
        <v>#VALUE!</v>
      </c>
      <c r="U218" s="151" t="e">
        <f t="shared" si="26"/>
        <v>#VALUE!</v>
      </c>
      <c r="V218" s="148"/>
      <c r="W218" s="155" t="s">
        <v>760</v>
      </c>
      <c r="X218" s="148" t="e">
        <f>COUNTIF('[1]Matriz PUT'!$BA$12:$BA$353,"Negativo BAJO")</f>
        <v>#VALUE!</v>
      </c>
      <c r="Y218" s="148"/>
      <c r="Z218" s="148" t="s">
        <v>290</v>
      </c>
      <c r="AA218" s="148" t="e">
        <f>COUNTIF('[1]Matriz PUT'!$K$12:$K$353,T_Graf.!Z218)</f>
        <v>#VALUE!</v>
      </c>
      <c r="AB218" s="151" t="e">
        <f t="shared" si="27"/>
        <v>#VALUE!</v>
      </c>
    </row>
    <row r="219" spans="1:28" ht="10.95" customHeight="1" x14ac:dyDescent="0.2">
      <c r="A219" s="155" t="s">
        <v>761</v>
      </c>
      <c r="B219" s="148" t="e">
        <f>COUNTIF('[1]Matriz MET'!$BA$12:$BA$508,"Negativo MODERADO")</f>
        <v>#VALUE!</v>
      </c>
      <c r="C219" s="148"/>
      <c r="D219" s="148" t="s">
        <v>317</v>
      </c>
      <c r="E219" s="148" t="e">
        <f>COUNTIF('[1]Matriz MET'!$K$12:$K$508,T_Graf.!D219)</f>
        <v>#VALUE!</v>
      </c>
      <c r="F219" s="151" t="e">
        <f t="shared" si="24"/>
        <v>#VALUE!</v>
      </c>
      <c r="G219" s="148"/>
      <c r="H219" s="155" t="s">
        <v>761</v>
      </c>
      <c r="I219" s="148" t="e">
        <f>COUNTIF('[1]Matriz NAR'!$BA$12:$BA$383,"Negativo MODERADO")</f>
        <v>#VALUE!</v>
      </c>
      <c r="J219" s="148"/>
      <c r="K219" s="340" t="s">
        <v>317</v>
      </c>
      <c r="L219" s="340"/>
      <c r="M219" s="148" t="e">
        <f>COUNTIF('[1]Matriz NAR'!$K$12:$K$383,T_Graf.!K219)</f>
        <v>#VALUE!</v>
      </c>
      <c r="N219" s="151" t="e">
        <f t="shared" si="25"/>
        <v>#VALUE!</v>
      </c>
      <c r="O219" s="148"/>
      <c r="P219" s="155" t="s">
        <v>761</v>
      </c>
      <c r="Q219" s="148" t="e">
        <f>COUNTIF('[1]Matriz NSA'!$BA$12:$BA$390,"Negativo MODERADO")</f>
        <v>#VALUE!</v>
      </c>
      <c r="R219" s="148"/>
      <c r="S219" s="148" t="s">
        <v>317</v>
      </c>
      <c r="T219" s="148" t="e">
        <f>COUNTIF('[1]Matriz NSA'!$K$12:$K$390,T_Graf.!S219)</f>
        <v>#VALUE!</v>
      </c>
      <c r="U219" s="151" t="e">
        <f t="shared" si="26"/>
        <v>#VALUE!</v>
      </c>
      <c r="V219" s="148"/>
      <c r="W219" s="155" t="s">
        <v>761</v>
      </c>
      <c r="X219" s="148" t="e">
        <f>COUNTIF('[1]Matriz PUT'!$BA$12:$BA$353,"Negativo MODERADO")</f>
        <v>#VALUE!</v>
      </c>
      <c r="Y219" s="148"/>
      <c r="Z219" s="148" t="s">
        <v>317</v>
      </c>
      <c r="AA219" s="148" t="e">
        <f>COUNTIF('[1]Matriz PUT'!$K$12:$K$353,T_Graf.!Z219)</f>
        <v>#VALUE!</v>
      </c>
      <c r="AB219" s="151" t="e">
        <f t="shared" si="27"/>
        <v>#VALUE!</v>
      </c>
    </row>
    <row r="220" spans="1:28" ht="10.95" customHeight="1" x14ac:dyDescent="0.2">
      <c r="A220" s="155" t="s">
        <v>762</v>
      </c>
      <c r="B220" s="148" t="e">
        <f>COUNTIF('[1]Matriz MET'!$BA$12:$BA$508,"Negativo ALTO")</f>
        <v>#VALUE!</v>
      </c>
      <c r="C220" s="148"/>
      <c r="D220" s="148" t="s">
        <v>338</v>
      </c>
      <c r="E220" s="148" t="e">
        <f>COUNTIF('[1]Matriz MET'!$K$12:$K$508,T_Graf.!D220)</f>
        <v>#VALUE!</v>
      </c>
      <c r="F220" s="151" t="e">
        <f t="shared" si="24"/>
        <v>#VALUE!</v>
      </c>
      <c r="G220" s="148"/>
      <c r="H220" s="155" t="s">
        <v>762</v>
      </c>
      <c r="I220" s="148" t="e">
        <f>COUNTIF('[1]Matriz NAR'!$BA$12:$BA$383,"Negativo ALTO")</f>
        <v>#VALUE!</v>
      </c>
      <c r="J220" s="148"/>
      <c r="K220" s="340" t="s">
        <v>338</v>
      </c>
      <c r="L220" s="340"/>
      <c r="M220" s="148" t="e">
        <f>COUNTIF('[1]Matriz NAR'!$K$12:$K$383,T_Graf.!K220)</f>
        <v>#VALUE!</v>
      </c>
      <c r="N220" s="151" t="e">
        <f t="shared" si="25"/>
        <v>#VALUE!</v>
      </c>
      <c r="O220" s="148"/>
      <c r="P220" s="155" t="s">
        <v>762</v>
      </c>
      <c r="Q220" s="148" t="e">
        <f>COUNTIF('[1]Matriz NSA'!$BA$12:$BA$390,"Negativo ALTO")</f>
        <v>#VALUE!</v>
      </c>
      <c r="R220" s="148"/>
      <c r="S220" s="148" t="s">
        <v>338</v>
      </c>
      <c r="T220" s="148" t="e">
        <f>COUNTIF('[1]Matriz NSA'!$K$12:$K$390,T_Graf.!S220)</f>
        <v>#VALUE!</v>
      </c>
      <c r="U220" s="151" t="e">
        <f t="shared" si="26"/>
        <v>#VALUE!</v>
      </c>
      <c r="V220" s="148"/>
      <c r="W220" s="155" t="s">
        <v>762</v>
      </c>
      <c r="X220" s="148" t="e">
        <f>COUNTIF('[1]Matriz PUT'!$BA$12:$BA$353,"Negativo ALTO")</f>
        <v>#VALUE!</v>
      </c>
      <c r="Y220" s="148"/>
      <c r="Z220" s="148" t="s">
        <v>338</v>
      </c>
      <c r="AA220" s="148" t="e">
        <f>COUNTIF('[1]Matriz PUT'!$K$12:$K$353,T_Graf.!Z220)</f>
        <v>#VALUE!</v>
      </c>
      <c r="AB220" s="151" t="e">
        <f t="shared" si="27"/>
        <v>#VALUE!</v>
      </c>
    </row>
    <row r="221" spans="1:28" ht="10.95" customHeight="1" x14ac:dyDescent="0.2">
      <c r="A221" s="155" t="s">
        <v>763</v>
      </c>
      <c r="B221" s="148" t="e">
        <f>SUM(B216:B220)</f>
        <v>#VALUE!</v>
      </c>
      <c r="C221" s="148"/>
      <c r="D221" s="148" t="s">
        <v>358</v>
      </c>
      <c r="E221" s="148" t="e">
        <f>COUNTIF('[1]Matriz MET'!$K$12:$K$508,T_Graf.!D221)</f>
        <v>#VALUE!</v>
      </c>
      <c r="F221" s="151" t="e">
        <f t="shared" si="24"/>
        <v>#VALUE!</v>
      </c>
      <c r="G221" s="148"/>
      <c r="H221" s="155" t="s">
        <v>763</v>
      </c>
      <c r="I221" s="148" t="e">
        <f>SUM(I216:I220)</f>
        <v>#VALUE!</v>
      </c>
      <c r="J221" s="148"/>
      <c r="K221" s="340" t="s">
        <v>358</v>
      </c>
      <c r="L221" s="340"/>
      <c r="M221" s="148" t="e">
        <f>COUNTIF('[1]Matriz NAR'!$K$12:$K$383,T_Graf.!K221)</f>
        <v>#VALUE!</v>
      </c>
      <c r="N221" s="151" t="e">
        <f t="shared" si="25"/>
        <v>#VALUE!</v>
      </c>
      <c r="O221" s="148"/>
      <c r="P221" s="155" t="s">
        <v>763</v>
      </c>
      <c r="Q221" s="148" t="e">
        <f>SUM(Q216:Q220)</f>
        <v>#VALUE!</v>
      </c>
      <c r="R221" s="148"/>
      <c r="S221" s="148" t="s">
        <v>358</v>
      </c>
      <c r="T221" s="148" t="e">
        <f>COUNTIF('[1]Matriz NSA'!$K$12:$K$390,T_Graf.!S221)</f>
        <v>#VALUE!</v>
      </c>
      <c r="U221" s="151" t="e">
        <f t="shared" si="26"/>
        <v>#VALUE!</v>
      </c>
      <c r="V221" s="148"/>
      <c r="W221" s="155" t="s">
        <v>763</v>
      </c>
      <c r="X221" s="148" t="e">
        <f>SUM(X216:X220)</f>
        <v>#VALUE!</v>
      </c>
      <c r="Y221" s="148"/>
      <c r="Z221" s="148" t="s">
        <v>358</v>
      </c>
      <c r="AA221" s="148" t="e">
        <f>COUNTIF('[1]Matriz PUT'!$K$12:$K$353,T_Graf.!Z221)</f>
        <v>#VALUE!</v>
      </c>
      <c r="AB221" s="151" t="e">
        <f t="shared" si="27"/>
        <v>#VALUE!</v>
      </c>
    </row>
    <row r="222" spans="1:28" ht="10.95" customHeight="1" x14ac:dyDescent="0.2">
      <c r="A222" s="155"/>
      <c r="B222" s="148"/>
      <c r="C222" s="148"/>
      <c r="D222" s="148" t="s">
        <v>375</v>
      </c>
      <c r="E222" s="148" t="e">
        <f>COUNTIF('[1]Matriz MET'!$K$12:$K$508,T_Graf.!D222)</f>
        <v>#VALUE!</v>
      </c>
      <c r="F222" s="151" t="e">
        <f t="shared" si="24"/>
        <v>#VALUE!</v>
      </c>
      <c r="G222" s="148"/>
      <c r="H222" s="155"/>
      <c r="I222" s="148"/>
      <c r="J222" s="148"/>
      <c r="K222" s="340" t="s">
        <v>375</v>
      </c>
      <c r="L222" s="340"/>
      <c r="M222" s="148" t="e">
        <f>COUNTIF('[1]Matriz NAR'!$K$12:$K$383,T_Graf.!K222)</f>
        <v>#VALUE!</v>
      </c>
      <c r="N222" s="151" t="e">
        <f t="shared" si="25"/>
        <v>#VALUE!</v>
      </c>
      <c r="O222" s="148"/>
      <c r="P222" s="155"/>
      <c r="Q222" s="148"/>
      <c r="R222" s="148"/>
      <c r="S222" s="148" t="s">
        <v>375</v>
      </c>
      <c r="T222" s="148" t="e">
        <f>COUNTIF('[1]Matriz NSA'!$K$12:$K$390,T_Graf.!S222)</f>
        <v>#VALUE!</v>
      </c>
      <c r="U222" s="151" t="e">
        <f t="shared" si="26"/>
        <v>#VALUE!</v>
      </c>
      <c r="V222" s="148"/>
      <c r="W222" s="155"/>
      <c r="X222" s="148"/>
      <c r="Y222" s="148"/>
      <c r="Z222" s="148" t="s">
        <v>375</v>
      </c>
      <c r="AA222" s="148" t="e">
        <f>COUNTIF('[1]Matriz PUT'!$K$12:$K$353,T_Graf.!Z222)</f>
        <v>#VALUE!</v>
      </c>
      <c r="AB222" s="151" t="e">
        <f t="shared" si="27"/>
        <v>#VALUE!</v>
      </c>
    </row>
    <row r="223" spans="1:28" ht="10.95" customHeight="1" x14ac:dyDescent="0.2">
      <c r="A223" s="155"/>
      <c r="B223" s="148"/>
      <c r="C223" s="148"/>
      <c r="D223" s="148" t="s">
        <v>390</v>
      </c>
      <c r="E223" s="148" t="e">
        <f>COUNTIF('[1]Matriz MET'!$K$12:$K$508,T_Graf.!D223)</f>
        <v>#VALUE!</v>
      </c>
      <c r="F223" s="151" t="e">
        <f t="shared" si="24"/>
        <v>#VALUE!</v>
      </c>
      <c r="G223" s="148"/>
      <c r="H223" s="155"/>
      <c r="I223" s="148"/>
      <c r="J223" s="148"/>
      <c r="K223" s="340" t="s">
        <v>390</v>
      </c>
      <c r="L223" s="340"/>
      <c r="M223" s="148" t="e">
        <f>COUNTIF('[1]Matriz NAR'!$K$12:$K$383,T_Graf.!K223)</f>
        <v>#VALUE!</v>
      </c>
      <c r="N223" s="151" t="e">
        <f t="shared" si="25"/>
        <v>#VALUE!</v>
      </c>
      <c r="O223" s="148"/>
      <c r="P223" s="155"/>
      <c r="Q223" s="148"/>
      <c r="R223" s="148"/>
      <c r="S223" s="148" t="s">
        <v>390</v>
      </c>
      <c r="T223" s="148" t="e">
        <f>COUNTIF('[1]Matriz NSA'!$K$12:$K$390,T_Graf.!S223)</f>
        <v>#VALUE!</v>
      </c>
      <c r="U223" s="151" t="e">
        <f t="shared" si="26"/>
        <v>#VALUE!</v>
      </c>
      <c r="V223" s="148"/>
      <c r="W223" s="155"/>
      <c r="X223" s="148"/>
      <c r="Y223" s="148"/>
      <c r="Z223" s="148" t="s">
        <v>390</v>
      </c>
      <c r="AA223" s="148" t="e">
        <f>COUNTIF('[1]Matriz PUT'!$K$12:$K$353,T_Graf.!Z223)</f>
        <v>#VALUE!</v>
      </c>
      <c r="AB223" s="151" t="e">
        <f t="shared" si="27"/>
        <v>#VALUE!</v>
      </c>
    </row>
    <row r="224" spans="1:28" ht="10.95" customHeight="1" x14ac:dyDescent="0.2">
      <c r="A224" s="150" t="s">
        <v>764</v>
      </c>
      <c r="B224" s="148"/>
      <c r="C224" s="148"/>
      <c r="D224" s="148" t="s">
        <v>402</v>
      </c>
      <c r="E224" s="148" t="e">
        <f>COUNTIF('[1]Matriz MET'!$K$12:$K$508,T_Graf.!D224)</f>
        <v>#VALUE!</v>
      </c>
      <c r="F224" s="151" t="e">
        <f t="shared" si="24"/>
        <v>#VALUE!</v>
      </c>
      <c r="G224" s="148"/>
      <c r="H224" s="150" t="s">
        <v>764</v>
      </c>
      <c r="I224" s="148"/>
      <c r="J224" s="148"/>
      <c r="K224" s="340" t="s">
        <v>402</v>
      </c>
      <c r="L224" s="340"/>
      <c r="M224" s="148" t="e">
        <f>COUNTIF('[1]Matriz NAR'!$K$12:$K$383,T_Graf.!K224)</f>
        <v>#VALUE!</v>
      </c>
      <c r="N224" s="151" t="e">
        <f t="shared" si="25"/>
        <v>#VALUE!</v>
      </c>
      <c r="O224" s="148"/>
      <c r="P224" s="150" t="s">
        <v>764</v>
      </c>
      <c r="Q224" s="148"/>
      <c r="R224" s="148"/>
      <c r="S224" s="148" t="s">
        <v>402</v>
      </c>
      <c r="T224" s="148" t="e">
        <f>COUNTIF('[1]Matriz NSA'!$K$12:$K$390,T_Graf.!S224)</f>
        <v>#VALUE!</v>
      </c>
      <c r="U224" s="151" t="e">
        <f t="shared" si="26"/>
        <v>#VALUE!</v>
      </c>
      <c r="V224" s="148"/>
      <c r="W224" s="150" t="s">
        <v>764</v>
      </c>
      <c r="X224" s="148"/>
      <c r="Y224" s="148"/>
      <c r="Z224" s="148" t="s">
        <v>402</v>
      </c>
      <c r="AA224" s="148" t="e">
        <f>COUNTIF('[1]Matriz PUT'!$K$12:$K$353,T_Graf.!Z224)</f>
        <v>#VALUE!</v>
      </c>
      <c r="AB224" s="151" t="e">
        <f t="shared" si="27"/>
        <v>#VALUE!</v>
      </c>
    </row>
    <row r="225" spans="1:28" ht="10.95" customHeight="1" x14ac:dyDescent="0.2">
      <c r="A225" s="155" t="s">
        <v>758</v>
      </c>
      <c r="B225" s="148" t="e">
        <f>COUNTIF('[1]Matriz MET'!$AB$12:$AB$508,"SIN IMPACTO")</f>
        <v>#VALUE!</v>
      </c>
      <c r="C225" s="148"/>
      <c r="D225" s="148" t="s">
        <v>415</v>
      </c>
      <c r="E225" s="148" t="e">
        <f>COUNTIF('[1]Matriz MET'!$K$12:$K$508,T_Graf.!D225)</f>
        <v>#VALUE!</v>
      </c>
      <c r="F225" s="151" t="e">
        <f t="shared" si="24"/>
        <v>#VALUE!</v>
      </c>
      <c r="G225" s="148"/>
      <c r="H225" s="155" t="s">
        <v>758</v>
      </c>
      <c r="I225" s="148" t="e">
        <f>COUNTIF('[1]Matriz NAR'!$AB$12:$AB$383,"SIN IMPACTO")</f>
        <v>#VALUE!</v>
      </c>
      <c r="J225" s="148"/>
      <c r="K225" s="340" t="s">
        <v>415</v>
      </c>
      <c r="L225" s="340"/>
      <c r="M225" s="148" t="e">
        <f>COUNTIF('[1]Matriz NAR'!$K$12:$K$383,T_Graf.!K225)</f>
        <v>#VALUE!</v>
      </c>
      <c r="N225" s="151" t="e">
        <f t="shared" si="25"/>
        <v>#VALUE!</v>
      </c>
      <c r="O225" s="148"/>
      <c r="P225" s="155" t="s">
        <v>758</v>
      </c>
      <c r="Q225" s="148" t="e">
        <f>COUNTIF('[1]Matriz NSA'!$AB$12:$AB$390,"SIN IMPACTO")</f>
        <v>#VALUE!</v>
      </c>
      <c r="R225" s="148"/>
      <c r="S225" s="148" t="s">
        <v>415</v>
      </c>
      <c r="T225" s="148" t="e">
        <f>COUNTIF('[1]Matriz NSA'!$K$12:$K$390,T_Graf.!S225)</f>
        <v>#VALUE!</v>
      </c>
      <c r="U225" s="151" t="e">
        <f t="shared" si="26"/>
        <v>#VALUE!</v>
      </c>
      <c r="V225" s="148"/>
      <c r="W225" s="155" t="s">
        <v>758</v>
      </c>
      <c r="X225" s="148" t="e">
        <f>COUNTIF('[1]Matriz PUT'!$AB$12:$AB$353,"SIN IMPACTO")</f>
        <v>#VALUE!</v>
      </c>
      <c r="Y225" s="148"/>
      <c r="Z225" s="148" t="s">
        <v>415</v>
      </c>
      <c r="AA225" s="148" t="e">
        <f>COUNTIF('[1]Matriz PUT'!$K$12:$K$353,T_Graf.!Z225)</f>
        <v>#VALUE!</v>
      </c>
      <c r="AB225" s="151" t="e">
        <f t="shared" si="27"/>
        <v>#VALUE!</v>
      </c>
    </row>
    <row r="226" spans="1:28" ht="10.95" customHeight="1" x14ac:dyDescent="0.2">
      <c r="A226" s="155" t="s">
        <v>759</v>
      </c>
      <c r="B226" s="148" t="e">
        <f>COUNTIF('[1]Matriz MET'!$AB$12:$AB$508,"POSITIVO")</f>
        <v>#VALUE!</v>
      </c>
      <c r="C226" s="148"/>
      <c r="D226" s="148" t="s">
        <v>425</v>
      </c>
      <c r="E226" s="148" t="e">
        <f>COUNTIF('[1]Matriz MET'!$K$12:$K$508,T_Graf.!D226)</f>
        <v>#VALUE!</v>
      </c>
      <c r="F226" s="151" t="e">
        <f t="shared" si="24"/>
        <v>#VALUE!</v>
      </c>
      <c r="G226" s="148"/>
      <c r="H226" s="155" t="s">
        <v>759</v>
      </c>
      <c r="I226" s="148" t="e">
        <f>COUNTIF('[1]Matriz NAR'!$AB$12:$AB$383,"POSITIVO")</f>
        <v>#VALUE!</v>
      </c>
      <c r="J226" s="148"/>
      <c r="K226" s="340" t="s">
        <v>425</v>
      </c>
      <c r="L226" s="340"/>
      <c r="M226" s="148" t="e">
        <f>COUNTIF('[1]Matriz NAR'!$K$12:$K$383,T_Graf.!K226)</f>
        <v>#VALUE!</v>
      </c>
      <c r="N226" s="151" t="e">
        <f t="shared" si="25"/>
        <v>#VALUE!</v>
      </c>
      <c r="O226" s="148"/>
      <c r="P226" s="155" t="s">
        <v>759</v>
      </c>
      <c r="Q226" s="148" t="e">
        <f>COUNTIF('[1]Matriz NSA'!$AB$12:$AB$390,"POSITIVO")</f>
        <v>#VALUE!</v>
      </c>
      <c r="R226" s="148"/>
      <c r="S226" s="148" t="s">
        <v>425</v>
      </c>
      <c r="T226" s="148" t="e">
        <f>COUNTIF('[1]Matriz NSA'!$K$12:$K$390,T_Graf.!S226)</f>
        <v>#VALUE!</v>
      </c>
      <c r="U226" s="151" t="e">
        <f t="shared" si="26"/>
        <v>#VALUE!</v>
      </c>
      <c r="V226" s="148"/>
      <c r="W226" s="155" t="s">
        <v>759</v>
      </c>
      <c r="X226" s="148" t="e">
        <f>COUNTIF('[1]Matriz PUT'!$AB$12:$AB$353,"POSITIVO")</f>
        <v>#VALUE!</v>
      </c>
      <c r="Y226" s="148"/>
      <c r="Z226" s="148" t="s">
        <v>425</v>
      </c>
      <c r="AA226" s="148" t="e">
        <f>COUNTIF('[1]Matriz PUT'!$K$12:$K$353,T_Graf.!Z226)</f>
        <v>#VALUE!</v>
      </c>
      <c r="AB226" s="151" t="e">
        <f t="shared" si="27"/>
        <v>#VALUE!</v>
      </c>
    </row>
    <row r="227" spans="1:28" ht="10.95" customHeight="1" x14ac:dyDescent="0.2">
      <c r="A227" s="155" t="s">
        <v>760</v>
      </c>
      <c r="B227" s="148" t="e">
        <f>COUNTIF('[1]Matriz MET'!$AB$12:$AB$508,"Negativo BAJO")</f>
        <v>#VALUE!</v>
      </c>
      <c r="C227" s="148"/>
      <c r="D227" s="148" t="s">
        <v>434</v>
      </c>
      <c r="E227" s="148" t="e">
        <f>COUNTIF('[1]Matriz MET'!$K$12:$K$508,T_Graf.!D227)</f>
        <v>#VALUE!</v>
      </c>
      <c r="F227" s="151" t="e">
        <f t="shared" si="24"/>
        <v>#VALUE!</v>
      </c>
      <c r="G227" s="148"/>
      <c r="H227" s="155" t="s">
        <v>760</v>
      </c>
      <c r="I227" s="148" t="e">
        <f>COUNTIF('[1]Matriz NAR'!$AB$12:$AB$383,"Negativo BAJO")</f>
        <v>#VALUE!</v>
      </c>
      <c r="J227" s="148"/>
      <c r="K227" s="340" t="s">
        <v>434</v>
      </c>
      <c r="L227" s="340"/>
      <c r="M227" s="148" t="e">
        <f>COUNTIF('[1]Matriz NAR'!$K$12:$K$383,T_Graf.!K227)</f>
        <v>#VALUE!</v>
      </c>
      <c r="N227" s="151" t="e">
        <f t="shared" si="25"/>
        <v>#VALUE!</v>
      </c>
      <c r="O227" s="148"/>
      <c r="P227" s="155" t="s">
        <v>760</v>
      </c>
      <c r="Q227" s="148" t="e">
        <f>COUNTIF('[1]Matriz NSA'!$AB$12:$AB$390,"Negativo BAJO")</f>
        <v>#VALUE!</v>
      </c>
      <c r="R227" s="148"/>
      <c r="S227" s="148" t="s">
        <v>434</v>
      </c>
      <c r="T227" s="148" t="e">
        <f>COUNTIF('[1]Matriz NSA'!$K$12:$K$390,T_Graf.!S227)</f>
        <v>#VALUE!</v>
      </c>
      <c r="U227" s="151" t="e">
        <f t="shared" si="26"/>
        <v>#VALUE!</v>
      </c>
      <c r="V227" s="148"/>
      <c r="W227" s="155" t="s">
        <v>760</v>
      </c>
      <c r="X227" s="148" t="e">
        <f>COUNTIF('[1]Matriz PUT'!$AB$12:$AB$353,"Negativo BAJO")</f>
        <v>#VALUE!</v>
      </c>
      <c r="Y227" s="148"/>
      <c r="Z227" s="148" t="s">
        <v>434</v>
      </c>
      <c r="AA227" s="148" t="e">
        <f>COUNTIF('[1]Matriz PUT'!$K$12:$K$353,T_Graf.!Z227)</f>
        <v>#VALUE!</v>
      </c>
      <c r="AB227" s="151" t="e">
        <f t="shared" si="27"/>
        <v>#VALUE!</v>
      </c>
    </row>
    <row r="228" spans="1:28" ht="10.95" customHeight="1" x14ac:dyDescent="0.2">
      <c r="A228" s="155" t="s">
        <v>761</v>
      </c>
      <c r="B228" s="148" t="e">
        <f>COUNTIF('[1]Matriz MET'!$AB$12:$AB$508,"Negativo MODERADO")</f>
        <v>#VALUE!</v>
      </c>
      <c r="C228" s="148"/>
      <c r="D228" s="148" t="s">
        <v>442</v>
      </c>
      <c r="E228" s="148" t="e">
        <f>COUNTIF('[1]Matriz MET'!$K$12:$K$508,T_Graf.!D228)</f>
        <v>#VALUE!</v>
      </c>
      <c r="F228" s="151" t="e">
        <f t="shared" si="24"/>
        <v>#VALUE!</v>
      </c>
      <c r="G228" s="148"/>
      <c r="H228" s="155" t="s">
        <v>761</v>
      </c>
      <c r="I228" s="148" t="e">
        <f>COUNTIF('[1]Matriz NAR'!$AB$12:$AB$383,"Negativo MODERADO")</f>
        <v>#VALUE!</v>
      </c>
      <c r="J228" s="148"/>
      <c r="K228" s="340" t="s">
        <v>442</v>
      </c>
      <c r="L228" s="340"/>
      <c r="M228" s="148" t="e">
        <f>COUNTIF('[1]Matriz NAR'!$K$12:$K$383,T_Graf.!K228)</f>
        <v>#VALUE!</v>
      </c>
      <c r="N228" s="151" t="e">
        <f t="shared" si="25"/>
        <v>#VALUE!</v>
      </c>
      <c r="O228" s="148"/>
      <c r="P228" s="155" t="s">
        <v>761</v>
      </c>
      <c r="Q228" s="148" t="e">
        <f>COUNTIF('[1]Matriz NSA'!$AB$12:$AB$390,"Negativo MODERADO")</f>
        <v>#VALUE!</v>
      </c>
      <c r="R228" s="148"/>
      <c r="S228" s="148" t="s">
        <v>442</v>
      </c>
      <c r="T228" s="148" t="e">
        <f>COUNTIF('[1]Matriz NSA'!$K$12:$K$390,T_Graf.!S228)</f>
        <v>#VALUE!</v>
      </c>
      <c r="U228" s="151" t="e">
        <f t="shared" si="26"/>
        <v>#VALUE!</v>
      </c>
      <c r="V228" s="148"/>
      <c r="W228" s="155" t="s">
        <v>761</v>
      </c>
      <c r="X228" s="148" t="e">
        <f>COUNTIF('[1]Matriz PUT'!$AB$12:$AB$353,"Negativo MODERADO")</f>
        <v>#VALUE!</v>
      </c>
      <c r="Y228" s="148"/>
      <c r="Z228" s="148" t="s">
        <v>442</v>
      </c>
      <c r="AA228" s="148" t="e">
        <f>COUNTIF('[1]Matriz PUT'!$K$12:$K$353,T_Graf.!Z228)</f>
        <v>#VALUE!</v>
      </c>
      <c r="AB228" s="151" t="e">
        <f t="shared" si="27"/>
        <v>#VALUE!</v>
      </c>
    </row>
    <row r="229" spans="1:28" ht="10.95" customHeight="1" x14ac:dyDescent="0.2">
      <c r="A229" s="155" t="s">
        <v>762</v>
      </c>
      <c r="B229" s="148" t="e">
        <f>COUNTIF('[1]Matriz MET'!$AB$12:$AB$508,"Negativo ALTO")</f>
        <v>#VALUE!</v>
      </c>
      <c r="C229" s="148"/>
      <c r="D229" s="148" t="s">
        <v>450</v>
      </c>
      <c r="E229" s="148" t="e">
        <f>COUNTIF('[1]Matriz MET'!$K$12:$K$508,T_Graf.!D229)</f>
        <v>#VALUE!</v>
      </c>
      <c r="F229" s="151" t="e">
        <f t="shared" si="24"/>
        <v>#VALUE!</v>
      </c>
      <c r="G229" s="148"/>
      <c r="H229" s="155" t="s">
        <v>762</v>
      </c>
      <c r="I229" s="148" t="e">
        <f>COUNTIF('[1]Matriz NAR'!$AB$12:$AB$383,"Negativo ALTO")</f>
        <v>#VALUE!</v>
      </c>
      <c r="J229" s="148"/>
      <c r="K229" s="340" t="s">
        <v>450</v>
      </c>
      <c r="L229" s="340"/>
      <c r="M229" s="148" t="e">
        <f>COUNTIF('[1]Matriz NAR'!$K$12:$K$383,T_Graf.!K229)</f>
        <v>#VALUE!</v>
      </c>
      <c r="N229" s="151" t="e">
        <f t="shared" si="25"/>
        <v>#VALUE!</v>
      </c>
      <c r="O229" s="148"/>
      <c r="P229" s="155" t="s">
        <v>762</v>
      </c>
      <c r="Q229" s="148" t="e">
        <f>COUNTIF('[1]Matriz NSA'!$AB$12:$AB$390,"Negativo ALTO")</f>
        <v>#VALUE!</v>
      </c>
      <c r="R229" s="148"/>
      <c r="S229" s="148" t="s">
        <v>450</v>
      </c>
      <c r="T229" s="148" t="e">
        <f>COUNTIF('[1]Matriz NSA'!$K$12:$K$390,T_Graf.!S229)</f>
        <v>#VALUE!</v>
      </c>
      <c r="U229" s="151" t="e">
        <f t="shared" si="26"/>
        <v>#VALUE!</v>
      </c>
      <c r="V229" s="148"/>
      <c r="W229" s="155" t="s">
        <v>762</v>
      </c>
      <c r="X229" s="148" t="e">
        <f>COUNTIF('[1]Matriz PUT'!$AB$12:$AB$353,"Negativo ALTO")</f>
        <v>#VALUE!</v>
      </c>
      <c r="Y229" s="148"/>
      <c r="Z229" s="148" t="s">
        <v>450</v>
      </c>
      <c r="AA229" s="148" t="e">
        <f>COUNTIF('[1]Matriz PUT'!$K$12:$K$353,T_Graf.!Z229)</f>
        <v>#VALUE!</v>
      </c>
      <c r="AB229" s="151" t="e">
        <f t="shared" si="27"/>
        <v>#VALUE!</v>
      </c>
    </row>
    <row r="230" spans="1:28" ht="10.95" customHeight="1" x14ac:dyDescent="0.2">
      <c r="A230" s="155" t="s">
        <v>763</v>
      </c>
      <c r="B230" s="148" t="e">
        <f>SUM(B225:B229)</f>
        <v>#VALUE!</v>
      </c>
      <c r="C230" s="148"/>
      <c r="D230" s="148" t="s">
        <v>458</v>
      </c>
      <c r="E230" s="148" t="e">
        <f>COUNTIF('[1]Matriz MET'!$K$12:$K$508,T_Graf.!D230)</f>
        <v>#VALUE!</v>
      </c>
      <c r="F230" s="151" t="e">
        <f t="shared" si="24"/>
        <v>#VALUE!</v>
      </c>
      <c r="G230" s="148"/>
      <c r="H230" s="155" t="s">
        <v>763</v>
      </c>
      <c r="I230" s="148" t="e">
        <f>SUM(I225:I229)</f>
        <v>#VALUE!</v>
      </c>
      <c r="J230" s="148"/>
      <c r="K230" s="340" t="s">
        <v>458</v>
      </c>
      <c r="L230" s="340"/>
      <c r="M230" s="148" t="e">
        <f>COUNTIF('[1]Matriz NAR'!$K$12:$K$383,T_Graf.!K230)</f>
        <v>#VALUE!</v>
      </c>
      <c r="N230" s="151" t="e">
        <f t="shared" si="25"/>
        <v>#VALUE!</v>
      </c>
      <c r="O230" s="148"/>
      <c r="P230" s="155" t="s">
        <v>763</v>
      </c>
      <c r="Q230" s="148" t="e">
        <f>SUM(Q225:Q229)</f>
        <v>#VALUE!</v>
      </c>
      <c r="R230" s="148"/>
      <c r="S230" s="148" t="s">
        <v>458</v>
      </c>
      <c r="T230" s="148" t="e">
        <f>COUNTIF('[1]Matriz NSA'!$K$12:$K$390,T_Graf.!S230)</f>
        <v>#VALUE!</v>
      </c>
      <c r="U230" s="151" t="e">
        <f t="shared" si="26"/>
        <v>#VALUE!</v>
      </c>
      <c r="V230" s="148"/>
      <c r="W230" s="155" t="s">
        <v>763</v>
      </c>
      <c r="X230" s="148" t="e">
        <f>SUM(X225:X229)</f>
        <v>#VALUE!</v>
      </c>
      <c r="Y230" s="148"/>
      <c r="Z230" s="148" t="s">
        <v>458</v>
      </c>
      <c r="AA230" s="148" t="e">
        <f>COUNTIF('[1]Matriz PUT'!$K$12:$K$353,T_Graf.!Z230)</f>
        <v>#VALUE!</v>
      </c>
      <c r="AB230" s="151" t="e">
        <f t="shared" si="27"/>
        <v>#VALUE!</v>
      </c>
    </row>
    <row r="231" spans="1:28" ht="10.95" customHeight="1" x14ac:dyDescent="0.2">
      <c r="A231" s="155"/>
      <c r="B231" s="148"/>
      <c r="C231" s="148"/>
      <c r="D231" s="148" t="s">
        <v>465</v>
      </c>
      <c r="E231" s="148" t="e">
        <f>COUNTIF('[1]Matriz MET'!$K$12:$K$508,T_Graf.!D231)</f>
        <v>#VALUE!</v>
      </c>
      <c r="F231" s="151" t="e">
        <f t="shared" si="24"/>
        <v>#VALUE!</v>
      </c>
      <c r="G231" s="148"/>
      <c r="H231" s="155"/>
      <c r="I231" s="148"/>
      <c r="J231" s="148"/>
      <c r="K231" s="340" t="s">
        <v>465</v>
      </c>
      <c r="L231" s="340"/>
      <c r="M231" s="148" t="e">
        <f>COUNTIF('[1]Matriz NAR'!$K$12:$K$383,T_Graf.!K231)</f>
        <v>#VALUE!</v>
      </c>
      <c r="N231" s="151" t="e">
        <f t="shared" si="25"/>
        <v>#VALUE!</v>
      </c>
      <c r="O231" s="148"/>
      <c r="P231" s="155"/>
      <c r="Q231" s="148"/>
      <c r="R231" s="148"/>
      <c r="S231" s="148" t="s">
        <v>465</v>
      </c>
      <c r="T231" s="148" t="e">
        <f>COUNTIF('[1]Matriz NSA'!$K$12:$K$390,T_Graf.!S231)</f>
        <v>#VALUE!</v>
      </c>
      <c r="U231" s="151" t="e">
        <f t="shared" si="26"/>
        <v>#VALUE!</v>
      </c>
      <c r="V231" s="148"/>
      <c r="W231" s="155"/>
      <c r="X231" s="148"/>
      <c r="Y231" s="148"/>
      <c r="Z231" s="148" t="s">
        <v>465</v>
      </c>
      <c r="AA231" s="148" t="e">
        <f>COUNTIF('[1]Matriz PUT'!$K$12:$K$353,T_Graf.!Z231)</f>
        <v>#VALUE!</v>
      </c>
      <c r="AB231" s="151" t="e">
        <f t="shared" si="27"/>
        <v>#VALUE!</v>
      </c>
    </row>
    <row r="232" spans="1:28" ht="10.95" customHeight="1" x14ac:dyDescent="0.2">
      <c r="A232" s="150" t="s">
        <v>765</v>
      </c>
      <c r="B232" s="148"/>
      <c r="C232" s="148"/>
      <c r="D232" s="148" t="s">
        <v>472</v>
      </c>
      <c r="E232" s="148" t="e">
        <f>COUNTIF('[1]Matriz MET'!$K$12:$K$508,T_Graf.!D232)</f>
        <v>#VALUE!</v>
      </c>
      <c r="F232" s="151" t="e">
        <f t="shared" si="24"/>
        <v>#VALUE!</v>
      </c>
      <c r="G232" s="148"/>
      <c r="H232" s="150" t="s">
        <v>765</v>
      </c>
      <c r="I232" s="148"/>
      <c r="J232" s="148"/>
      <c r="K232" s="340" t="s">
        <v>472</v>
      </c>
      <c r="L232" s="340"/>
      <c r="M232" s="148" t="e">
        <f>COUNTIF('[1]Matriz NAR'!$K$12:$K$383,T_Graf.!K232)</f>
        <v>#VALUE!</v>
      </c>
      <c r="N232" s="151" t="e">
        <f t="shared" si="25"/>
        <v>#VALUE!</v>
      </c>
      <c r="O232" s="148"/>
      <c r="P232" s="150" t="s">
        <v>765</v>
      </c>
      <c r="Q232" s="148"/>
      <c r="R232" s="148"/>
      <c r="S232" s="148" t="s">
        <v>472</v>
      </c>
      <c r="T232" s="148" t="e">
        <f>COUNTIF('[1]Matriz NSA'!$K$12:$K$390,T_Graf.!S232)</f>
        <v>#VALUE!</v>
      </c>
      <c r="U232" s="151" t="e">
        <f t="shared" si="26"/>
        <v>#VALUE!</v>
      </c>
      <c r="V232" s="148"/>
      <c r="W232" s="150" t="s">
        <v>765</v>
      </c>
      <c r="X232" s="148"/>
      <c r="Y232" s="148"/>
      <c r="Z232" s="148" t="s">
        <v>472</v>
      </c>
      <c r="AA232" s="148" t="e">
        <f>COUNTIF('[1]Matriz PUT'!$K$12:$K$353,T_Graf.!Z232)</f>
        <v>#VALUE!</v>
      </c>
      <c r="AB232" s="151" t="e">
        <f t="shared" si="27"/>
        <v>#VALUE!</v>
      </c>
    </row>
    <row r="233" spans="1:28" ht="10.95" customHeight="1" x14ac:dyDescent="0.2">
      <c r="A233" s="156" t="e">
        <f>(B219/B228)-1</f>
        <v>#VALUE!</v>
      </c>
      <c r="B233" s="148"/>
      <c r="C233" s="148"/>
      <c r="D233" s="148" t="s">
        <v>479</v>
      </c>
      <c r="E233" s="148" t="e">
        <f>COUNTIF('[1]Matriz MET'!$K$12:$K$508,T_Graf.!D233)</f>
        <v>#VALUE!</v>
      </c>
      <c r="F233" s="151" t="e">
        <f t="shared" si="24"/>
        <v>#VALUE!</v>
      </c>
      <c r="G233" s="148"/>
      <c r="H233" s="156" t="e">
        <f>(I219/I228)-1</f>
        <v>#VALUE!</v>
      </c>
      <c r="I233" s="148"/>
      <c r="J233" s="148"/>
      <c r="K233" s="340" t="s">
        <v>479</v>
      </c>
      <c r="L233" s="340"/>
      <c r="M233" s="148" t="e">
        <f>COUNTIF('[1]Matriz NAR'!$K$12:$K$383,T_Graf.!K233)</f>
        <v>#VALUE!</v>
      </c>
      <c r="N233" s="151" t="e">
        <f t="shared" si="25"/>
        <v>#VALUE!</v>
      </c>
      <c r="O233" s="148"/>
      <c r="P233" s="156" t="e">
        <f>(Q219/Q228)-1</f>
        <v>#VALUE!</v>
      </c>
      <c r="Q233" s="148"/>
      <c r="R233" s="148"/>
      <c r="S233" s="148" t="s">
        <v>479</v>
      </c>
      <c r="T233" s="148" t="e">
        <f>COUNTIF('[1]Matriz NSA'!$K$12:$K$390,T_Graf.!S233)</f>
        <v>#VALUE!</v>
      </c>
      <c r="U233" s="151" t="e">
        <f t="shared" si="26"/>
        <v>#VALUE!</v>
      </c>
      <c r="V233" s="148"/>
      <c r="W233" s="156" t="e">
        <f>(X219/X228)-1</f>
        <v>#VALUE!</v>
      </c>
      <c r="X233" s="148"/>
      <c r="Y233" s="148"/>
      <c r="Z233" s="148" t="s">
        <v>479</v>
      </c>
      <c r="AA233" s="148" t="e">
        <f>COUNTIF('[1]Matriz PUT'!$K$12:$K$353,T_Graf.!Z233)</f>
        <v>#VALUE!</v>
      </c>
      <c r="AB233" s="151" t="e">
        <f t="shared" si="27"/>
        <v>#VALUE!</v>
      </c>
    </row>
    <row r="234" spans="1:28" ht="10.95" customHeight="1" x14ac:dyDescent="0.2">
      <c r="A234" s="156" t="e">
        <f>A233*-1</f>
        <v>#VALUE!</v>
      </c>
      <c r="B234" s="148"/>
      <c r="C234" s="148"/>
      <c r="D234" s="148" t="s">
        <v>486</v>
      </c>
      <c r="E234" s="148" t="e">
        <f>COUNTIF('[1]Matriz MET'!$K$12:$K$508,T_Graf.!D234)</f>
        <v>#VALUE!</v>
      </c>
      <c r="F234" s="151" t="e">
        <f t="shared" si="24"/>
        <v>#VALUE!</v>
      </c>
      <c r="G234" s="148"/>
      <c r="H234" s="156" t="e">
        <f>H233*-1</f>
        <v>#VALUE!</v>
      </c>
      <c r="I234" s="148"/>
      <c r="J234" s="148"/>
      <c r="K234" s="340" t="s">
        <v>486</v>
      </c>
      <c r="L234" s="340"/>
      <c r="M234" s="148" t="e">
        <f>COUNTIF('[1]Matriz NAR'!$K$12:$K$383,T_Graf.!K234)</f>
        <v>#VALUE!</v>
      </c>
      <c r="N234" s="151" t="e">
        <f t="shared" si="25"/>
        <v>#VALUE!</v>
      </c>
      <c r="O234" s="148"/>
      <c r="P234" s="156" t="e">
        <f>P233*-1</f>
        <v>#VALUE!</v>
      </c>
      <c r="Q234" s="148"/>
      <c r="R234" s="148"/>
      <c r="S234" s="148" t="s">
        <v>486</v>
      </c>
      <c r="T234" s="148" t="e">
        <f>COUNTIF('[1]Matriz NSA'!$K$12:$K$390,T_Graf.!S234)</f>
        <v>#VALUE!</v>
      </c>
      <c r="U234" s="151" t="e">
        <f t="shared" si="26"/>
        <v>#VALUE!</v>
      </c>
      <c r="V234" s="148"/>
      <c r="W234" s="156" t="e">
        <f>W233*-1</f>
        <v>#VALUE!</v>
      </c>
      <c r="X234" s="148"/>
      <c r="Y234" s="148"/>
      <c r="Z234" s="148" t="s">
        <v>486</v>
      </c>
      <c r="AA234" s="148" t="e">
        <f>COUNTIF('[1]Matriz PUT'!$K$12:$K$353,T_Graf.!Z234)</f>
        <v>#VALUE!</v>
      </c>
      <c r="AB234" s="151" t="e">
        <f t="shared" si="27"/>
        <v>#VALUE!</v>
      </c>
    </row>
    <row r="235" spans="1:28" ht="10.95" customHeight="1" x14ac:dyDescent="0.2">
      <c r="A235" s="155"/>
      <c r="B235" s="148"/>
      <c r="C235" s="148"/>
      <c r="D235" s="148" t="s">
        <v>493</v>
      </c>
      <c r="E235" s="148" t="e">
        <f>COUNTIF('[1]Matriz MET'!$K$12:$K$508,T_Graf.!D235)</f>
        <v>#VALUE!</v>
      </c>
      <c r="F235" s="151" t="e">
        <f t="shared" si="24"/>
        <v>#VALUE!</v>
      </c>
      <c r="G235" s="148"/>
      <c r="H235" s="155"/>
      <c r="I235" s="148"/>
      <c r="J235" s="148"/>
      <c r="K235" s="340" t="s">
        <v>493</v>
      </c>
      <c r="L235" s="340"/>
      <c r="M235" s="148" t="e">
        <f>COUNTIF('[1]Matriz NAR'!$K$12:$K$383,T_Graf.!K235)</f>
        <v>#VALUE!</v>
      </c>
      <c r="N235" s="151" t="e">
        <f t="shared" si="25"/>
        <v>#VALUE!</v>
      </c>
      <c r="O235" s="148"/>
      <c r="P235" s="155"/>
      <c r="Q235" s="148"/>
      <c r="R235" s="148"/>
      <c r="S235" s="148" t="s">
        <v>493</v>
      </c>
      <c r="T235" s="148" t="e">
        <f>COUNTIF('[1]Matriz NSA'!$K$12:$K$390,T_Graf.!S235)</f>
        <v>#VALUE!</v>
      </c>
      <c r="U235" s="151" t="e">
        <f t="shared" si="26"/>
        <v>#VALUE!</v>
      </c>
      <c r="V235" s="148"/>
      <c r="W235" s="155"/>
      <c r="X235" s="148"/>
      <c r="Y235" s="148"/>
      <c r="Z235" s="148" t="s">
        <v>493</v>
      </c>
      <c r="AA235" s="148" t="e">
        <f>COUNTIF('[1]Matriz PUT'!$K$12:$K$353,T_Graf.!Z235)</f>
        <v>#VALUE!</v>
      </c>
      <c r="AB235" s="151" t="e">
        <f t="shared" si="27"/>
        <v>#VALUE!</v>
      </c>
    </row>
    <row r="236" spans="1:28" ht="10.95" customHeight="1" x14ac:dyDescent="0.2">
      <c r="A236" s="155"/>
      <c r="B236" s="148"/>
      <c r="C236" s="148"/>
      <c r="D236" s="148" t="s">
        <v>499</v>
      </c>
      <c r="E236" s="148" t="e">
        <f>COUNTIF('[1]Matriz MET'!$K$12:$K$508,T_Graf.!D236)</f>
        <v>#VALUE!</v>
      </c>
      <c r="F236" s="151" t="e">
        <f t="shared" si="24"/>
        <v>#VALUE!</v>
      </c>
      <c r="G236" s="148"/>
      <c r="H236" s="155"/>
      <c r="I236" s="148"/>
      <c r="J236" s="148"/>
      <c r="K236" s="340" t="s">
        <v>499</v>
      </c>
      <c r="L236" s="340"/>
      <c r="M236" s="148" t="e">
        <f>COUNTIF('[1]Matriz NAR'!$K$12:$K$383,T_Graf.!K236)</f>
        <v>#VALUE!</v>
      </c>
      <c r="N236" s="151" t="e">
        <f t="shared" si="25"/>
        <v>#VALUE!</v>
      </c>
      <c r="O236" s="148"/>
      <c r="P236" s="155"/>
      <c r="Q236" s="148"/>
      <c r="R236" s="148"/>
      <c r="S236" s="148" t="s">
        <v>499</v>
      </c>
      <c r="T236" s="148" t="e">
        <f>COUNTIF('[1]Matriz NSA'!$K$12:$K$390,T_Graf.!S236)</f>
        <v>#VALUE!</v>
      </c>
      <c r="U236" s="151" t="e">
        <f t="shared" si="26"/>
        <v>#VALUE!</v>
      </c>
      <c r="V236" s="148"/>
      <c r="W236" s="155"/>
      <c r="X236" s="148"/>
      <c r="Y236" s="148"/>
      <c r="Z236" s="148" t="s">
        <v>499</v>
      </c>
      <c r="AA236" s="148" t="e">
        <f>COUNTIF('[1]Matriz PUT'!$K$12:$K$353,T_Graf.!Z236)</f>
        <v>#VALUE!</v>
      </c>
      <c r="AB236" s="151" t="e">
        <f t="shared" si="27"/>
        <v>#VALUE!</v>
      </c>
    </row>
    <row r="237" spans="1:28" ht="10.95" customHeight="1" x14ac:dyDescent="0.2">
      <c r="A237" s="155"/>
      <c r="B237" s="148"/>
      <c r="C237" s="148"/>
      <c r="D237" s="148" t="s">
        <v>504</v>
      </c>
      <c r="E237" s="148" t="e">
        <f>COUNTIF('[1]Matriz MET'!$K$12:$K$508,T_Graf.!D237)</f>
        <v>#VALUE!</v>
      </c>
      <c r="F237" s="151" t="e">
        <f t="shared" si="24"/>
        <v>#VALUE!</v>
      </c>
      <c r="G237" s="148"/>
      <c r="H237" s="155"/>
      <c r="I237" s="148"/>
      <c r="J237" s="148"/>
      <c r="K237" s="340" t="s">
        <v>504</v>
      </c>
      <c r="L237" s="340"/>
      <c r="M237" s="148" t="e">
        <f>COUNTIF('[1]Matriz NAR'!$K$12:$K$383,T_Graf.!K237)</f>
        <v>#VALUE!</v>
      </c>
      <c r="N237" s="151" t="e">
        <f t="shared" si="25"/>
        <v>#VALUE!</v>
      </c>
      <c r="O237" s="148"/>
      <c r="P237" s="155"/>
      <c r="Q237" s="148"/>
      <c r="R237" s="148"/>
      <c r="S237" s="148" t="s">
        <v>504</v>
      </c>
      <c r="T237" s="148" t="e">
        <f>COUNTIF('[1]Matriz NSA'!$K$12:$K$390,T_Graf.!S237)</f>
        <v>#VALUE!</v>
      </c>
      <c r="U237" s="151" t="e">
        <f t="shared" si="26"/>
        <v>#VALUE!</v>
      </c>
      <c r="V237" s="148"/>
      <c r="W237" s="155"/>
      <c r="X237" s="148"/>
      <c r="Y237" s="148"/>
      <c r="Z237" s="148" t="s">
        <v>504</v>
      </c>
      <c r="AA237" s="148" t="e">
        <f>COUNTIF('[1]Matriz PUT'!$K$12:$K$353,T_Graf.!Z237)</f>
        <v>#VALUE!</v>
      </c>
      <c r="AB237" s="151" t="e">
        <f t="shared" si="27"/>
        <v>#VALUE!</v>
      </c>
    </row>
    <row r="238" spans="1:28" ht="10.95" customHeight="1" x14ac:dyDescent="0.2">
      <c r="A238" s="155"/>
      <c r="B238" s="148"/>
      <c r="C238" s="148"/>
      <c r="D238" s="157" t="s">
        <v>510</v>
      </c>
      <c r="E238" s="148" t="e">
        <f>COUNTIF('[1]Matriz MET'!$K$12:$K$508,T_Graf.!D238)</f>
        <v>#VALUE!</v>
      </c>
      <c r="F238" s="151" t="e">
        <f t="shared" si="24"/>
        <v>#VALUE!</v>
      </c>
      <c r="G238" s="148"/>
      <c r="H238" s="155"/>
      <c r="I238" s="148"/>
      <c r="J238" s="148"/>
      <c r="K238" s="340" t="s">
        <v>510</v>
      </c>
      <c r="L238" s="340"/>
      <c r="M238" s="148" t="e">
        <f>COUNTIF('[1]Matriz NAR'!$K$12:$K$383,T_Graf.!K238)</f>
        <v>#VALUE!</v>
      </c>
      <c r="N238" s="151" t="e">
        <f t="shared" si="25"/>
        <v>#VALUE!</v>
      </c>
      <c r="O238" s="148"/>
      <c r="P238" s="155"/>
      <c r="Q238" s="148"/>
      <c r="R238" s="148"/>
      <c r="S238" s="157" t="s">
        <v>510</v>
      </c>
      <c r="T238" s="148" t="e">
        <f>COUNTIF('[1]Matriz NSA'!$K$12:$K$390,T_Graf.!S238)</f>
        <v>#VALUE!</v>
      </c>
      <c r="U238" s="151" t="e">
        <f t="shared" si="26"/>
        <v>#VALUE!</v>
      </c>
      <c r="V238" s="148"/>
      <c r="W238" s="155"/>
      <c r="X238" s="148"/>
      <c r="Y238" s="148"/>
      <c r="Z238" s="157" t="s">
        <v>510</v>
      </c>
      <c r="AA238" s="148" t="e">
        <f>COUNTIF('[1]Matriz PUT'!$K$12:$K$353,T_Graf.!Z238)</f>
        <v>#VALUE!</v>
      </c>
      <c r="AB238" s="151" t="e">
        <f t="shared" si="27"/>
        <v>#VALUE!</v>
      </c>
    </row>
    <row r="239" spans="1:28" ht="10.95" customHeight="1" x14ac:dyDescent="0.2">
      <c r="A239" s="155"/>
      <c r="B239" s="148"/>
      <c r="C239" s="148"/>
      <c r="D239" s="148" t="s">
        <v>516</v>
      </c>
      <c r="E239" s="148" t="e">
        <f>COUNTIF('[1]Matriz MET'!$K$12:$K$508,T_Graf.!D239)</f>
        <v>#VALUE!</v>
      </c>
      <c r="F239" s="151" t="e">
        <f t="shared" si="24"/>
        <v>#VALUE!</v>
      </c>
      <c r="G239" s="148"/>
      <c r="H239" s="155"/>
      <c r="I239" s="148"/>
      <c r="J239" s="148"/>
      <c r="K239" s="340" t="s">
        <v>516</v>
      </c>
      <c r="L239" s="340"/>
      <c r="M239" s="148" t="e">
        <f>COUNTIF('[1]Matriz NAR'!$K$12:$K$383,T_Graf.!K239)</f>
        <v>#VALUE!</v>
      </c>
      <c r="N239" s="151" t="e">
        <f t="shared" si="25"/>
        <v>#VALUE!</v>
      </c>
      <c r="O239" s="148"/>
      <c r="P239" s="155"/>
      <c r="Q239" s="148"/>
      <c r="R239" s="148"/>
      <c r="S239" s="148" t="s">
        <v>516</v>
      </c>
      <c r="T239" s="148" t="e">
        <f>COUNTIF('[1]Matriz NSA'!$K$12:$K$390,T_Graf.!S239)</f>
        <v>#VALUE!</v>
      </c>
      <c r="U239" s="151" t="e">
        <f t="shared" si="26"/>
        <v>#VALUE!</v>
      </c>
      <c r="V239" s="148"/>
      <c r="W239" s="155"/>
      <c r="X239" s="148"/>
      <c r="Y239" s="148"/>
      <c r="Z239" s="148" t="s">
        <v>516</v>
      </c>
      <c r="AA239" s="148" t="e">
        <f>COUNTIF('[1]Matriz PUT'!$K$12:$K$353,T_Graf.!Z239)</f>
        <v>#VALUE!</v>
      </c>
      <c r="AB239" s="151" t="e">
        <f t="shared" si="27"/>
        <v>#VALUE!</v>
      </c>
    </row>
    <row r="240" spans="1:28" ht="10.95" customHeight="1" x14ac:dyDescent="0.2">
      <c r="A240" s="155"/>
      <c r="B240" s="148"/>
      <c r="C240" s="148"/>
      <c r="D240" s="148" t="s">
        <v>522</v>
      </c>
      <c r="E240" s="148" t="e">
        <f>COUNTIF('[1]Matriz MET'!$K$12:$K$508,T_Graf.!D240)</f>
        <v>#VALUE!</v>
      </c>
      <c r="F240" s="151" t="e">
        <f t="shared" si="24"/>
        <v>#VALUE!</v>
      </c>
      <c r="G240" s="148"/>
      <c r="H240" s="155"/>
      <c r="I240" s="148"/>
      <c r="J240" s="148"/>
      <c r="K240" s="340" t="s">
        <v>522</v>
      </c>
      <c r="L240" s="340"/>
      <c r="M240" s="148" t="e">
        <f>COUNTIF('[1]Matriz NAR'!$K$12:$K$383,T_Graf.!K240)</f>
        <v>#VALUE!</v>
      </c>
      <c r="N240" s="151" t="e">
        <f t="shared" si="25"/>
        <v>#VALUE!</v>
      </c>
      <c r="O240" s="148"/>
      <c r="P240" s="155"/>
      <c r="Q240" s="148"/>
      <c r="R240" s="148"/>
      <c r="S240" s="148" t="s">
        <v>522</v>
      </c>
      <c r="T240" s="148" t="e">
        <f>COUNTIF('[1]Matriz NSA'!$K$12:$K$390,T_Graf.!S240)</f>
        <v>#VALUE!</v>
      </c>
      <c r="U240" s="151" t="e">
        <f t="shared" si="26"/>
        <v>#VALUE!</v>
      </c>
      <c r="V240" s="148"/>
      <c r="W240" s="155"/>
      <c r="X240" s="148"/>
      <c r="Y240" s="148"/>
      <c r="Z240" s="148" t="s">
        <v>522</v>
      </c>
      <c r="AA240" s="148" t="e">
        <f>COUNTIF('[1]Matriz PUT'!$K$12:$K$353,T_Graf.!Z240)</f>
        <v>#VALUE!</v>
      </c>
      <c r="AB240" s="151" t="e">
        <f t="shared" si="27"/>
        <v>#VALUE!</v>
      </c>
    </row>
    <row r="241" spans="1:28" ht="10.95" customHeight="1" x14ac:dyDescent="0.2">
      <c r="A241" s="155"/>
      <c r="B241" s="148"/>
      <c r="C241" s="148"/>
      <c r="D241" s="148" t="s">
        <v>528</v>
      </c>
      <c r="E241" s="148" t="e">
        <f>COUNTIF('[1]Matriz MET'!$K$12:$K$508,T_Graf.!D241)</f>
        <v>#VALUE!</v>
      </c>
      <c r="F241" s="151" t="e">
        <f t="shared" si="24"/>
        <v>#VALUE!</v>
      </c>
      <c r="G241" s="148"/>
      <c r="H241" s="155"/>
      <c r="I241" s="148"/>
      <c r="J241" s="148"/>
      <c r="K241" s="340" t="s">
        <v>528</v>
      </c>
      <c r="L241" s="340"/>
      <c r="M241" s="148" t="e">
        <f>COUNTIF('[1]Matriz NAR'!$K$12:$K$383,T_Graf.!K241)</f>
        <v>#VALUE!</v>
      </c>
      <c r="N241" s="151" t="e">
        <f t="shared" si="25"/>
        <v>#VALUE!</v>
      </c>
      <c r="O241" s="148"/>
      <c r="P241" s="155"/>
      <c r="Q241" s="148"/>
      <c r="R241" s="148"/>
      <c r="S241" s="148" t="s">
        <v>528</v>
      </c>
      <c r="T241" s="148" t="e">
        <f>COUNTIF('[1]Matriz NSA'!$K$12:$K$390,T_Graf.!S241)</f>
        <v>#VALUE!</v>
      </c>
      <c r="U241" s="151" t="e">
        <f t="shared" si="26"/>
        <v>#VALUE!</v>
      </c>
      <c r="V241" s="148"/>
      <c r="W241" s="155"/>
      <c r="X241" s="148"/>
      <c r="Y241" s="148"/>
      <c r="Z241" s="148" t="s">
        <v>528</v>
      </c>
      <c r="AA241" s="148" t="e">
        <f>COUNTIF('[1]Matriz PUT'!$K$12:$K$353,T_Graf.!Z241)</f>
        <v>#VALUE!</v>
      </c>
      <c r="AB241" s="151" t="e">
        <f t="shared" si="27"/>
        <v>#VALUE!</v>
      </c>
    </row>
    <row r="242" spans="1:28" ht="10.95" customHeight="1" x14ac:dyDescent="0.2">
      <c r="A242" s="155"/>
      <c r="B242" s="148"/>
      <c r="C242" s="148"/>
      <c r="D242" s="148" t="s">
        <v>534</v>
      </c>
      <c r="E242" s="148" t="e">
        <f>COUNTIF('[1]Matriz MET'!$K$12:$K$508,T_Graf.!D242)</f>
        <v>#VALUE!</v>
      </c>
      <c r="F242" s="151" t="e">
        <f t="shared" si="24"/>
        <v>#VALUE!</v>
      </c>
      <c r="G242" s="148"/>
      <c r="H242" s="155"/>
      <c r="I242" s="148"/>
      <c r="J242" s="148"/>
      <c r="K242" s="340" t="s">
        <v>534</v>
      </c>
      <c r="L242" s="340"/>
      <c r="M242" s="148" t="e">
        <f>COUNTIF('[1]Matriz NAR'!$K$12:$K$383,T_Graf.!K242)</f>
        <v>#VALUE!</v>
      </c>
      <c r="N242" s="151" t="e">
        <f t="shared" si="25"/>
        <v>#VALUE!</v>
      </c>
      <c r="O242" s="148"/>
      <c r="P242" s="155"/>
      <c r="Q242" s="148"/>
      <c r="R242" s="148"/>
      <c r="S242" s="148" t="s">
        <v>534</v>
      </c>
      <c r="T242" s="148" t="e">
        <f>COUNTIF('[1]Matriz NSA'!$K$12:$K$390,T_Graf.!S242)</f>
        <v>#VALUE!</v>
      </c>
      <c r="U242" s="151" t="e">
        <f t="shared" si="26"/>
        <v>#VALUE!</v>
      </c>
      <c r="V242" s="148"/>
      <c r="W242" s="155"/>
      <c r="X242" s="148"/>
      <c r="Y242" s="148"/>
      <c r="Z242" s="148" t="s">
        <v>534</v>
      </c>
      <c r="AA242" s="148" t="e">
        <f>COUNTIF('[1]Matriz PUT'!$K$12:$K$353,T_Graf.!Z242)</f>
        <v>#VALUE!</v>
      </c>
      <c r="AB242" s="151" t="e">
        <f t="shared" si="27"/>
        <v>#VALUE!</v>
      </c>
    </row>
    <row r="243" spans="1:28" ht="10.95" customHeight="1" x14ac:dyDescent="0.2">
      <c r="A243" s="155"/>
      <c r="B243" s="148"/>
      <c r="C243" s="148"/>
      <c r="D243" s="148" t="s">
        <v>540</v>
      </c>
      <c r="E243" s="148" t="e">
        <f>COUNTIF('[1]Matriz MET'!$K$12:$K$508,T_Graf.!D243)</f>
        <v>#VALUE!</v>
      </c>
      <c r="F243" s="151" t="e">
        <f t="shared" si="24"/>
        <v>#VALUE!</v>
      </c>
      <c r="G243" s="148"/>
      <c r="H243" s="155"/>
      <c r="I243" s="148"/>
      <c r="J243" s="148"/>
      <c r="K243" s="340" t="s">
        <v>540</v>
      </c>
      <c r="L243" s="340"/>
      <c r="M243" s="148" t="e">
        <f>COUNTIF('[1]Matriz NAR'!$K$12:$K$383,T_Graf.!K243)</f>
        <v>#VALUE!</v>
      </c>
      <c r="N243" s="151" t="e">
        <f t="shared" si="25"/>
        <v>#VALUE!</v>
      </c>
      <c r="O243" s="148"/>
      <c r="P243" s="155"/>
      <c r="Q243" s="148"/>
      <c r="R243" s="148"/>
      <c r="S243" s="148" t="s">
        <v>540</v>
      </c>
      <c r="T243" s="148" t="e">
        <f>COUNTIF('[1]Matriz NSA'!$K$12:$K$390,T_Graf.!S243)</f>
        <v>#VALUE!</v>
      </c>
      <c r="U243" s="151" t="e">
        <f t="shared" si="26"/>
        <v>#VALUE!</v>
      </c>
      <c r="V243" s="148"/>
      <c r="W243" s="155"/>
      <c r="X243" s="148"/>
      <c r="Y243" s="148"/>
      <c r="Z243" s="148" t="s">
        <v>540</v>
      </c>
      <c r="AA243" s="148" t="e">
        <f>COUNTIF('[1]Matriz PUT'!$K$12:$K$353,T_Graf.!Z243)</f>
        <v>#VALUE!</v>
      </c>
      <c r="AB243" s="151" t="e">
        <f t="shared" si="27"/>
        <v>#VALUE!</v>
      </c>
    </row>
    <row r="244" spans="1:28" ht="10.95" customHeight="1" x14ac:dyDescent="0.2">
      <c r="A244" s="155"/>
      <c r="B244" s="148"/>
      <c r="C244" s="148"/>
      <c r="D244" s="148" t="s">
        <v>545</v>
      </c>
      <c r="E244" s="148" t="e">
        <f>COUNTIF('[1]Matriz MET'!$K$12:$K$508,T_Graf.!D244)</f>
        <v>#VALUE!</v>
      </c>
      <c r="F244" s="151" t="e">
        <f t="shared" si="24"/>
        <v>#VALUE!</v>
      </c>
      <c r="G244" s="148"/>
      <c r="H244" s="155"/>
      <c r="I244" s="148"/>
      <c r="J244" s="148"/>
      <c r="K244" s="340" t="s">
        <v>545</v>
      </c>
      <c r="L244" s="340"/>
      <c r="M244" s="148" t="e">
        <f>COUNTIF('[1]Matriz NAR'!$K$12:$K$383,T_Graf.!K244)</f>
        <v>#VALUE!</v>
      </c>
      <c r="N244" s="151" t="e">
        <f t="shared" si="25"/>
        <v>#VALUE!</v>
      </c>
      <c r="O244" s="148"/>
      <c r="P244" s="155"/>
      <c r="Q244" s="148"/>
      <c r="R244" s="148"/>
      <c r="S244" s="148" t="s">
        <v>545</v>
      </c>
      <c r="T244" s="148" t="e">
        <f>COUNTIF('[1]Matriz NSA'!$K$12:$K$390,T_Graf.!S244)</f>
        <v>#VALUE!</v>
      </c>
      <c r="U244" s="151" t="e">
        <f t="shared" si="26"/>
        <v>#VALUE!</v>
      </c>
      <c r="V244" s="148"/>
      <c r="W244" s="155"/>
      <c r="X244" s="148"/>
      <c r="Y244" s="148"/>
      <c r="Z244" s="148" t="s">
        <v>545</v>
      </c>
      <c r="AA244" s="148" t="e">
        <f>COUNTIF('[1]Matriz PUT'!$K$12:$K$353,T_Graf.!Z244)</f>
        <v>#VALUE!</v>
      </c>
      <c r="AB244" s="151" t="e">
        <f t="shared" si="27"/>
        <v>#VALUE!</v>
      </c>
    </row>
    <row r="245" spans="1:28" ht="10.95" customHeight="1" x14ac:dyDescent="0.2">
      <c r="A245" s="155"/>
      <c r="B245" s="148"/>
      <c r="C245" s="148"/>
      <c r="D245" s="148" t="s">
        <v>550</v>
      </c>
      <c r="E245" s="148" t="e">
        <f>COUNTIF('[1]Matriz MET'!$K$12:$K$508,T_Graf.!D245)</f>
        <v>#VALUE!</v>
      </c>
      <c r="F245" s="151" t="e">
        <f t="shared" si="24"/>
        <v>#VALUE!</v>
      </c>
      <c r="G245" s="148"/>
      <c r="H245" s="155"/>
      <c r="I245" s="148"/>
      <c r="J245" s="148"/>
      <c r="K245" s="340" t="s">
        <v>550</v>
      </c>
      <c r="L245" s="340"/>
      <c r="M245" s="148" t="e">
        <f>COUNTIF('[1]Matriz NAR'!$K$12:$K$383,T_Graf.!K245)</f>
        <v>#VALUE!</v>
      </c>
      <c r="N245" s="151" t="e">
        <f t="shared" si="25"/>
        <v>#VALUE!</v>
      </c>
      <c r="O245" s="148"/>
      <c r="P245" s="155"/>
      <c r="Q245" s="148"/>
      <c r="R245" s="148"/>
      <c r="S245" s="148" t="s">
        <v>550</v>
      </c>
      <c r="T245" s="148" t="e">
        <f>COUNTIF('[1]Matriz NSA'!$K$12:$K$390,T_Graf.!S245)</f>
        <v>#VALUE!</v>
      </c>
      <c r="U245" s="151" t="e">
        <f t="shared" si="26"/>
        <v>#VALUE!</v>
      </c>
      <c r="V245" s="148"/>
      <c r="W245" s="155"/>
      <c r="X245" s="148"/>
      <c r="Y245" s="148"/>
      <c r="Z245" s="148" t="s">
        <v>550</v>
      </c>
      <c r="AA245" s="148" t="e">
        <f>COUNTIF('[1]Matriz PUT'!$K$12:$K$353,T_Graf.!Z245)</f>
        <v>#VALUE!</v>
      </c>
      <c r="AB245" s="151" t="e">
        <f t="shared" si="27"/>
        <v>#VALUE!</v>
      </c>
    </row>
    <row r="246" spans="1:28" ht="10.95" customHeight="1" x14ac:dyDescent="0.2">
      <c r="A246" s="155"/>
      <c r="B246" s="148"/>
      <c r="C246" s="148"/>
      <c r="D246" s="148" t="s">
        <v>556</v>
      </c>
      <c r="E246" s="148" t="e">
        <f>COUNTIF('[1]Matriz MET'!$K$12:$K$508,T_Graf.!D246)</f>
        <v>#VALUE!</v>
      </c>
      <c r="F246" s="151" t="e">
        <f t="shared" si="24"/>
        <v>#VALUE!</v>
      </c>
      <c r="G246" s="148"/>
      <c r="H246" s="155"/>
      <c r="I246" s="148"/>
      <c r="J246" s="148"/>
      <c r="K246" s="340" t="s">
        <v>556</v>
      </c>
      <c r="L246" s="340"/>
      <c r="M246" s="148" t="e">
        <f>COUNTIF('[1]Matriz NAR'!$K$12:$K$383,T_Graf.!K246)</f>
        <v>#VALUE!</v>
      </c>
      <c r="N246" s="151" t="e">
        <f t="shared" si="25"/>
        <v>#VALUE!</v>
      </c>
      <c r="O246" s="148"/>
      <c r="P246" s="155"/>
      <c r="Q246" s="148"/>
      <c r="R246" s="148"/>
      <c r="S246" s="148" t="s">
        <v>556</v>
      </c>
      <c r="T246" s="148" t="e">
        <f>COUNTIF('[1]Matriz NSA'!$K$12:$K$390,T_Graf.!S246)</f>
        <v>#VALUE!</v>
      </c>
      <c r="U246" s="151" t="e">
        <f t="shared" si="26"/>
        <v>#VALUE!</v>
      </c>
      <c r="V246" s="148"/>
      <c r="W246" s="155"/>
      <c r="X246" s="148"/>
      <c r="Y246" s="148"/>
      <c r="Z246" s="148" t="s">
        <v>556</v>
      </c>
      <c r="AA246" s="148" t="e">
        <f>COUNTIF('[1]Matriz PUT'!$K$12:$K$353,T_Graf.!Z246)</f>
        <v>#VALUE!</v>
      </c>
      <c r="AB246" s="151" t="e">
        <f t="shared" si="27"/>
        <v>#VALUE!</v>
      </c>
    </row>
    <row r="247" spans="1:28" ht="10.95" customHeight="1" x14ac:dyDescent="0.2">
      <c r="A247" s="155"/>
      <c r="B247" s="148"/>
      <c r="C247" s="148"/>
      <c r="D247" s="148" t="s">
        <v>562</v>
      </c>
      <c r="E247" s="148" t="e">
        <f>COUNTIF('[1]Matriz MET'!$K$12:$K$508,T_Graf.!D247)</f>
        <v>#VALUE!</v>
      </c>
      <c r="F247" s="151" t="e">
        <f t="shared" si="24"/>
        <v>#VALUE!</v>
      </c>
      <c r="G247" s="148"/>
      <c r="H247" s="155"/>
      <c r="I247" s="148"/>
      <c r="J247" s="148"/>
      <c r="K247" s="340" t="s">
        <v>562</v>
      </c>
      <c r="L247" s="340"/>
      <c r="M247" s="148" t="e">
        <f>COUNTIF('[1]Matriz NAR'!$K$12:$K$383,T_Graf.!K247)</f>
        <v>#VALUE!</v>
      </c>
      <c r="N247" s="151" t="e">
        <f t="shared" si="25"/>
        <v>#VALUE!</v>
      </c>
      <c r="O247" s="148"/>
      <c r="P247" s="155"/>
      <c r="Q247" s="148"/>
      <c r="R247" s="148"/>
      <c r="S247" s="148" t="s">
        <v>562</v>
      </c>
      <c r="T247" s="148" t="e">
        <f>COUNTIF('[1]Matriz NSA'!$K$12:$K$390,T_Graf.!S247)</f>
        <v>#VALUE!</v>
      </c>
      <c r="U247" s="151" t="e">
        <f t="shared" si="26"/>
        <v>#VALUE!</v>
      </c>
      <c r="V247" s="148"/>
      <c r="W247" s="155"/>
      <c r="X247" s="148"/>
      <c r="Y247" s="148"/>
      <c r="Z247" s="148" t="s">
        <v>562</v>
      </c>
      <c r="AA247" s="148" t="e">
        <f>COUNTIF('[1]Matriz PUT'!$K$12:$K$353,T_Graf.!Z247)</f>
        <v>#VALUE!</v>
      </c>
      <c r="AB247" s="151" t="e">
        <f t="shared" si="27"/>
        <v>#VALUE!</v>
      </c>
    </row>
    <row r="248" spans="1:28" ht="10.95" customHeight="1" x14ac:dyDescent="0.2">
      <c r="A248" s="155"/>
      <c r="B248" s="148"/>
      <c r="C248" s="148"/>
      <c r="D248" s="148" t="s">
        <v>568</v>
      </c>
      <c r="E248" s="148" t="e">
        <f>COUNTIF('[1]Matriz MET'!$K$12:$K$508,T_Graf.!D248)</f>
        <v>#VALUE!</v>
      </c>
      <c r="F248" s="151" t="e">
        <f t="shared" si="24"/>
        <v>#VALUE!</v>
      </c>
      <c r="G248" s="148"/>
      <c r="H248" s="155"/>
      <c r="I248" s="148"/>
      <c r="J248" s="148"/>
      <c r="K248" s="340" t="s">
        <v>568</v>
      </c>
      <c r="L248" s="340"/>
      <c r="M248" s="148" t="e">
        <f>COUNTIF('[1]Matriz NAR'!$K$12:$K$383,T_Graf.!K248)</f>
        <v>#VALUE!</v>
      </c>
      <c r="N248" s="151" t="e">
        <f t="shared" si="25"/>
        <v>#VALUE!</v>
      </c>
      <c r="O248" s="148"/>
      <c r="P248" s="155"/>
      <c r="Q248" s="148"/>
      <c r="R248" s="148"/>
      <c r="S248" s="148" t="s">
        <v>568</v>
      </c>
      <c r="T248" s="148" t="e">
        <f>COUNTIF('[1]Matriz NSA'!$K$12:$K$390,T_Graf.!S248)</f>
        <v>#VALUE!</v>
      </c>
      <c r="U248" s="151" t="e">
        <f t="shared" si="26"/>
        <v>#VALUE!</v>
      </c>
      <c r="V248" s="148"/>
      <c r="W248" s="155"/>
      <c r="X248" s="148"/>
      <c r="Y248" s="148"/>
      <c r="Z248" s="148" t="s">
        <v>568</v>
      </c>
      <c r="AA248" s="148" t="e">
        <f>COUNTIF('[1]Matriz PUT'!$K$12:$K$353,T_Graf.!Z248)</f>
        <v>#VALUE!</v>
      </c>
      <c r="AB248" s="151" t="e">
        <f t="shared" si="27"/>
        <v>#VALUE!</v>
      </c>
    </row>
    <row r="249" spans="1:28" ht="10.95" customHeight="1" x14ac:dyDescent="0.2">
      <c r="A249" s="155"/>
      <c r="B249" s="148"/>
      <c r="C249" s="148"/>
      <c r="D249" s="148" t="s">
        <v>574</v>
      </c>
      <c r="E249" s="148" t="e">
        <f>COUNTIF('[1]Matriz MET'!$K$12:$K$508,T_Graf.!D249)</f>
        <v>#VALUE!</v>
      </c>
      <c r="F249" s="151" t="e">
        <f t="shared" si="24"/>
        <v>#VALUE!</v>
      </c>
      <c r="G249" s="148"/>
      <c r="H249" s="155"/>
      <c r="I249" s="148"/>
      <c r="J249" s="148"/>
      <c r="K249" s="340" t="s">
        <v>574</v>
      </c>
      <c r="L249" s="340"/>
      <c r="M249" s="148" t="e">
        <f>COUNTIF('[1]Matriz NAR'!$K$12:$K$383,T_Graf.!K249)</f>
        <v>#VALUE!</v>
      </c>
      <c r="N249" s="151" t="e">
        <f t="shared" si="25"/>
        <v>#VALUE!</v>
      </c>
      <c r="O249" s="148"/>
      <c r="P249" s="155"/>
      <c r="Q249" s="148"/>
      <c r="R249" s="148"/>
      <c r="S249" s="148" t="s">
        <v>574</v>
      </c>
      <c r="T249" s="148" t="e">
        <f>COUNTIF('[1]Matriz NSA'!$K$12:$K$390,T_Graf.!S249)</f>
        <v>#VALUE!</v>
      </c>
      <c r="U249" s="151" t="e">
        <f t="shared" si="26"/>
        <v>#VALUE!</v>
      </c>
      <c r="V249" s="148"/>
      <c r="W249" s="155"/>
      <c r="X249" s="148"/>
      <c r="Y249" s="148"/>
      <c r="Z249" s="148" t="s">
        <v>574</v>
      </c>
      <c r="AA249" s="148" t="e">
        <f>COUNTIF('[1]Matriz PUT'!$K$12:$K$353,T_Graf.!Z249)</f>
        <v>#VALUE!</v>
      </c>
      <c r="AB249" s="151" t="e">
        <f t="shared" si="27"/>
        <v>#VALUE!</v>
      </c>
    </row>
    <row r="250" spans="1:28" ht="10.95" customHeight="1" x14ac:dyDescent="0.2">
      <c r="A250" s="155"/>
      <c r="B250" s="148"/>
      <c r="C250" s="148"/>
      <c r="D250" s="148" t="s">
        <v>579</v>
      </c>
      <c r="E250" s="148" t="e">
        <f>COUNTIF('[1]Matriz MET'!$K$12:$K$508,T_Graf.!D250)</f>
        <v>#VALUE!</v>
      </c>
      <c r="F250" s="151" t="e">
        <f t="shared" si="24"/>
        <v>#VALUE!</v>
      </c>
      <c r="G250" s="148"/>
      <c r="H250" s="155"/>
      <c r="I250" s="148"/>
      <c r="J250" s="148"/>
      <c r="K250" s="340" t="s">
        <v>579</v>
      </c>
      <c r="L250" s="340"/>
      <c r="M250" s="148" t="e">
        <f>COUNTIF('[1]Matriz NAR'!$K$12:$K$383,T_Graf.!K250)</f>
        <v>#VALUE!</v>
      </c>
      <c r="N250" s="151" t="e">
        <f t="shared" si="25"/>
        <v>#VALUE!</v>
      </c>
      <c r="O250" s="148"/>
      <c r="P250" s="155"/>
      <c r="Q250" s="148"/>
      <c r="R250" s="148"/>
      <c r="S250" s="148" t="s">
        <v>579</v>
      </c>
      <c r="T250" s="148" t="e">
        <f>COUNTIF('[1]Matriz NSA'!$K$12:$K$390,T_Graf.!S250)</f>
        <v>#VALUE!</v>
      </c>
      <c r="U250" s="151" t="e">
        <f t="shared" si="26"/>
        <v>#VALUE!</v>
      </c>
      <c r="V250" s="148"/>
      <c r="W250" s="155"/>
      <c r="X250" s="148"/>
      <c r="Y250" s="148"/>
      <c r="Z250" s="148" t="s">
        <v>579</v>
      </c>
      <c r="AA250" s="148" t="e">
        <f>COUNTIF('[1]Matriz PUT'!$K$12:$K$353,T_Graf.!Z250)</f>
        <v>#VALUE!</v>
      </c>
      <c r="AB250" s="151" t="e">
        <f t="shared" si="27"/>
        <v>#VALUE!</v>
      </c>
    </row>
    <row r="251" spans="1:28" ht="10.95" customHeight="1" x14ac:dyDescent="0.2">
      <c r="A251" s="155"/>
      <c r="B251" s="148"/>
      <c r="C251" s="148"/>
      <c r="D251" s="148" t="s">
        <v>584</v>
      </c>
      <c r="E251" s="148" t="e">
        <f>COUNTIF('[1]Matriz MET'!$K$12:$K$508,T_Graf.!D251)</f>
        <v>#VALUE!</v>
      </c>
      <c r="F251" s="151" t="e">
        <f t="shared" si="24"/>
        <v>#VALUE!</v>
      </c>
      <c r="G251" s="148"/>
      <c r="H251" s="155"/>
      <c r="I251" s="148"/>
      <c r="J251" s="148"/>
      <c r="K251" s="340" t="s">
        <v>584</v>
      </c>
      <c r="L251" s="340"/>
      <c r="M251" s="148" t="e">
        <f>COUNTIF('[1]Matriz NAR'!$K$12:$K$383,T_Graf.!K251)</f>
        <v>#VALUE!</v>
      </c>
      <c r="N251" s="151" t="e">
        <f t="shared" si="25"/>
        <v>#VALUE!</v>
      </c>
      <c r="O251" s="148"/>
      <c r="P251" s="155"/>
      <c r="Q251" s="148"/>
      <c r="R251" s="148"/>
      <c r="S251" s="148" t="s">
        <v>584</v>
      </c>
      <c r="T251" s="148" t="e">
        <f>COUNTIF('[1]Matriz NSA'!$K$12:$K$390,T_Graf.!S251)</f>
        <v>#VALUE!</v>
      </c>
      <c r="U251" s="151" t="e">
        <f t="shared" si="26"/>
        <v>#VALUE!</v>
      </c>
      <c r="V251" s="148"/>
      <c r="W251" s="155"/>
      <c r="X251" s="148"/>
      <c r="Y251" s="148"/>
      <c r="Z251" s="148" t="s">
        <v>584</v>
      </c>
      <c r="AA251" s="148" t="e">
        <f>COUNTIF('[1]Matriz PUT'!$K$12:$K$353,T_Graf.!Z251)</f>
        <v>#VALUE!</v>
      </c>
      <c r="AB251" s="151" t="e">
        <f t="shared" si="27"/>
        <v>#VALUE!</v>
      </c>
    </row>
    <row r="252" spans="1:28" ht="10.95" customHeight="1" x14ac:dyDescent="0.2">
      <c r="A252" s="155"/>
      <c r="B252" s="148"/>
      <c r="C252" s="148"/>
      <c r="D252" s="148" t="s">
        <v>589</v>
      </c>
      <c r="E252" s="148" t="e">
        <f>COUNTIF('[1]Matriz MET'!$K$12:$K$508,T_Graf.!D252)</f>
        <v>#VALUE!</v>
      </c>
      <c r="F252" s="151" t="e">
        <f t="shared" si="24"/>
        <v>#VALUE!</v>
      </c>
      <c r="G252" s="148"/>
      <c r="H252" s="155"/>
      <c r="I252" s="148"/>
      <c r="J252" s="148"/>
      <c r="K252" s="340" t="s">
        <v>589</v>
      </c>
      <c r="L252" s="340"/>
      <c r="M252" s="148" t="e">
        <f>COUNTIF('[1]Matriz NAR'!$K$12:$K$383,T_Graf.!K252)</f>
        <v>#VALUE!</v>
      </c>
      <c r="N252" s="151" t="e">
        <f t="shared" si="25"/>
        <v>#VALUE!</v>
      </c>
      <c r="O252" s="148"/>
      <c r="P252" s="155"/>
      <c r="Q252" s="148"/>
      <c r="R252" s="148"/>
      <c r="S252" s="148" t="s">
        <v>589</v>
      </c>
      <c r="T252" s="148" t="e">
        <f>COUNTIF('[1]Matriz NSA'!$K$12:$K$390,T_Graf.!S252)</f>
        <v>#VALUE!</v>
      </c>
      <c r="U252" s="151" t="e">
        <f t="shared" si="26"/>
        <v>#VALUE!</v>
      </c>
      <c r="V252" s="148"/>
      <c r="W252" s="155"/>
      <c r="X252" s="148"/>
      <c r="Y252" s="148"/>
      <c r="Z252" s="148" t="s">
        <v>589</v>
      </c>
      <c r="AA252" s="148" t="e">
        <f>COUNTIF('[1]Matriz PUT'!$K$12:$K$353,T_Graf.!Z252)</f>
        <v>#VALUE!</v>
      </c>
      <c r="AB252" s="151" t="e">
        <f t="shared" si="27"/>
        <v>#VALUE!</v>
      </c>
    </row>
    <row r="253" spans="1:28" ht="10.95" customHeight="1" x14ac:dyDescent="0.2">
      <c r="A253" s="155"/>
      <c r="B253" s="148"/>
      <c r="C253" s="148"/>
      <c r="D253" s="148" t="s">
        <v>593</v>
      </c>
      <c r="E253" s="148" t="e">
        <f>COUNTIF('[1]Matriz MET'!$K$12:$K$508,T_Graf.!D253)</f>
        <v>#VALUE!</v>
      </c>
      <c r="F253" s="151" t="e">
        <f t="shared" si="24"/>
        <v>#VALUE!</v>
      </c>
      <c r="G253" s="148"/>
      <c r="H253" s="155"/>
      <c r="I253" s="148"/>
      <c r="J253" s="148"/>
      <c r="K253" s="340" t="s">
        <v>593</v>
      </c>
      <c r="L253" s="340"/>
      <c r="M253" s="148" t="e">
        <f>COUNTIF('[1]Matriz NAR'!$K$12:$K$383,T_Graf.!K253)</f>
        <v>#VALUE!</v>
      </c>
      <c r="N253" s="151" t="e">
        <f t="shared" si="25"/>
        <v>#VALUE!</v>
      </c>
      <c r="O253" s="148"/>
      <c r="P253" s="155"/>
      <c r="Q253" s="148"/>
      <c r="R253" s="148"/>
      <c r="S253" s="148" t="s">
        <v>593</v>
      </c>
      <c r="T253" s="148" t="e">
        <f>COUNTIF('[1]Matriz NSA'!$K$12:$K$390,T_Graf.!S253)</f>
        <v>#VALUE!</v>
      </c>
      <c r="U253" s="151" t="e">
        <f t="shared" si="26"/>
        <v>#VALUE!</v>
      </c>
      <c r="V253" s="148"/>
      <c r="W253" s="155"/>
      <c r="X253" s="148"/>
      <c r="Y253" s="148"/>
      <c r="Z253" s="148" t="s">
        <v>593</v>
      </c>
      <c r="AA253" s="148" t="e">
        <f>COUNTIF('[1]Matriz PUT'!$K$12:$K$353,T_Graf.!Z253)</f>
        <v>#VALUE!</v>
      </c>
      <c r="AB253" s="151" t="e">
        <f t="shared" si="27"/>
        <v>#VALUE!</v>
      </c>
    </row>
    <row r="254" spans="1:28" ht="10.95" customHeight="1" x14ac:dyDescent="0.2">
      <c r="A254" s="155"/>
      <c r="B254" s="148"/>
      <c r="C254" s="148"/>
      <c r="D254" s="148" t="s">
        <v>597</v>
      </c>
      <c r="E254" s="148" t="e">
        <f>COUNTIF('[1]Matriz MET'!$K$12:$K$508,T_Graf.!D254)</f>
        <v>#VALUE!</v>
      </c>
      <c r="F254" s="151" t="e">
        <f t="shared" si="24"/>
        <v>#VALUE!</v>
      </c>
      <c r="G254" s="148"/>
      <c r="H254" s="155"/>
      <c r="I254" s="148"/>
      <c r="J254" s="148"/>
      <c r="K254" s="340" t="s">
        <v>597</v>
      </c>
      <c r="L254" s="340"/>
      <c r="M254" s="148" t="e">
        <f>COUNTIF('[1]Matriz NAR'!$K$12:$K$383,T_Graf.!K254)</f>
        <v>#VALUE!</v>
      </c>
      <c r="N254" s="151" t="e">
        <f t="shared" si="25"/>
        <v>#VALUE!</v>
      </c>
      <c r="O254" s="148"/>
      <c r="P254" s="155"/>
      <c r="Q254" s="148"/>
      <c r="R254" s="148"/>
      <c r="S254" s="148" t="s">
        <v>597</v>
      </c>
      <c r="T254" s="148" t="e">
        <f>COUNTIF('[1]Matriz NSA'!$K$12:$K$390,T_Graf.!S254)</f>
        <v>#VALUE!</v>
      </c>
      <c r="U254" s="151" t="e">
        <f t="shared" si="26"/>
        <v>#VALUE!</v>
      </c>
      <c r="V254" s="148"/>
      <c r="W254" s="155"/>
      <c r="X254" s="148"/>
      <c r="Y254" s="148"/>
      <c r="Z254" s="148" t="s">
        <v>597</v>
      </c>
      <c r="AA254" s="148" t="e">
        <f>COUNTIF('[1]Matriz PUT'!$K$12:$K$353,T_Graf.!Z254)</f>
        <v>#VALUE!</v>
      </c>
      <c r="AB254" s="151" t="e">
        <f t="shared" si="27"/>
        <v>#VALUE!</v>
      </c>
    </row>
    <row r="255" spans="1:28" ht="10.95" customHeight="1" x14ac:dyDescent="0.2">
      <c r="A255" s="155"/>
      <c r="B255" s="148"/>
      <c r="C255" s="148"/>
      <c r="D255" s="148" t="s">
        <v>601</v>
      </c>
      <c r="E255" s="148" t="e">
        <f>COUNTIF('[1]Matriz MET'!$K$12:$K$508,T_Graf.!D255)</f>
        <v>#VALUE!</v>
      </c>
      <c r="F255" s="151" t="e">
        <f t="shared" si="24"/>
        <v>#VALUE!</v>
      </c>
      <c r="G255" s="148"/>
      <c r="H255" s="155"/>
      <c r="I255" s="148"/>
      <c r="J255" s="148"/>
      <c r="K255" s="340" t="s">
        <v>601</v>
      </c>
      <c r="L255" s="340"/>
      <c r="M255" s="148" t="e">
        <f>COUNTIF('[1]Matriz NAR'!$K$12:$K$383,T_Graf.!K255)</f>
        <v>#VALUE!</v>
      </c>
      <c r="N255" s="151" t="e">
        <f t="shared" si="25"/>
        <v>#VALUE!</v>
      </c>
      <c r="O255" s="148"/>
      <c r="P255" s="155"/>
      <c r="Q255" s="148"/>
      <c r="R255" s="148"/>
      <c r="S255" s="148" t="s">
        <v>601</v>
      </c>
      <c r="T255" s="148" t="e">
        <f>COUNTIF('[1]Matriz NSA'!$K$12:$K$390,T_Graf.!S255)</f>
        <v>#VALUE!</v>
      </c>
      <c r="U255" s="151" t="e">
        <f t="shared" si="26"/>
        <v>#VALUE!</v>
      </c>
      <c r="V255" s="148"/>
      <c r="W255" s="155"/>
      <c r="X255" s="148"/>
      <c r="Y255" s="148"/>
      <c r="Z255" s="148" t="s">
        <v>601</v>
      </c>
      <c r="AA255" s="148" t="e">
        <f>COUNTIF('[1]Matriz PUT'!$K$12:$K$353,T_Graf.!Z255)</f>
        <v>#VALUE!</v>
      </c>
      <c r="AB255" s="151" t="e">
        <f t="shared" si="27"/>
        <v>#VALUE!</v>
      </c>
    </row>
    <row r="256" spans="1:28" ht="10.95" customHeight="1" x14ac:dyDescent="0.2">
      <c r="A256" s="155"/>
      <c r="B256" s="148"/>
      <c r="C256" s="148"/>
      <c r="D256" s="148" t="s">
        <v>605</v>
      </c>
      <c r="E256" s="148" t="e">
        <f>COUNTIF('[1]Matriz MET'!$K$12:$K$508,T_Graf.!D256)</f>
        <v>#VALUE!</v>
      </c>
      <c r="F256" s="151" t="e">
        <f t="shared" si="24"/>
        <v>#VALUE!</v>
      </c>
      <c r="G256" s="148"/>
      <c r="H256" s="155"/>
      <c r="I256" s="148"/>
      <c r="J256" s="148"/>
      <c r="K256" s="340" t="s">
        <v>605</v>
      </c>
      <c r="L256" s="340"/>
      <c r="M256" s="148" t="e">
        <f>COUNTIF('[1]Matriz NAR'!$K$12:$K$383,T_Graf.!K256)</f>
        <v>#VALUE!</v>
      </c>
      <c r="N256" s="151" t="e">
        <f t="shared" si="25"/>
        <v>#VALUE!</v>
      </c>
      <c r="O256" s="148"/>
      <c r="P256" s="155"/>
      <c r="Q256" s="148"/>
      <c r="R256" s="148"/>
      <c r="S256" s="148" t="s">
        <v>605</v>
      </c>
      <c r="T256" s="148" t="e">
        <f>COUNTIF('[1]Matriz NSA'!$K$12:$K$390,T_Graf.!S256)</f>
        <v>#VALUE!</v>
      </c>
      <c r="U256" s="151" t="e">
        <f t="shared" si="26"/>
        <v>#VALUE!</v>
      </c>
      <c r="V256" s="148"/>
      <c r="W256" s="155"/>
      <c r="X256" s="148"/>
      <c r="Y256" s="148"/>
      <c r="Z256" s="148" t="s">
        <v>605</v>
      </c>
      <c r="AA256" s="148" t="e">
        <f>COUNTIF('[1]Matriz PUT'!$K$12:$K$353,T_Graf.!Z256)</f>
        <v>#VALUE!</v>
      </c>
      <c r="AB256" s="151" t="e">
        <f t="shared" si="27"/>
        <v>#VALUE!</v>
      </c>
    </row>
    <row r="257" spans="1:28" ht="10.95" customHeight="1" x14ac:dyDescent="0.2">
      <c r="A257" s="155"/>
      <c r="B257" s="148"/>
      <c r="C257" s="148"/>
      <c r="D257" s="148" t="s">
        <v>609</v>
      </c>
      <c r="E257" s="148" t="e">
        <f>COUNTIF('[1]Matriz MET'!$K$12:$K$508,T_Graf.!D257)</f>
        <v>#VALUE!</v>
      </c>
      <c r="F257" s="151" t="e">
        <f t="shared" si="24"/>
        <v>#VALUE!</v>
      </c>
      <c r="G257" s="148"/>
      <c r="H257" s="155"/>
      <c r="I257" s="148"/>
      <c r="J257" s="148"/>
      <c r="K257" s="340" t="s">
        <v>609</v>
      </c>
      <c r="L257" s="340"/>
      <c r="M257" s="148" t="e">
        <f>COUNTIF('[1]Matriz NAR'!$K$12:$K$383,T_Graf.!K257)</f>
        <v>#VALUE!</v>
      </c>
      <c r="N257" s="151" t="e">
        <f t="shared" si="25"/>
        <v>#VALUE!</v>
      </c>
      <c r="O257" s="148"/>
      <c r="P257" s="155"/>
      <c r="Q257" s="148"/>
      <c r="R257" s="148"/>
      <c r="S257" s="148" t="s">
        <v>609</v>
      </c>
      <c r="T257" s="148" t="e">
        <f>COUNTIF('[1]Matriz NSA'!$K$12:$K$390,T_Graf.!S257)</f>
        <v>#VALUE!</v>
      </c>
      <c r="U257" s="151" t="e">
        <f t="shared" si="26"/>
        <v>#VALUE!</v>
      </c>
      <c r="V257" s="148"/>
      <c r="W257" s="155"/>
      <c r="X257" s="148"/>
      <c r="Y257" s="148"/>
      <c r="Z257" s="148" t="s">
        <v>609</v>
      </c>
      <c r="AA257" s="148" t="e">
        <f>COUNTIF('[1]Matriz PUT'!$K$12:$K$353,T_Graf.!Z257)</f>
        <v>#VALUE!</v>
      </c>
      <c r="AB257" s="151" t="e">
        <f t="shared" si="27"/>
        <v>#VALUE!</v>
      </c>
    </row>
    <row r="258" spans="1:28" ht="10.95" customHeight="1" x14ac:dyDescent="0.2">
      <c r="A258" s="155"/>
      <c r="B258" s="148"/>
      <c r="C258" s="148"/>
      <c r="D258" s="148" t="s">
        <v>613</v>
      </c>
      <c r="E258" s="148" t="e">
        <f>COUNTIF('[1]Matriz MET'!$K$12:$K$508,T_Graf.!D258)</f>
        <v>#VALUE!</v>
      </c>
      <c r="F258" s="151" t="e">
        <f t="shared" si="24"/>
        <v>#VALUE!</v>
      </c>
      <c r="G258" s="148"/>
      <c r="H258" s="155"/>
      <c r="I258" s="148"/>
      <c r="J258" s="148"/>
      <c r="K258" s="340" t="s">
        <v>613</v>
      </c>
      <c r="L258" s="340"/>
      <c r="M258" s="148" t="e">
        <f>COUNTIF('[1]Matriz NAR'!$K$12:$K$383,T_Graf.!K258)</f>
        <v>#VALUE!</v>
      </c>
      <c r="N258" s="151" t="e">
        <f t="shared" si="25"/>
        <v>#VALUE!</v>
      </c>
      <c r="O258" s="148"/>
      <c r="P258" s="155"/>
      <c r="Q258" s="148"/>
      <c r="R258" s="148"/>
      <c r="S258" s="148" t="s">
        <v>613</v>
      </c>
      <c r="T258" s="148" t="e">
        <f>COUNTIF('[1]Matriz NSA'!$K$12:$K$390,T_Graf.!S258)</f>
        <v>#VALUE!</v>
      </c>
      <c r="U258" s="151" t="e">
        <f t="shared" si="26"/>
        <v>#VALUE!</v>
      </c>
      <c r="V258" s="148"/>
      <c r="W258" s="155"/>
      <c r="X258" s="148"/>
      <c r="Y258" s="148"/>
      <c r="Z258" s="148" t="s">
        <v>613</v>
      </c>
      <c r="AA258" s="148" t="e">
        <f>COUNTIF('[1]Matriz PUT'!$K$12:$K$353,T_Graf.!Z258)</f>
        <v>#VALUE!</v>
      </c>
      <c r="AB258" s="151" t="e">
        <f t="shared" si="27"/>
        <v>#VALUE!</v>
      </c>
    </row>
    <row r="259" spans="1:28" ht="10.95" customHeight="1" x14ac:dyDescent="0.2">
      <c r="A259" s="155"/>
      <c r="B259" s="148"/>
      <c r="C259" s="148"/>
      <c r="D259" s="148" t="s">
        <v>617</v>
      </c>
      <c r="E259" s="148" t="e">
        <f>COUNTIF('[1]Matriz MET'!$K$12:$K$508,T_Graf.!D259)</f>
        <v>#VALUE!</v>
      </c>
      <c r="F259" s="151" t="e">
        <f t="shared" si="24"/>
        <v>#VALUE!</v>
      </c>
      <c r="G259" s="148"/>
      <c r="H259" s="155"/>
      <c r="I259" s="148"/>
      <c r="J259" s="148"/>
      <c r="K259" s="340" t="s">
        <v>617</v>
      </c>
      <c r="L259" s="340"/>
      <c r="M259" s="148" t="e">
        <f>COUNTIF('[1]Matriz NAR'!$K$12:$K$383,T_Graf.!K259)</f>
        <v>#VALUE!</v>
      </c>
      <c r="N259" s="151" t="e">
        <f t="shared" si="25"/>
        <v>#VALUE!</v>
      </c>
      <c r="O259" s="148"/>
      <c r="P259" s="155"/>
      <c r="Q259" s="148"/>
      <c r="R259" s="148"/>
      <c r="S259" s="148" t="s">
        <v>617</v>
      </c>
      <c r="T259" s="148" t="e">
        <f>COUNTIF('[1]Matriz NSA'!$K$12:$K$390,T_Graf.!S259)</f>
        <v>#VALUE!</v>
      </c>
      <c r="U259" s="151" t="e">
        <f t="shared" si="26"/>
        <v>#VALUE!</v>
      </c>
      <c r="V259" s="148"/>
      <c r="W259" s="155"/>
      <c r="X259" s="148"/>
      <c r="Y259" s="148"/>
      <c r="Z259" s="148" t="s">
        <v>617</v>
      </c>
      <c r="AA259" s="148" t="e">
        <f>COUNTIF('[1]Matriz PUT'!$K$12:$K$353,T_Graf.!Z259)</f>
        <v>#VALUE!</v>
      </c>
      <c r="AB259" s="151" t="e">
        <f t="shared" si="27"/>
        <v>#VALUE!</v>
      </c>
    </row>
    <row r="260" spans="1:28" ht="10.95" customHeight="1" x14ac:dyDescent="0.2">
      <c r="A260" s="155"/>
      <c r="B260" s="148"/>
      <c r="C260" s="148"/>
      <c r="D260" s="148" t="s">
        <v>621</v>
      </c>
      <c r="E260" s="148" t="e">
        <f>COUNTIF('[1]Matriz MET'!$K$12:$K$508,T_Graf.!D260)</f>
        <v>#VALUE!</v>
      </c>
      <c r="F260" s="151" t="e">
        <f t="shared" si="24"/>
        <v>#VALUE!</v>
      </c>
      <c r="G260" s="148"/>
      <c r="H260" s="155"/>
      <c r="I260" s="148"/>
      <c r="J260" s="148"/>
      <c r="K260" s="340" t="s">
        <v>621</v>
      </c>
      <c r="L260" s="340"/>
      <c r="M260" s="148" t="e">
        <f>COUNTIF('[1]Matriz NAR'!$K$12:$K$383,T_Graf.!K260)</f>
        <v>#VALUE!</v>
      </c>
      <c r="N260" s="151" t="e">
        <f t="shared" si="25"/>
        <v>#VALUE!</v>
      </c>
      <c r="O260" s="148"/>
      <c r="P260" s="155"/>
      <c r="Q260" s="148"/>
      <c r="R260" s="148"/>
      <c r="S260" s="148" t="s">
        <v>621</v>
      </c>
      <c r="T260" s="148" t="e">
        <f>COUNTIF('[1]Matriz NSA'!$K$12:$K$390,T_Graf.!S260)</f>
        <v>#VALUE!</v>
      </c>
      <c r="U260" s="151" t="e">
        <f t="shared" si="26"/>
        <v>#VALUE!</v>
      </c>
      <c r="V260" s="148"/>
      <c r="W260" s="155"/>
      <c r="X260" s="148"/>
      <c r="Y260" s="148"/>
      <c r="Z260" s="148" t="s">
        <v>621</v>
      </c>
      <c r="AA260" s="148" t="e">
        <f>COUNTIF('[1]Matriz PUT'!$K$12:$K$353,T_Graf.!Z260)</f>
        <v>#VALUE!</v>
      </c>
      <c r="AB260" s="151" t="e">
        <f t="shared" si="27"/>
        <v>#VALUE!</v>
      </c>
    </row>
    <row r="261" spans="1:28" ht="10.95" customHeight="1" x14ac:dyDescent="0.2">
      <c r="A261" s="155"/>
      <c r="B261" s="148"/>
      <c r="C261" s="148"/>
      <c r="D261" s="148" t="s">
        <v>625</v>
      </c>
      <c r="E261" s="148" t="e">
        <f>COUNTIF('[1]Matriz MET'!$K$12:$K$508,T_Graf.!D261)</f>
        <v>#VALUE!</v>
      </c>
      <c r="F261" s="151" t="e">
        <f t="shared" si="24"/>
        <v>#VALUE!</v>
      </c>
      <c r="G261" s="148"/>
      <c r="H261" s="155"/>
      <c r="I261" s="148"/>
      <c r="J261" s="148"/>
      <c r="K261" s="340" t="s">
        <v>625</v>
      </c>
      <c r="L261" s="340"/>
      <c r="M261" s="148" t="e">
        <f>COUNTIF('[1]Matriz NAR'!$K$12:$K$383,T_Graf.!K261)</f>
        <v>#VALUE!</v>
      </c>
      <c r="N261" s="151" t="e">
        <f t="shared" si="25"/>
        <v>#VALUE!</v>
      </c>
      <c r="O261" s="148"/>
      <c r="P261" s="155"/>
      <c r="Q261" s="148"/>
      <c r="R261" s="148"/>
      <c r="S261" s="148" t="s">
        <v>625</v>
      </c>
      <c r="T261" s="148" t="e">
        <f>COUNTIF('[1]Matriz NSA'!$K$12:$K$390,T_Graf.!S261)</f>
        <v>#VALUE!</v>
      </c>
      <c r="U261" s="151" t="e">
        <f t="shared" si="26"/>
        <v>#VALUE!</v>
      </c>
      <c r="V261" s="148"/>
      <c r="W261" s="155"/>
      <c r="X261" s="148"/>
      <c r="Y261" s="148"/>
      <c r="Z261" s="148" t="s">
        <v>625</v>
      </c>
      <c r="AA261" s="148" t="e">
        <f>COUNTIF('[1]Matriz PUT'!$K$12:$K$353,T_Graf.!Z261)</f>
        <v>#VALUE!</v>
      </c>
      <c r="AB261" s="151" t="e">
        <f t="shared" si="27"/>
        <v>#VALUE!</v>
      </c>
    </row>
    <row r="262" spans="1:28" ht="10.95" customHeight="1" x14ac:dyDescent="0.2">
      <c r="A262" s="155"/>
      <c r="B262" s="148"/>
      <c r="C262" s="148"/>
      <c r="D262" s="148" t="s">
        <v>629</v>
      </c>
      <c r="E262" s="148" t="e">
        <f>COUNTIF('[1]Matriz MET'!$K$12:$K$508,T_Graf.!D262)</f>
        <v>#VALUE!</v>
      </c>
      <c r="F262" s="151" t="e">
        <f t="shared" si="24"/>
        <v>#VALUE!</v>
      </c>
      <c r="G262" s="148"/>
      <c r="H262" s="155"/>
      <c r="I262" s="148"/>
      <c r="J262" s="148"/>
      <c r="K262" s="340" t="s">
        <v>629</v>
      </c>
      <c r="L262" s="340"/>
      <c r="M262" s="148" t="e">
        <f>COUNTIF('[1]Matriz NAR'!$K$12:$K$383,T_Graf.!K262)</f>
        <v>#VALUE!</v>
      </c>
      <c r="N262" s="151" t="e">
        <f t="shared" si="25"/>
        <v>#VALUE!</v>
      </c>
      <c r="O262" s="148"/>
      <c r="P262" s="155"/>
      <c r="Q262" s="148"/>
      <c r="R262" s="148"/>
      <c r="S262" s="148" t="s">
        <v>629</v>
      </c>
      <c r="T262" s="148" t="e">
        <f>COUNTIF('[1]Matriz NSA'!$K$12:$K$390,T_Graf.!S262)</f>
        <v>#VALUE!</v>
      </c>
      <c r="U262" s="151" t="e">
        <f t="shared" si="26"/>
        <v>#VALUE!</v>
      </c>
      <c r="V262" s="148"/>
      <c r="W262" s="155"/>
      <c r="X262" s="148"/>
      <c r="Y262" s="148"/>
      <c r="Z262" s="148" t="s">
        <v>629</v>
      </c>
      <c r="AA262" s="148" t="e">
        <f>COUNTIF('[1]Matriz PUT'!$K$12:$K$353,T_Graf.!Z262)</f>
        <v>#VALUE!</v>
      </c>
      <c r="AB262" s="151" t="e">
        <f t="shared" si="27"/>
        <v>#VALUE!</v>
      </c>
    </row>
    <row r="263" spans="1:28" ht="10.95" customHeight="1" x14ac:dyDescent="0.2">
      <c r="A263" s="155"/>
      <c r="B263" s="148"/>
      <c r="C263" s="148"/>
      <c r="D263" s="148" t="s">
        <v>633</v>
      </c>
      <c r="E263" s="148" t="e">
        <f>COUNTIF('[1]Matriz MET'!$K$12:$K$508,T_Graf.!D263)</f>
        <v>#VALUE!</v>
      </c>
      <c r="F263" s="151" t="e">
        <f t="shared" si="24"/>
        <v>#VALUE!</v>
      </c>
      <c r="G263" s="148"/>
      <c r="H263" s="155"/>
      <c r="I263" s="148"/>
      <c r="J263" s="148"/>
      <c r="K263" s="340" t="s">
        <v>633</v>
      </c>
      <c r="L263" s="340"/>
      <c r="M263" s="148" t="e">
        <f>COUNTIF('[1]Matriz NAR'!$K$12:$K$383,T_Graf.!K263)</f>
        <v>#VALUE!</v>
      </c>
      <c r="N263" s="151" t="e">
        <f t="shared" si="25"/>
        <v>#VALUE!</v>
      </c>
      <c r="O263" s="148"/>
      <c r="P263" s="155"/>
      <c r="Q263" s="148"/>
      <c r="R263" s="148"/>
      <c r="S263" s="148" t="s">
        <v>633</v>
      </c>
      <c r="T263" s="148" t="e">
        <f>COUNTIF('[1]Matriz NSA'!$K$12:$K$390,T_Graf.!S263)</f>
        <v>#VALUE!</v>
      </c>
      <c r="U263" s="151" t="e">
        <f t="shared" si="26"/>
        <v>#VALUE!</v>
      </c>
      <c r="V263" s="148"/>
      <c r="W263" s="155"/>
      <c r="X263" s="148"/>
      <c r="Y263" s="148"/>
      <c r="Z263" s="148" t="s">
        <v>633</v>
      </c>
      <c r="AA263" s="148" t="e">
        <f>COUNTIF('[1]Matriz PUT'!$K$12:$K$353,T_Graf.!Z263)</f>
        <v>#VALUE!</v>
      </c>
      <c r="AB263" s="151" t="e">
        <f t="shared" si="27"/>
        <v>#VALUE!</v>
      </c>
    </row>
    <row r="264" spans="1:28" ht="10.95" customHeight="1" x14ac:dyDescent="0.2">
      <c r="A264" s="155"/>
      <c r="B264" s="148"/>
      <c r="C264" s="148"/>
      <c r="D264" s="148" t="s">
        <v>637</v>
      </c>
      <c r="E264" s="148" t="e">
        <f>COUNTIF('[1]Matriz MET'!$K$12:$K$508,T_Graf.!D264)</f>
        <v>#VALUE!</v>
      </c>
      <c r="F264" s="151" t="e">
        <f t="shared" si="24"/>
        <v>#VALUE!</v>
      </c>
      <c r="G264" s="148"/>
      <c r="H264" s="155"/>
      <c r="I264" s="148"/>
      <c r="J264" s="148"/>
      <c r="K264" s="340" t="s">
        <v>637</v>
      </c>
      <c r="L264" s="340"/>
      <c r="M264" s="148" t="e">
        <f>COUNTIF('[1]Matriz NAR'!$K$12:$K$383,T_Graf.!K264)</f>
        <v>#VALUE!</v>
      </c>
      <c r="N264" s="151" t="e">
        <f t="shared" si="25"/>
        <v>#VALUE!</v>
      </c>
      <c r="O264" s="148"/>
      <c r="P264" s="155"/>
      <c r="Q264" s="148"/>
      <c r="R264" s="148"/>
      <c r="S264" s="148" t="s">
        <v>637</v>
      </c>
      <c r="T264" s="148" t="e">
        <f>COUNTIF('[1]Matriz NSA'!$K$12:$K$390,T_Graf.!S264)</f>
        <v>#VALUE!</v>
      </c>
      <c r="U264" s="151" t="e">
        <f t="shared" si="26"/>
        <v>#VALUE!</v>
      </c>
      <c r="V264" s="148"/>
      <c r="W264" s="155"/>
      <c r="X264" s="148"/>
      <c r="Y264" s="148"/>
      <c r="Z264" s="148" t="s">
        <v>637</v>
      </c>
      <c r="AA264" s="148" t="e">
        <f>COUNTIF('[1]Matriz PUT'!$K$12:$K$353,T_Graf.!Z264)</f>
        <v>#VALUE!</v>
      </c>
      <c r="AB264" s="151" t="e">
        <f t="shared" si="27"/>
        <v>#VALUE!</v>
      </c>
    </row>
    <row r="265" spans="1:28" ht="10.95" customHeight="1" x14ac:dyDescent="0.2">
      <c r="A265" s="155"/>
      <c r="B265" s="148"/>
      <c r="C265" s="148"/>
      <c r="D265" s="148" t="s">
        <v>641</v>
      </c>
      <c r="E265" s="148" t="e">
        <f>COUNTIF('[1]Matriz MET'!$K$12:$K$508,T_Graf.!D265)</f>
        <v>#VALUE!</v>
      </c>
      <c r="F265" s="151" t="e">
        <f t="shared" si="24"/>
        <v>#VALUE!</v>
      </c>
      <c r="G265" s="148"/>
      <c r="H265" s="155"/>
      <c r="I265" s="148"/>
      <c r="J265" s="148"/>
      <c r="K265" s="340" t="s">
        <v>641</v>
      </c>
      <c r="L265" s="340"/>
      <c r="M265" s="148" t="e">
        <f>COUNTIF('[1]Matriz NAR'!$K$12:$K$383,T_Graf.!K265)</f>
        <v>#VALUE!</v>
      </c>
      <c r="N265" s="151" t="e">
        <f t="shared" si="25"/>
        <v>#VALUE!</v>
      </c>
      <c r="O265" s="148"/>
      <c r="P265" s="155"/>
      <c r="Q265" s="148"/>
      <c r="R265" s="148"/>
      <c r="S265" s="148" t="s">
        <v>641</v>
      </c>
      <c r="T265" s="148" t="e">
        <f>COUNTIF('[1]Matriz NSA'!$K$12:$K$390,T_Graf.!S265)</f>
        <v>#VALUE!</v>
      </c>
      <c r="U265" s="151" t="e">
        <f t="shared" si="26"/>
        <v>#VALUE!</v>
      </c>
      <c r="V265" s="148"/>
      <c r="W265" s="155"/>
      <c r="X265" s="148"/>
      <c r="Y265" s="148"/>
      <c r="Z265" s="148" t="s">
        <v>641</v>
      </c>
      <c r="AA265" s="148" t="e">
        <f>COUNTIF('[1]Matriz PUT'!$K$12:$K$353,T_Graf.!Z265)</f>
        <v>#VALUE!</v>
      </c>
      <c r="AB265" s="151" t="e">
        <f t="shared" si="27"/>
        <v>#VALUE!</v>
      </c>
    </row>
    <row r="266" spans="1:28" ht="10.95" customHeight="1" x14ac:dyDescent="0.2">
      <c r="A266" s="155"/>
      <c r="B266" s="148"/>
      <c r="C266" s="148"/>
      <c r="D266" s="148" t="s">
        <v>644</v>
      </c>
      <c r="E266" s="148" t="e">
        <f>COUNTIF('[1]Matriz MET'!$K$12:$K$508,T_Graf.!D266)</f>
        <v>#VALUE!</v>
      </c>
      <c r="F266" s="151" t="e">
        <f t="shared" si="24"/>
        <v>#VALUE!</v>
      </c>
      <c r="G266" s="148"/>
      <c r="H266" s="155"/>
      <c r="I266" s="148"/>
      <c r="J266" s="148"/>
      <c r="K266" s="340" t="s">
        <v>644</v>
      </c>
      <c r="L266" s="340"/>
      <c r="M266" s="148" t="e">
        <f>COUNTIF('[1]Matriz NAR'!$K$12:$K$383,T_Graf.!K266)</f>
        <v>#VALUE!</v>
      </c>
      <c r="N266" s="151" t="e">
        <f t="shared" si="25"/>
        <v>#VALUE!</v>
      </c>
      <c r="O266" s="148"/>
      <c r="P266" s="155"/>
      <c r="Q266" s="148"/>
      <c r="R266" s="148"/>
      <c r="S266" s="148" t="s">
        <v>644</v>
      </c>
      <c r="T266" s="148" t="e">
        <f>COUNTIF('[1]Matriz NSA'!$K$12:$K$390,T_Graf.!S266)</f>
        <v>#VALUE!</v>
      </c>
      <c r="U266" s="151" t="e">
        <f t="shared" si="26"/>
        <v>#VALUE!</v>
      </c>
      <c r="V266" s="148"/>
      <c r="W266" s="155"/>
      <c r="X266" s="148"/>
      <c r="Y266" s="148"/>
      <c r="Z266" s="148" t="s">
        <v>644</v>
      </c>
      <c r="AA266" s="148" t="e">
        <f>COUNTIF('[1]Matriz PUT'!$K$12:$K$353,T_Graf.!Z266)</f>
        <v>#VALUE!</v>
      </c>
      <c r="AB266" s="151" t="e">
        <f t="shared" si="27"/>
        <v>#VALUE!</v>
      </c>
    </row>
    <row r="267" spans="1:28" ht="10.95" customHeight="1" x14ac:dyDescent="0.2">
      <c r="A267" s="155"/>
      <c r="B267" s="148"/>
      <c r="C267" s="148"/>
      <c r="D267" s="148" t="s">
        <v>647</v>
      </c>
      <c r="E267" s="148" t="e">
        <f>COUNTIF('[1]Matriz MET'!$K$12:$K$508,T_Graf.!D267)</f>
        <v>#VALUE!</v>
      </c>
      <c r="F267" s="151" t="e">
        <f t="shared" si="24"/>
        <v>#VALUE!</v>
      </c>
      <c r="G267" s="148"/>
      <c r="H267" s="155"/>
      <c r="I267" s="148"/>
      <c r="J267" s="148"/>
      <c r="K267" s="340" t="s">
        <v>647</v>
      </c>
      <c r="L267" s="340"/>
      <c r="M267" s="148" t="e">
        <f>COUNTIF('[1]Matriz NAR'!$K$12:$K$383,T_Graf.!K267)</f>
        <v>#VALUE!</v>
      </c>
      <c r="N267" s="151" t="e">
        <f t="shared" si="25"/>
        <v>#VALUE!</v>
      </c>
      <c r="O267" s="148"/>
      <c r="P267" s="155"/>
      <c r="Q267" s="148"/>
      <c r="R267" s="148"/>
      <c r="S267" s="148" t="s">
        <v>647</v>
      </c>
      <c r="T267" s="148" t="e">
        <f>COUNTIF('[1]Matriz NSA'!$K$12:$K$390,T_Graf.!S267)</f>
        <v>#VALUE!</v>
      </c>
      <c r="U267" s="151" t="e">
        <f t="shared" si="26"/>
        <v>#VALUE!</v>
      </c>
      <c r="V267" s="148"/>
      <c r="W267" s="155"/>
      <c r="X267" s="148"/>
      <c r="Y267" s="148"/>
      <c r="Z267" s="148" t="s">
        <v>647</v>
      </c>
      <c r="AA267" s="148" t="e">
        <f>COUNTIF('[1]Matriz PUT'!$K$12:$K$353,T_Graf.!Z267)</f>
        <v>#VALUE!</v>
      </c>
      <c r="AB267" s="151" t="e">
        <f t="shared" si="27"/>
        <v>#VALUE!</v>
      </c>
    </row>
    <row r="268" spans="1:28" ht="10.95" customHeight="1" x14ac:dyDescent="0.2">
      <c r="A268" s="155"/>
      <c r="B268" s="148"/>
      <c r="C268" s="148"/>
      <c r="D268" s="148" t="s">
        <v>650</v>
      </c>
      <c r="E268" s="148" t="e">
        <f>COUNTIF('[1]Matriz MET'!$K$12:$K$508,T_Graf.!D268)</f>
        <v>#VALUE!</v>
      </c>
      <c r="F268" s="151" t="e">
        <f t="shared" si="24"/>
        <v>#VALUE!</v>
      </c>
      <c r="G268" s="148"/>
      <c r="H268" s="155"/>
      <c r="I268" s="148"/>
      <c r="J268" s="148"/>
      <c r="K268" s="340" t="s">
        <v>650</v>
      </c>
      <c r="L268" s="340"/>
      <c r="M268" s="148" t="e">
        <f>COUNTIF('[1]Matriz NAR'!$K$12:$K$383,T_Graf.!K268)</f>
        <v>#VALUE!</v>
      </c>
      <c r="N268" s="151" t="e">
        <f t="shared" si="25"/>
        <v>#VALUE!</v>
      </c>
      <c r="O268" s="148"/>
      <c r="P268" s="155"/>
      <c r="Q268" s="148"/>
      <c r="R268" s="148"/>
      <c r="S268" s="148" t="s">
        <v>650</v>
      </c>
      <c r="T268" s="148" t="e">
        <f>COUNTIF('[1]Matriz NSA'!$K$12:$K$390,T_Graf.!S268)</f>
        <v>#VALUE!</v>
      </c>
      <c r="U268" s="151" t="e">
        <f t="shared" si="26"/>
        <v>#VALUE!</v>
      </c>
      <c r="V268" s="148"/>
      <c r="W268" s="155"/>
      <c r="X268" s="148"/>
      <c r="Y268" s="148"/>
      <c r="Z268" s="148" t="s">
        <v>650</v>
      </c>
      <c r="AA268" s="148" t="e">
        <f>COUNTIF('[1]Matriz PUT'!$K$12:$K$353,T_Graf.!Z268)</f>
        <v>#VALUE!</v>
      </c>
      <c r="AB268" s="151" t="e">
        <f t="shared" si="27"/>
        <v>#VALUE!</v>
      </c>
    </row>
    <row r="269" spans="1:28" ht="10.95" customHeight="1" x14ac:dyDescent="0.2">
      <c r="A269" s="155"/>
      <c r="B269" s="148"/>
      <c r="C269" s="148"/>
      <c r="D269" s="148" t="s">
        <v>653</v>
      </c>
      <c r="E269" s="148" t="e">
        <f>COUNTIF('[1]Matriz MET'!$K$12:$K$508,T_Graf.!D269)</f>
        <v>#VALUE!</v>
      </c>
      <c r="F269" s="151" t="e">
        <f t="shared" si="24"/>
        <v>#VALUE!</v>
      </c>
      <c r="G269" s="148"/>
      <c r="H269" s="155"/>
      <c r="I269" s="148"/>
      <c r="J269" s="148"/>
      <c r="K269" s="340" t="s">
        <v>653</v>
      </c>
      <c r="L269" s="340"/>
      <c r="M269" s="148" t="e">
        <f>COUNTIF('[1]Matriz NAR'!$K$12:$K$383,T_Graf.!K269)</f>
        <v>#VALUE!</v>
      </c>
      <c r="N269" s="151" t="e">
        <f t="shared" si="25"/>
        <v>#VALUE!</v>
      </c>
      <c r="O269" s="148"/>
      <c r="P269" s="155"/>
      <c r="Q269" s="148"/>
      <c r="R269" s="148"/>
      <c r="S269" s="148" t="s">
        <v>653</v>
      </c>
      <c r="T269" s="148" t="e">
        <f>COUNTIF('[1]Matriz NSA'!$K$12:$K$390,T_Graf.!S269)</f>
        <v>#VALUE!</v>
      </c>
      <c r="U269" s="151" t="e">
        <f t="shared" si="26"/>
        <v>#VALUE!</v>
      </c>
      <c r="V269" s="148"/>
      <c r="W269" s="155"/>
      <c r="X269" s="148"/>
      <c r="Y269" s="148"/>
      <c r="Z269" s="148" t="s">
        <v>653</v>
      </c>
      <c r="AA269" s="148" t="e">
        <f>COUNTIF('[1]Matriz PUT'!$K$12:$K$353,T_Graf.!Z269)</f>
        <v>#VALUE!</v>
      </c>
      <c r="AB269" s="151" t="e">
        <f t="shared" si="27"/>
        <v>#VALUE!</v>
      </c>
    </row>
    <row r="270" spans="1:28" ht="10.95" customHeight="1" x14ac:dyDescent="0.2">
      <c r="A270" s="155"/>
      <c r="B270" s="148"/>
      <c r="C270" s="148"/>
      <c r="D270" s="148" t="s">
        <v>656</v>
      </c>
      <c r="E270" s="148" t="e">
        <f>COUNTIF('[1]Matriz MET'!$K$12:$K$508,T_Graf.!D270)</f>
        <v>#VALUE!</v>
      </c>
      <c r="F270" s="151" t="e">
        <f t="shared" si="24"/>
        <v>#VALUE!</v>
      </c>
      <c r="G270" s="148"/>
      <c r="H270" s="155"/>
      <c r="I270" s="148"/>
      <c r="J270" s="148"/>
      <c r="K270" s="340" t="s">
        <v>656</v>
      </c>
      <c r="L270" s="340"/>
      <c r="M270" s="148" t="e">
        <f>COUNTIF('[1]Matriz NAR'!$K$12:$K$383,T_Graf.!K270)</f>
        <v>#VALUE!</v>
      </c>
      <c r="N270" s="151" t="e">
        <f t="shared" si="25"/>
        <v>#VALUE!</v>
      </c>
      <c r="O270" s="148"/>
      <c r="P270" s="155"/>
      <c r="Q270" s="148"/>
      <c r="R270" s="148"/>
      <c r="S270" s="148" t="s">
        <v>656</v>
      </c>
      <c r="T270" s="148" t="e">
        <f>COUNTIF('[1]Matriz NSA'!$K$12:$K$390,T_Graf.!S270)</f>
        <v>#VALUE!</v>
      </c>
      <c r="U270" s="151" t="e">
        <f t="shared" si="26"/>
        <v>#VALUE!</v>
      </c>
      <c r="V270" s="148"/>
      <c r="W270" s="155"/>
      <c r="X270" s="148"/>
      <c r="Y270" s="148"/>
      <c r="Z270" s="148" t="s">
        <v>656</v>
      </c>
      <c r="AA270" s="148" t="e">
        <f>COUNTIF('[1]Matriz PUT'!$K$12:$K$353,T_Graf.!Z270)</f>
        <v>#VALUE!</v>
      </c>
      <c r="AB270" s="151" t="e">
        <f t="shared" si="27"/>
        <v>#VALUE!</v>
      </c>
    </row>
    <row r="271" spans="1:28" ht="10.95" customHeight="1" x14ac:dyDescent="0.2">
      <c r="A271" s="155"/>
      <c r="B271" s="148"/>
      <c r="C271" s="148"/>
      <c r="D271" s="148" t="s">
        <v>659</v>
      </c>
      <c r="E271" s="148" t="e">
        <f>COUNTIF('[1]Matriz MET'!$K$12:$K$508,T_Graf.!D271)</f>
        <v>#VALUE!</v>
      </c>
      <c r="F271" s="151" t="e">
        <f t="shared" si="24"/>
        <v>#VALUE!</v>
      </c>
      <c r="G271" s="148"/>
      <c r="H271" s="155"/>
      <c r="I271" s="148"/>
      <c r="J271" s="148"/>
      <c r="K271" s="340" t="s">
        <v>659</v>
      </c>
      <c r="L271" s="340"/>
      <c r="M271" s="148" t="e">
        <f>COUNTIF('[1]Matriz NAR'!$K$12:$K$383,T_Graf.!K271)</f>
        <v>#VALUE!</v>
      </c>
      <c r="N271" s="151" t="e">
        <f t="shared" si="25"/>
        <v>#VALUE!</v>
      </c>
      <c r="O271" s="148"/>
      <c r="P271" s="155"/>
      <c r="Q271" s="148"/>
      <c r="R271" s="148"/>
      <c r="S271" s="148" t="s">
        <v>659</v>
      </c>
      <c r="T271" s="148" t="e">
        <f>COUNTIF('[1]Matriz NSA'!$K$12:$K$390,T_Graf.!S271)</f>
        <v>#VALUE!</v>
      </c>
      <c r="U271" s="151" t="e">
        <f t="shared" si="26"/>
        <v>#VALUE!</v>
      </c>
      <c r="V271" s="148"/>
      <c r="W271" s="155"/>
      <c r="X271" s="148"/>
      <c r="Y271" s="148"/>
      <c r="Z271" s="148" t="s">
        <v>659</v>
      </c>
      <c r="AA271" s="148" t="e">
        <f>COUNTIF('[1]Matriz PUT'!$K$12:$K$353,T_Graf.!Z271)</f>
        <v>#VALUE!</v>
      </c>
      <c r="AB271" s="151" t="e">
        <f t="shared" si="27"/>
        <v>#VALUE!</v>
      </c>
    </row>
    <row r="272" spans="1:28" ht="10.95" customHeight="1" x14ac:dyDescent="0.2">
      <c r="A272" s="155"/>
      <c r="B272" s="148"/>
      <c r="C272" s="148"/>
      <c r="D272" s="148" t="s">
        <v>662</v>
      </c>
      <c r="E272" s="148" t="e">
        <f>COUNTIF('[1]Matriz MET'!$K$12:$K$508,T_Graf.!D272)</f>
        <v>#VALUE!</v>
      </c>
      <c r="F272" s="151" t="e">
        <f t="shared" si="24"/>
        <v>#VALUE!</v>
      </c>
      <c r="G272" s="148"/>
      <c r="H272" s="155"/>
      <c r="I272" s="148"/>
      <c r="J272" s="148"/>
      <c r="K272" s="340" t="s">
        <v>662</v>
      </c>
      <c r="L272" s="340"/>
      <c r="M272" s="148" t="e">
        <f>COUNTIF('[1]Matriz NAR'!$K$12:$K$383,T_Graf.!K272)</f>
        <v>#VALUE!</v>
      </c>
      <c r="N272" s="151" t="e">
        <f t="shared" si="25"/>
        <v>#VALUE!</v>
      </c>
      <c r="O272" s="148"/>
      <c r="P272" s="155"/>
      <c r="Q272" s="148"/>
      <c r="R272" s="148"/>
      <c r="S272" s="148" t="s">
        <v>662</v>
      </c>
      <c r="T272" s="148" t="e">
        <f>COUNTIF('[1]Matriz NSA'!$K$12:$K$390,T_Graf.!S272)</f>
        <v>#VALUE!</v>
      </c>
      <c r="U272" s="151" t="e">
        <f t="shared" si="26"/>
        <v>#VALUE!</v>
      </c>
      <c r="V272" s="148"/>
      <c r="W272" s="155"/>
      <c r="X272" s="148"/>
      <c r="Y272" s="148"/>
      <c r="Z272" s="148" t="s">
        <v>662</v>
      </c>
      <c r="AA272" s="148" t="e">
        <f>COUNTIF('[1]Matriz PUT'!$K$12:$K$353,T_Graf.!Z272)</f>
        <v>#VALUE!</v>
      </c>
      <c r="AB272" s="151" t="e">
        <f t="shared" si="27"/>
        <v>#VALUE!</v>
      </c>
    </row>
    <row r="273" spans="1:28" ht="10.95" customHeight="1" x14ac:dyDescent="0.2">
      <c r="A273" s="155"/>
      <c r="B273" s="148"/>
      <c r="C273" s="148"/>
      <c r="D273" s="148" t="s">
        <v>257</v>
      </c>
      <c r="E273" s="148" t="e">
        <f>COUNTIF('[1]Matriz MET'!$K$12:$K$508,T_Graf.!D273)</f>
        <v>#VALUE!</v>
      </c>
      <c r="F273" s="151" t="e">
        <f t="shared" si="24"/>
        <v>#VALUE!</v>
      </c>
      <c r="G273" s="148"/>
      <c r="H273" s="155"/>
      <c r="I273" s="148"/>
      <c r="J273" s="148"/>
      <c r="K273" s="340" t="s">
        <v>257</v>
      </c>
      <c r="L273" s="340"/>
      <c r="M273" s="148" t="e">
        <f>COUNTIF('[1]Matriz NAR'!$K$12:$K$383,T_Graf.!K273)</f>
        <v>#VALUE!</v>
      </c>
      <c r="N273" s="151" t="e">
        <f t="shared" si="25"/>
        <v>#VALUE!</v>
      </c>
      <c r="O273" s="148"/>
      <c r="P273" s="155"/>
      <c r="Q273" s="148"/>
      <c r="R273" s="148"/>
      <c r="S273" s="148" t="s">
        <v>257</v>
      </c>
      <c r="T273" s="148" t="e">
        <f>COUNTIF('[1]Matriz NSA'!$K$12:$K$390,T_Graf.!S273)</f>
        <v>#VALUE!</v>
      </c>
      <c r="U273" s="151" t="e">
        <f t="shared" si="26"/>
        <v>#VALUE!</v>
      </c>
      <c r="V273" s="148"/>
      <c r="W273" s="155"/>
      <c r="X273" s="148"/>
      <c r="Y273" s="148"/>
      <c r="Z273" s="148" t="s">
        <v>257</v>
      </c>
      <c r="AA273" s="148" t="e">
        <f>COUNTIF('[1]Matriz PUT'!$K$12:$K$353,T_Graf.!Z273)</f>
        <v>#VALUE!</v>
      </c>
      <c r="AB273" s="151" t="e">
        <f t="shared" si="27"/>
        <v>#VALUE!</v>
      </c>
    </row>
    <row r="274" spans="1:28" ht="10.95" customHeight="1" x14ac:dyDescent="0.2">
      <c r="A274" s="155"/>
      <c r="B274" s="148"/>
      <c r="C274" s="148"/>
      <c r="D274" s="148" t="s">
        <v>520</v>
      </c>
      <c r="E274" s="148" t="e">
        <f>COUNTIF('[1]Matriz MET'!$K$12:$K$508,T_Graf.!D274)</f>
        <v>#VALUE!</v>
      </c>
      <c r="F274" s="151" t="e">
        <f t="shared" si="24"/>
        <v>#VALUE!</v>
      </c>
      <c r="G274" s="148"/>
      <c r="H274" s="155"/>
      <c r="I274" s="148"/>
      <c r="J274" s="148"/>
      <c r="K274" s="340" t="s">
        <v>520</v>
      </c>
      <c r="L274" s="340"/>
      <c r="M274" s="148" t="e">
        <f>COUNTIF('[1]Matriz NAR'!$K$12:$K$383,T_Graf.!K274)</f>
        <v>#VALUE!</v>
      </c>
      <c r="N274" s="151" t="e">
        <f t="shared" si="25"/>
        <v>#VALUE!</v>
      </c>
      <c r="O274" s="148"/>
      <c r="P274" s="155"/>
      <c r="Q274" s="148"/>
      <c r="R274" s="148"/>
      <c r="S274" s="148" t="s">
        <v>520</v>
      </c>
      <c r="T274" s="148" t="e">
        <f>COUNTIF('[1]Matriz NSA'!$K$12:$K$390,T_Graf.!S274)</f>
        <v>#VALUE!</v>
      </c>
      <c r="U274" s="151" t="e">
        <f t="shared" si="26"/>
        <v>#VALUE!</v>
      </c>
      <c r="V274" s="148"/>
      <c r="W274" s="155"/>
      <c r="X274" s="148"/>
      <c r="Y274" s="148"/>
      <c r="Z274" s="148" t="s">
        <v>520</v>
      </c>
      <c r="AA274" s="148" t="e">
        <f>COUNTIF('[1]Matriz PUT'!$K$12:$K$353,T_Graf.!Z274)</f>
        <v>#VALUE!</v>
      </c>
      <c r="AB274" s="151" t="e">
        <f t="shared" si="27"/>
        <v>#VALUE!</v>
      </c>
    </row>
    <row r="275" spans="1:28" ht="10.95" customHeight="1" x14ac:dyDescent="0.2">
      <c r="A275" s="155"/>
      <c r="B275" s="148"/>
      <c r="C275" s="148"/>
      <c r="D275" s="148" t="s">
        <v>668</v>
      </c>
      <c r="E275" s="148" t="e">
        <f>COUNTIF('[1]Matriz MET'!$K$12:$K$508,T_Graf.!D275)</f>
        <v>#VALUE!</v>
      </c>
      <c r="F275" s="151" t="e">
        <f t="shared" si="24"/>
        <v>#VALUE!</v>
      </c>
      <c r="G275" s="148"/>
      <c r="H275" s="155"/>
      <c r="I275" s="148"/>
      <c r="J275" s="148"/>
      <c r="K275" s="340" t="s">
        <v>668</v>
      </c>
      <c r="L275" s="340"/>
      <c r="M275" s="148" t="e">
        <f>COUNTIF('[1]Matriz NAR'!$K$12:$K$383,T_Graf.!K275)</f>
        <v>#VALUE!</v>
      </c>
      <c r="N275" s="151" t="e">
        <f t="shared" si="25"/>
        <v>#VALUE!</v>
      </c>
      <c r="O275" s="148"/>
      <c r="P275" s="155"/>
      <c r="Q275" s="148"/>
      <c r="R275" s="148"/>
      <c r="S275" s="148" t="s">
        <v>668</v>
      </c>
      <c r="T275" s="148" t="e">
        <f>COUNTIF('[1]Matriz NSA'!$K$12:$K$390,T_Graf.!S275)</f>
        <v>#VALUE!</v>
      </c>
      <c r="U275" s="151" t="e">
        <f t="shared" si="26"/>
        <v>#VALUE!</v>
      </c>
      <c r="V275" s="148"/>
      <c r="W275" s="155"/>
      <c r="X275" s="148"/>
      <c r="Y275" s="148"/>
      <c r="Z275" s="148" t="s">
        <v>668</v>
      </c>
      <c r="AA275" s="148" t="e">
        <f>COUNTIF('[1]Matriz PUT'!$K$12:$K$353,T_Graf.!Z275)</f>
        <v>#VALUE!</v>
      </c>
      <c r="AB275" s="151" t="e">
        <f>IF(AA275=0,NA(),AA275)</f>
        <v>#VALUE!</v>
      </c>
    </row>
    <row r="276" spans="1:28" ht="10.95" customHeight="1" x14ac:dyDescent="0.2">
      <c r="A276" s="155"/>
      <c r="B276" s="148"/>
      <c r="C276" s="148"/>
      <c r="D276" s="148" t="s">
        <v>671</v>
      </c>
      <c r="E276" s="148" t="e">
        <f>COUNTIF('[1]Matriz MET'!$K$12:$K$508,T_Graf.!D276)</f>
        <v>#VALUE!</v>
      </c>
      <c r="F276" s="151" t="e">
        <f t="shared" si="24"/>
        <v>#VALUE!</v>
      </c>
      <c r="G276" s="148"/>
      <c r="H276" s="155"/>
      <c r="I276" s="148"/>
      <c r="J276" s="148"/>
      <c r="K276" s="340" t="s">
        <v>671</v>
      </c>
      <c r="L276" s="340"/>
      <c r="M276" s="148" t="e">
        <f>COUNTIF('[1]Matriz NAR'!$K$12:$K$383,T_Graf.!K276)</f>
        <v>#VALUE!</v>
      </c>
      <c r="N276" s="151" t="e">
        <f t="shared" si="25"/>
        <v>#VALUE!</v>
      </c>
      <c r="O276" s="148"/>
      <c r="P276" s="155"/>
      <c r="Q276" s="148"/>
      <c r="R276" s="148"/>
      <c r="S276" s="148" t="s">
        <v>671</v>
      </c>
      <c r="T276" s="148" t="e">
        <f>COUNTIF('[1]Matriz NSA'!$K$12:$K$390,T_Graf.!S276)</f>
        <v>#VALUE!</v>
      </c>
      <c r="U276" s="151" t="e">
        <f t="shared" si="26"/>
        <v>#VALUE!</v>
      </c>
      <c r="V276" s="148"/>
      <c r="W276" s="155"/>
      <c r="X276" s="148"/>
      <c r="Y276" s="148"/>
      <c r="Z276" s="148" t="s">
        <v>671</v>
      </c>
      <c r="AA276" s="148" t="e">
        <f>COUNTIF('[1]Matriz PUT'!$K$12:$K$353,T_Graf.!Z276)</f>
        <v>#VALUE!</v>
      </c>
      <c r="AB276" s="151" t="e">
        <f>IF(AA276=0,NA(),AA276)</f>
        <v>#VALUE!</v>
      </c>
    </row>
    <row r="277" spans="1:28" ht="10.95" customHeight="1" x14ac:dyDescent="0.2">
      <c r="A277" s="155"/>
      <c r="B277" s="148"/>
      <c r="C277" s="148"/>
      <c r="D277" s="148" t="s">
        <v>674</v>
      </c>
      <c r="E277" s="148" t="e">
        <f>COUNTIF('[1]Matriz MET'!$K$12:$K$508,T_Graf.!D277)</f>
        <v>#VALUE!</v>
      </c>
      <c r="F277" s="151" t="e">
        <f t="shared" si="24"/>
        <v>#VALUE!</v>
      </c>
      <c r="G277" s="148"/>
      <c r="H277" s="155"/>
      <c r="I277" s="148"/>
      <c r="J277" s="148"/>
      <c r="K277" s="340" t="s">
        <v>674</v>
      </c>
      <c r="L277" s="340"/>
      <c r="M277" s="148" t="e">
        <f>COUNTIF('[1]Matriz NAR'!$K$12:$K$383,T_Graf.!K277)</f>
        <v>#VALUE!</v>
      </c>
      <c r="N277" s="151" t="e">
        <f t="shared" si="25"/>
        <v>#VALUE!</v>
      </c>
      <c r="O277" s="148"/>
      <c r="P277" s="155"/>
      <c r="Q277" s="148"/>
      <c r="R277" s="148"/>
      <c r="S277" s="148" t="s">
        <v>674</v>
      </c>
      <c r="T277" s="148" t="e">
        <f>COUNTIF('[1]Matriz NSA'!$K$12:$K$390,T_Graf.!S277)</f>
        <v>#VALUE!</v>
      </c>
      <c r="U277" s="151" t="e">
        <f t="shared" si="26"/>
        <v>#VALUE!</v>
      </c>
      <c r="V277" s="148"/>
      <c r="W277" s="155"/>
      <c r="X277" s="148"/>
      <c r="Y277" s="148"/>
      <c r="Z277" s="148" t="s">
        <v>674</v>
      </c>
      <c r="AA277" s="148" t="e">
        <f>COUNTIF('[1]Matriz PUT'!$K$12:$K$353,T_Graf.!Z277)</f>
        <v>#VALUE!</v>
      </c>
      <c r="AB277" s="151" t="e">
        <f t="shared" ref="AB277:AB281" si="28">IF(AA277=0,NA(),AA277)</f>
        <v>#VALUE!</v>
      </c>
    </row>
    <row r="278" spans="1:28" ht="10.95" customHeight="1" x14ac:dyDescent="0.2">
      <c r="A278" s="155"/>
      <c r="B278" s="148"/>
      <c r="C278" s="148"/>
      <c r="D278" s="148" t="s">
        <v>677</v>
      </c>
      <c r="E278" s="148" t="e">
        <f>COUNTIF('[1]Matriz MET'!$K$12:$K$508,T_Graf.!D278)</f>
        <v>#VALUE!</v>
      </c>
      <c r="F278" s="151" t="e">
        <f t="shared" si="24"/>
        <v>#VALUE!</v>
      </c>
      <c r="G278" s="148"/>
      <c r="H278" s="155"/>
      <c r="I278" s="148"/>
      <c r="J278" s="148"/>
      <c r="K278" s="340" t="s">
        <v>677</v>
      </c>
      <c r="L278" s="340"/>
      <c r="M278" s="148" t="e">
        <f>COUNTIF('[1]Matriz NAR'!$K$12:$K$383,T_Graf.!K278)</f>
        <v>#VALUE!</v>
      </c>
      <c r="N278" s="151" t="e">
        <f t="shared" si="25"/>
        <v>#VALUE!</v>
      </c>
      <c r="O278" s="148"/>
      <c r="P278" s="155"/>
      <c r="Q278" s="148"/>
      <c r="R278" s="148"/>
      <c r="S278" s="148" t="s">
        <v>677</v>
      </c>
      <c r="T278" s="148" t="e">
        <f>COUNTIF('[1]Matriz NSA'!$K$12:$K$390,T_Graf.!S278)</f>
        <v>#VALUE!</v>
      </c>
      <c r="U278" s="151" t="e">
        <f t="shared" si="26"/>
        <v>#VALUE!</v>
      </c>
      <c r="V278" s="148"/>
      <c r="W278" s="155"/>
      <c r="X278" s="148"/>
      <c r="Y278" s="148"/>
      <c r="Z278" s="148" t="s">
        <v>677</v>
      </c>
      <c r="AA278" s="148" t="e">
        <f>COUNTIF('[1]Matriz PUT'!$K$12:$K$353,T_Graf.!Z278)</f>
        <v>#VALUE!</v>
      </c>
      <c r="AB278" s="151" t="e">
        <f t="shared" si="28"/>
        <v>#VALUE!</v>
      </c>
    </row>
    <row r="279" spans="1:28" ht="10.95" customHeight="1" x14ac:dyDescent="0.2">
      <c r="A279" s="155"/>
      <c r="B279" s="148"/>
      <c r="C279" s="148"/>
      <c r="D279" s="148" t="s">
        <v>679</v>
      </c>
      <c r="E279" s="148" t="e">
        <f>COUNTIF('[1]Matriz MET'!$K$12:$K$508,T_Graf.!D279)</f>
        <v>#VALUE!</v>
      </c>
      <c r="F279" s="151" t="e">
        <f t="shared" ref="F279:F281" si="29">IF(E279=0,NA(),E279)</f>
        <v>#VALUE!</v>
      </c>
      <c r="G279" s="148"/>
      <c r="H279" s="155"/>
      <c r="I279" s="148"/>
      <c r="J279" s="148"/>
      <c r="K279" s="340" t="s">
        <v>679</v>
      </c>
      <c r="L279" s="340"/>
      <c r="M279" s="148" t="e">
        <f>COUNTIF('[1]Matriz NAR'!$K$12:$K$383,T_Graf.!K279)</f>
        <v>#VALUE!</v>
      </c>
      <c r="N279" s="151" t="e">
        <f t="shared" ref="N279:N281" si="30">IF(M279=0,NA(),M279)</f>
        <v>#VALUE!</v>
      </c>
      <c r="O279" s="148"/>
      <c r="P279" s="155"/>
      <c r="Q279" s="148"/>
      <c r="R279" s="148"/>
      <c r="S279" s="148" t="s">
        <v>679</v>
      </c>
      <c r="T279" s="148" t="e">
        <f>COUNTIF('[1]Matriz NSA'!$K$12:$K$390,T_Graf.!S279)</f>
        <v>#VALUE!</v>
      </c>
      <c r="U279" s="151" t="e">
        <f t="shared" ref="U279:U281" si="31">IF(T279=0,NA(),T279)</f>
        <v>#VALUE!</v>
      </c>
      <c r="V279" s="148"/>
      <c r="W279" s="155"/>
      <c r="X279" s="148"/>
      <c r="Y279" s="148"/>
      <c r="Z279" s="148" t="s">
        <v>679</v>
      </c>
      <c r="AA279" s="148" t="e">
        <f>COUNTIF('[1]Matriz PUT'!$K$12:$K$353,T_Graf.!Z279)</f>
        <v>#VALUE!</v>
      </c>
      <c r="AB279" s="151" t="e">
        <f t="shared" si="28"/>
        <v>#VALUE!</v>
      </c>
    </row>
    <row r="280" spans="1:28" ht="10.95" customHeight="1" x14ac:dyDescent="0.2">
      <c r="A280" s="155"/>
      <c r="B280" s="148"/>
      <c r="C280" s="148"/>
      <c r="D280" s="158" t="s">
        <v>688</v>
      </c>
      <c r="E280" s="148" t="e">
        <f>COUNTIF('[1]Matriz MET'!$K$12:$K$508,T_Graf.!D280)</f>
        <v>#VALUE!</v>
      </c>
      <c r="F280" s="151" t="e">
        <f t="shared" si="29"/>
        <v>#VALUE!</v>
      </c>
      <c r="G280" s="148"/>
      <c r="H280" s="155"/>
      <c r="I280" s="148"/>
      <c r="J280" s="148"/>
      <c r="K280" s="340" t="s">
        <v>688</v>
      </c>
      <c r="L280" s="340" t="s">
        <v>688</v>
      </c>
      <c r="M280" s="148" t="e">
        <f>COUNTIF('[1]Matriz NAR'!$K$12:$K$383,T_Graf.!K280)</f>
        <v>#VALUE!</v>
      </c>
      <c r="N280" s="151" t="e">
        <f t="shared" si="30"/>
        <v>#VALUE!</v>
      </c>
      <c r="O280" s="148"/>
      <c r="P280" s="155"/>
      <c r="Q280" s="148"/>
      <c r="R280" s="148"/>
      <c r="S280" s="158" t="s">
        <v>688</v>
      </c>
      <c r="T280" s="148" t="e">
        <f>COUNTIF('[1]Matriz NSA'!$K$12:$K$390,T_Graf.!S280)</f>
        <v>#VALUE!</v>
      </c>
      <c r="U280" s="151" t="e">
        <f t="shared" si="31"/>
        <v>#VALUE!</v>
      </c>
      <c r="V280" s="148"/>
      <c r="W280" s="155"/>
      <c r="X280" s="148"/>
      <c r="Y280" s="148"/>
      <c r="Z280" s="158" t="s">
        <v>688</v>
      </c>
      <c r="AA280" s="148" t="e">
        <f>COUNTIF('[1]Matriz PUT'!$K$12:$K$353,T_Graf.!Z280)</f>
        <v>#VALUE!</v>
      </c>
      <c r="AB280" s="151" t="e">
        <f t="shared" si="28"/>
        <v>#VALUE!</v>
      </c>
    </row>
    <row r="281" spans="1:28" ht="10.95" customHeight="1" x14ac:dyDescent="0.2">
      <c r="A281" s="155"/>
      <c r="B281" s="148"/>
      <c r="C281" s="148"/>
      <c r="D281" s="158" t="s">
        <v>691</v>
      </c>
      <c r="E281" s="148" t="e">
        <f>COUNTIF('[1]Matriz MET'!$K$12:$K$508,T_Graf.!D281)</f>
        <v>#VALUE!</v>
      </c>
      <c r="F281" s="151" t="e">
        <f t="shared" si="29"/>
        <v>#VALUE!</v>
      </c>
      <c r="G281" s="148"/>
      <c r="H281" s="155"/>
      <c r="I281" s="148"/>
      <c r="J281" s="148"/>
      <c r="K281" s="340" t="s">
        <v>691</v>
      </c>
      <c r="L281" s="340"/>
      <c r="M281" s="148" t="e">
        <f>COUNTIF('[1]Matriz NAR'!$K$12:$K$383,T_Graf.!K281)</f>
        <v>#VALUE!</v>
      </c>
      <c r="N281" s="151" t="e">
        <f t="shared" si="30"/>
        <v>#VALUE!</v>
      </c>
      <c r="O281" s="148"/>
      <c r="P281" s="155"/>
      <c r="Q281" s="148"/>
      <c r="R281" s="148"/>
      <c r="S281" s="158" t="s">
        <v>691</v>
      </c>
      <c r="T281" s="148" t="e">
        <f>COUNTIF('[1]Matriz NSA'!$K$12:$K$390,T_Graf.!S281)</f>
        <v>#VALUE!</v>
      </c>
      <c r="U281" s="151" t="e">
        <f t="shared" si="31"/>
        <v>#VALUE!</v>
      </c>
      <c r="V281" s="148"/>
      <c r="W281" s="155"/>
      <c r="X281" s="148"/>
      <c r="Y281" s="148"/>
      <c r="Z281" s="158" t="s">
        <v>691</v>
      </c>
      <c r="AA281" s="148" t="e">
        <f>COUNTIF('[1]Matriz PUT'!$K$12:$K$353,T_Graf.!Z281)</f>
        <v>#VALUE!</v>
      </c>
      <c r="AB281" s="151" t="e">
        <f t="shared" si="28"/>
        <v>#VALUE!</v>
      </c>
    </row>
    <row r="282" spans="1:28" ht="10.95" customHeight="1" thickBot="1" x14ac:dyDescent="0.25">
      <c r="A282" s="161"/>
      <c r="B282" s="162"/>
      <c r="C282" s="162"/>
      <c r="D282" s="163"/>
      <c r="E282" s="162"/>
      <c r="F282" s="164"/>
      <c r="G282" s="148"/>
      <c r="H282" s="161"/>
      <c r="I282" s="162"/>
      <c r="J282" s="162"/>
      <c r="K282" s="341"/>
      <c r="L282" s="341"/>
      <c r="M282" s="162"/>
      <c r="N282" s="164"/>
      <c r="O282" s="148"/>
      <c r="P282" s="161"/>
      <c r="Q282" s="162"/>
      <c r="R282" s="162"/>
      <c r="S282" s="163"/>
      <c r="T282" s="162"/>
      <c r="U282" s="164"/>
      <c r="V282" s="148"/>
      <c r="W282" s="161"/>
      <c r="X282" s="162"/>
      <c r="Y282" s="162"/>
      <c r="Z282" s="163"/>
      <c r="AA282" s="162"/>
      <c r="AB282" s="164"/>
    </row>
    <row r="283" spans="1:28" ht="10.95" customHeight="1" x14ac:dyDescent="0.2">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row>
    <row r="284" spans="1:28" ht="10.95" customHeight="1" thickBot="1" x14ac:dyDescent="0.25">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row>
    <row r="285" spans="1:28" ht="10.95" customHeight="1" thickBot="1" x14ac:dyDescent="0.25">
      <c r="A285" s="336" t="s">
        <v>778</v>
      </c>
      <c r="B285" s="337"/>
      <c r="C285" s="337"/>
      <c r="D285" s="337"/>
      <c r="E285" s="337"/>
      <c r="F285" s="338"/>
      <c r="G285" s="148"/>
      <c r="H285" s="336" t="s">
        <v>779</v>
      </c>
      <c r="I285" s="337"/>
      <c r="J285" s="337"/>
      <c r="K285" s="337"/>
      <c r="L285" s="337"/>
      <c r="M285" s="337"/>
      <c r="N285" s="338"/>
      <c r="O285" s="148"/>
      <c r="P285" s="336" t="s">
        <v>780</v>
      </c>
      <c r="Q285" s="337"/>
      <c r="R285" s="337"/>
      <c r="S285" s="337"/>
      <c r="T285" s="337"/>
      <c r="U285" s="338"/>
      <c r="V285" s="148"/>
      <c r="W285" s="342" t="s">
        <v>781</v>
      </c>
      <c r="X285" s="343"/>
      <c r="Y285" s="343"/>
      <c r="Z285" s="343"/>
      <c r="AA285" s="343"/>
      <c r="AB285" s="344"/>
    </row>
    <row r="286" spans="1:28" ht="10.95" customHeight="1" x14ac:dyDescent="0.2">
      <c r="A286" s="152" t="s">
        <v>757</v>
      </c>
      <c r="B286" s="153"/>
      <c r="C286" s="153"/>
      <c r="D286" s="153" t="s">
        <v>169</v>
      </c>
      <c r="E286" s="153" t="e">
        <f>COUNTIF('[1]Matriz SAN'!$K$12:$K$384,T_Graf.!D286)</f>
        <v>#VALUE!</v>
      </c>
      <c r="F286" s="154" t="e">
        <f t="shared" ref="F286:F345" si="32">IF(E286=0,NA(),E286)</f>
        <v>#VALUE!</v>
      </c>
      <c r="G286" s="148"/>
      <c r="H286" s="152" t="s">
        <v>757</v>
      </c>
      <c r="I286" s="153"/>
      <c r="J286" s="153"/>
      <c r="K286" s="339" t="s">
        <v>169</v>
      </c>
      <c r="L286" s="339"/>
      <c r="M286" s="153" t="e">
        <f>COUNTIF('[1]Matriz SUC'!$K$12:$K$378,T_Graf.!K286)</f>
        <v>#VALUE!</v>
      </c>
      <c r="N286" s="154" t="e">
        <f>IF(M286=0,NA(),M286)</f>
        <v>#VALUE!</v>
      </c>
      <c r="O286" s="148"/>
      <c r="P286" s="152" t="s">
        <v>757</v>
      </c>
      <c r="Q286" s="153"/>
      <c r="R286" s="153"/>
      <c r="S286" s="153" t="s">
        <v>169</v>
      </c>
      <c r="T286" s="153" t="e">
        <f>COUNTIF('[1]Matriz URB'!$K$12:$K$379,T_Graf.!S286)</f>
        <v>#VALUE!</v>
      </c>
      <c r="U286" s="154" t="e">
        <f>IF(T286=0,NA(),T286)</f>
        <v>#VALUE!</v>
      </c>
      <c r="V286" s="148"/>
      <c r="W286" s="152" t="s">
        <v>757</v>
      </c>
      <c r="X286" s="153"/>
      <c r="Y286" s="153"/>
      <c r="Z286" s="153" t="s">
        <v>169</v>
      </c>
      <c r="AA286" s="153" t="e">
        <f>COUNTIF('[1]Matriz VAC'!$K$12:$K$369,T_Graf.!Z286)</f>
        <v>#VALUE!</v>
      </c>
      <c r="AB286" s="154" t="e">
        <f>IF(AA286=0,NA(),AA286)</f>
        <v>#VALUE!</v>
      </c>
    </row>
    <row r="287" spans="1:28" ht="10.95" customHeight="1" x14ac:dyDescent="0.2">
      <c r="A287" s="155" t="s">
        <v>758</v>
      </c>
      <c r="B287" s="148" t="e">
        <f>COUNTIF('[1]Matriz SAN'!$BA$12:$BA$384,"SIN IMPACTO")</f>
        <v>#VALUE!</v>
      </c>
      <c r="C287" s="148"/>
      <c r="D287" s="148" t="s">
        <v>216</v>
      </c>
      <c r="E287" s="148" t="e">
        <f>COUNTIF('[1]Matriz SAN'!$K$12:$K$384,T_Graf.!D287)</f>
        <v>#VALUE!</v>
      </c>
      <c r="F287" s="151" t="e">
        <f t="shared" si="32"/>
        <v>#VALUE!</v>
      </c>
      <c r="G287" s="148"/>
      <c r="H287" s="155" t="s">
        <v>758</v>
      </c>
      <c r="I287" s="148" t="e">
        <f>COUNTIF('[1]Matriz SUC'!$BA$12:$BA$378,"SIN IMPACTO")</f>
        <v>#VALUE!</v>
      </c>
      <c r="J287" s="148"/>
      <c r="K287" s="340" t="s">
        <v>216</v>
      </c>
      <c r="L287" s="340"/>
      <c r="M287" s="148" t="e">
        <f>COUNTIF('[1]Matriz SUC'!$K$12:$K$378,T_Graf.!K287)</f>
        <v>#VALUE!</v>
      </c>
      <c r="N287" s="151" t="e">
        <f t="shared" ref="N287:N346" si="33">IF(M287=0,NA(),M287)</f>
        <v>#VALUE!</v>
      </c>
      <c r="O287" s="148"/>
      <c r="P287" s="155" t="s">
        <v>758</v>
      </c>
      <c r="Q287" s="148" t="e">
        <f>COUNTIF('[1]Matriz URB'!$BA$12:$BA$379,"SIN IMPACTO")</f>
        <v>#VALUE!</v>
      </c>
      <c r="R287" s="148"/>
      <c r="S287" s="148" t="s">
        <v>216</v>
      </c>
      <c r="T287" s="148" t="e">
        <f>COUNTIF('[1]Matriz URB'!$K$12:$K$379,T_Graf.!S287)</f>
        <v>#VALUE!</v>
      </c>
      <c r="U287" s="151" t="e">
        <f t="shared" ref="U287:U346" si="34">IF(T287=0,NA(),T287)</f>
        <v>#VALUE!</v>
      </c>
      <c r="V287" s="148"/>
      <c r="W287" s="155" t="s">
        <v>758</v>
      </c>
      <c r="X287" s="148" t="e">
        <f>COUNTIF('[1]Matriz VAC'!$BA$12:$BA$369,"SIN IMPACTO")</f>
        <v>#VALUE!</v>
      </c>
      <c r="Y287" s="148"/>
      <c r="Z287" s="148" t="s">
        <v>216</v>
      </c>
      <c r="AA287" s="148" t="e">
        <f>COUNTIF('[1]Matriz VAC'!$K$12:$K$369,T_Graf.!Z287)</f>
        <v>#VALUE!</v>
      </c>
      <c r="AB287" s="151" t="e">
        <f t="shared" ref="AB287:AB346" si="35">IF(AA287=0,NA(),AA287)</f>
        <v>#VALUE!</v>
      </c>
    </row>
    <row r="288" spans="1:28" ht="10.95" customHeight="1" x14ac:dyDescent="0.2">
      <c r="A288" s="155" t="s">
        <v>759</v>
      </c>
      <c r="B288" s="148" t="e">
        <f>COUNTIF('[1]Matriz SAN'!$BA$12:$BA$384,"POSITIVO")</f>
        <v>#VALUE!</v>
      </c>
      <c r="C288" s="148"/>
      <c r="D288" s="148" t="s">
        <v>255</v>
      </c>
      <c r="E288" s="148" t="e">
        <f>COUNTIF('[1]Matriz SAN'!$K$12:$K$384,T_Graf.!D288)</f>
        <v>#VALUE!</v>
      </c>
      <c r="F288" s="151" t="e">
        <f t="shared" si="32"/>
        <v>#VALUE!</v>
      </c>
      <c r="G288" s="148"/>
      <c r="H288" s="155" t="s">
        <v>759</v>
      </c>
      <c r="I288" s="148" t="e">
        <f>COUNTIF('[1]Matriz SUC'!$BA$12:$BA$378,"POSITIVO")</f>
        <v>#VALUE!</v>
      </c>
      <c r="J288" s="148"/>
      <c r="K288" s="340" t="s">
        <v>255</v>
      </c>
      <c r="L288" s="340"/>
      <c r="M288" s="148" t="e">
        <f>COUNTIF('[1]Matriz SUC'!$K$12:$K$378,T_Graf.!K288)</f>
        <v>#VALUE!</v>
      </c>
      <c r="N288" s="151" t="e">
        <f t="shared" si="33"/>
        <v>#VALUE!</v>
      </c>
      <c r="O288" s="148"/>
      <c r="P288" s="155" t="s">
        <v>759</v>
      </c>
      <c r="Q288" s="148" t="e">
        <f>COUNTIF('[1]Matriz URB'!$BA$12:$BA$379,"POSITIVO")</f>
        <v>#VALUE!</v>
      </c>
      <c r="R288" s="148"/>
      <c r="S288" s="148" t="s">
        <v>255</v>
      </c>
      <c r="T288" s="148" t="e">
        <f>COUNTIF('[1]Matriz URB'!$K$12:$K$379,T_Graf.!S288)</f>
        <v>#VALUE!</v>
      </c>
      <c r="U288" s="151" t="e">
        <f t="shared" si="34"/>
        <v>#VALUE!</v>
      </c>
      <c r="V288" s="148"/>
      <c r="W288" s="155" t="s">
        <v>759</v>
      </c>
      <c r="X288" s="148" t="e">
        <f>COUNTIF('[1]Matriz VAC'!$BA$12:$BA$369,"POSITIVO")</f>
        <v>#VALUE!</v>
      </c>
      <c r="Y288" s="148"/>
      <c r="Z288" s="148" t="s">
        <v>255</v>
      </c>
      <c r="AA288" s="148" t="e">
        <f>COUNTIF('[1]Matriz VAC'!$K$12:$K$369,T_Graf.!Z288)</f>
        <v>#VALUE!</v>
      </c>
      <c r="AB288" s="151" t="e">
        <f t="shared" si="35"/>
        <v>#VALUE!</v>
      </c>
    </row>
    <row r="289" spans="1:28" ht="10.95" customHeight="1" x14ac:dyDescent="0.2">
      <c r="A289" s="155" t="s">
        <v>760</v>
      </c>
      <c r="B289" s="148" t="e">
        <f>COUNTIF('[1]Matriz SAN'!$BA$12:$BA$384,"Negativo BAJO")</f>
        <v>#VALUE!</v>
      </c>
      <c r="C289" s="148"/>
      <c r="D289" s="148" t="s">
        <v>290</v>
      </c>
      <c r="E289" s="148" t="e">
        <f>COUNTIF('[1]Matriz SAN'!$K$12:$K$384,T_Graf.!D289)</f>
        <v>#VALUE!</v>
      </c>
      <c r="F289" s="151" t="e">
        <f t="shared" si="32"/>
        <v>#VALUE!</v>
      </c>
      <c r="G289" s="148"/>
      <c r="H289" s="155" t="s">
        <v>760</v>
      </c>
      <c r="I289" s="148" t="e">
        <f>COUNTIF('[1]Matriz SUC'!$BA$12:$BA$378,"Negativo BAJO")</f>
        <v>#VALUE!</v>
      </c>
      <c r="J289" s="148"/>
      <c r="K289" s="340" t="s">
        <v>290</v>
      </c>
      <c r="L289" s="340"/>
      <c r="M289" s="148" t="e">
        <f>COUNTIF('[1]Matriz SUC'!$K$12:$K$378,T_Graf.!K289)</f>
        <v>#VALUE!</v>
      </c>
      <c r="N289" s="151" t="e">
        <f t="shared" si="33"/>
        <v>#VALUE!</v>
      </c>
      <c r="O289" s="148"/>
      <c r="P289" s="155" t="s">
        <v>760</v>
      </c>
      <c r="Q289" s="148" t="e">
        <f>COUNTIF('[1]Matriz URB'!$BA$12:$BA$379,"Negativo BAJO")</f>
        <v>#VALUE!</v>
      </c>
      <c r="R289" s="148"/>
      <c r="S289" s="148" t="s">
        <v>290</v>
      </c>
      <c r="T289" s="148" t="e">
        <f>COUNTIF('[1]Matriz URB'!$K$12:$K$379,T_Graf.!S289)</f>
        <v>#VALUE!</v>
      </c>
      <c r="U289" s="151" t="e">
        <f t="shared" si="34"/>
        <v>#VALUE!</v>
      </c>
      <c r="V289" s="148"/>
      <c r="W289" s="155" t="s">
        <v>760</v>
      </c>
      <c r="X289" s="148" t="e">
        <f>COUNTIF('[1]Matriz VAC'!$BA$12:$BA$369,"Negativo BAJO")</f>
        <v>#VALUE!</v>
      </c>
      <c r="Y289" s="148"/>
      <c r="Z289" s="148" t="s">
        <v>290</v>
      </c>
      <c r="AA289" s="148" t="e">
        <f>COUNTIF('[1]Matriz VAC'!$K$12:$K$369,T_Graf.!Z289)</f>
        <v>#VALUE!</v>
      </c>
      <c r="AB289" s="151" t="e">
        <f t="shared" si="35"/>
        <v>#VALUE!</v>
      </c>
    </row>
    <row r="290" spans="1:28" ht="10.95" customHeight="1" x14ac:dyDescent="0.2">
      <c r="A290" s="155" t="s">
        <v>761</v>
      </c>
      <c r="B290" s="148" t="e">
        <f>COUNTIF('[1]Matriz SAN'!$BA$12:$BA$384,"Negativo MODERADO")</f>
        <v>#VALUE!</v>
      </c>
      <c r="C290" s="148"/>
      <c r="D290" s="148" t="s">
        <v>317</v>
      </c>
      <c r="E290" s="148" t="e">
        <f>COUNTIF('[1]Matriz SAN'!$K$12:$K$384,T_Graf.!D290)</f>
        <v>#VALUE!</v>
      </c>
      <c r="F290" s="151" t="e">
        <f t="shared" si="32"/>
        <v>#VALUE!</v>
      </c>
      <c r="G290" s="148"/>
      <c r="H290" s="155" t="s">
        <v>761</v>
      </c>
      <c r="I290" s="148" t="e">
        <f>COUNTIF('[1]Matriz SUC'!$BA$12:$BA$378,"Negativo MODERADO")</f>
        <v>#VALUE!</v>
      </c>
      <c r="J290" s="148"/>
      <c r="K290" s="340" t="s">
        <v>317</v>
      </c>
      <c r="L290" s="340"/>
      <c r="M290" s="148" t="e">
        <f>COUNTIF('[1]Matriz SUC'!$K$12:$K$378,T_Graf.!K290)</f>
        <v>#VALUE!</v>
      </c>
      <c r="N290" s="151" t="e">
        <f t="shared" si="33"/>
        <v>#VALUE!</v>
      </c>
      <c r="O290" s="148"/>
      <c r="P290" s="155" t="s">
        <v>761</v>
      </c>
      <c r="Q290" s="148" t="e">
        <f>COUNTIF('[1]Matriz URB'!$BA$12:$BA$379,"Negativo MODERADO")</f>
        <v>#VALUE!</v>
      </c>
      <c r="R290" s="148"/>
      <c r="S290" s="148" t="s">
        <v>317</v>
      </c>
      <c r="T290" s="148" t="e">
        <f>COUNTIF('[1]Matriz URB'!$K$12:$K$379,T_Graf.!S290)</f>
        <v>#VALUE!</v>
      </c>
      <c r="U290" s="151" t="e">
        <f t="shared" si="34"/>
        <v>#VALUE!</v>
      </c>
      <c r="V290" s="148"/>
      <c r="W290" s="155" t="s">
        <v>761</v>
      </c>
      <c r="X290" s="148" t="e">
        <f>COUNTIF('[1]Matriz VAC'!$BA$12:$BA$369,"Negativo MODERADO")</f>
        <v>#VALUE!</v>
      </c>
      <c r="Y290" s="148"/>
      <c r="Z290" s="148" t="s">
        <v>317</v>
      </c>
      <c r="AA290" s="148" t="e">
        <f>COUNTIF('[1]Matriz VAC'!$K$12:$K$369,T_Graf.!Z290)</f>
        <v>#VALUE!</v>
      </c>
      <c r="AB290" s="151" t="e">
        <f t="shared" si="35"/>
        <v>#VALUE!</v>
      </c>
    </row>
    <row r="291" spans="1:28" ht="10.95" customHeight="1" x14ac:dyDescent="0.2">
      <c r="A291" s="155" t="s">
        <v>762</v>
      </c>
      <c r="B291" s="148" t="e">
        <f>COUNTIF('[1]Matriz SAN'!$BA$12:$BA$384,"Negativo ALTO")</f>
        <v>#VALUE!</v>
      </c>
      <c r="C291" s="148"/>
      <c r="D291" s="148" t="s">
        <v>338</v>
      </c>
      <c r="E291" s="148" t="e">
        <f>COUNTIF('[1]Matriz SAN'!$K$12:$K$384,T_Graf.!D291)</f>
        <v>#VALUE!</v>
      </c>
      <c r="F291" s="151" t="e">
        <f t="shared" si="32"/>
        <v>#VALUE!</v>
      </c>
      <c r="G291" s="148"/>
      <c r="H291" s="155" t="s">
        <v>762</v>
      </c>
      <c r="I291" s="148" t="e">
        <f>COUNTIF('[1]Matriz SUC'!$BA$12:$BA$378,"Negativo ALTO")</f>
        <v>#VALUE!</v>
      </c>
      <c r="J291" s="148"/>
      <c r="K291" s="340" t="s">
        <v>338</v>
      </c>
      <c r="L291" s="340"/>
      <c r="M291" s="148" t="e">
        <f>COUNTIF('[1]Matriz SUC'!$K$12:$K$378,T_Graf.!K291)</f>
        <v>#VALUE!</v>
      </c>
      <c r="N291" s="151" t="e">
        <f t="shared" si="33"/>
        <v>#VALUE!</v>
      </c>
      <c r="O291" s="148"/>
      <c r="P291" s="155" t="s">
        <v>762</v>
      </c>
      <c r="Q291" s="148" t="e">
        <f>COUNTIF('[1]Matriz URB'!$BA$12:$BA$379,"Negativo ALTO")</f>
        <v>#VALUE!</v>
      </c>
      <c r="R291" s="148"/>
      <c r="S291" s="148" t="s">
        <v>338</v>
      </c>
      <c r="T291" s="148" t="e">
        <f>COUNTIF('[1]Matriz URB'!$K$12:$K$379,T_Graf.!S291)</f>
        <v>#VALUE!</v>
      </c>
      <c r="U291" s="151" t="e">
        <f t="shared" si="34"/>
        <v>#VALUE!</v>
      </c>
      <c r="V291" s="148"/>
      <c r="W291" s="155" t="s">
        <v>762</v>
      </c>
      <c r="X291" s="148" t="e">
        <f>COUNTIF('[1]Matriz VAC'!$BA$12:$BA$369,"Negativo ALTO")</f>
        <v>#VALUE!</v>
      </c>
      <c r="Y291" s="148"/>
      <c r="Z291" s="148" t="s">
        <v>338</v>
      </c>
      <c r="AA291" s="148" t="e">
        <f>COUNTIF('[1]Matriz VAC'!$K$12:$K$369,T_Graf.!Z291)</f>
        <v>#VALUE!</v>
      </c>
      <c r="AB291" s="151" t="e">
        <f t="shared" si="35"/>
        <v>#VALUE!</v>
      </c>
    </row>
    <row r="292" spans="1:28" ht="10.95" customHeight="1" x14ac:dyDescent="0.2">
      <c r="A292" s="155" t="s">
        <v>763</v>
      </c>
      <c r="B292" s="148" t="e">
        <f>SUM(B287:B291)</f>
        <v>#VALUE!</v>
      </c>
      <c r="C292" s="148"/>
      <c r="D292" s="148" t="s">
        <v>358</v>
      </c>
      <c r="E292" s="148" t="e">
        <f>COUNTIF('[1]Matriz SAN'!$K$12:$K$384,T_Graf.!D292)</f>
        <v>#VALUE!</v>
      </c>
      <c r="F292" s="151" t="e">
        <f t="shared" si="32"/>
        <v>#VALUE!</v>
      </c>
      <c r="G292" s="148"/>
      <c r="H292" s="155" t="s">
        <v>763</v>
      </c>
      <c r="I292" s="148" t="e">
        <f>SUM(I287:I291)</f>
        <v>#VALUE!</v>
      </c>
      <c r="J292" s="148"/>
      <c r="K292" s="340" t="s">
        <v>358</v>
      </c>
      <c r="L292" s="340"/>
      <c r="M292" s="148" t="e">
        <f>COUNTIF('[1]Matriz SUC'!$K$12:$K$378,T_Graf.!K292)</f>
        <v>#VALUE!</v>
      </c>
      <c r="N292" s="151" t="e">
        <f t="shared" si="33"/>
        <v>#VALUE!</v>
      </c>
      <c r="O292" s="148"/>
      <c r="P292" s="155" t="s">
        <v>763</v>
      </c>
      <c r="Q292" s="148" t="e">
        <f>SUM(Q287:Q291)</f>
        <v>#VALUE!</v>
      </c>
      <c r="R292" s="148"/>
      <c r="S292" s="148" t="s">
        <v>358</v>
      </c>
      <c r="T292" s="148" t="e">
        <f>COUNTIF('[1]Matriz URB'!$K$12:$K$379,T_Graf.!S292)</f>
        <v>#VALUE!</v>
      </c>
      <c r="U292" s="151" t="e">
        <f t="shared" si="34"/>
        <v>#VALUE!</v>
      </c>
      <c r="V292" s="148"/>
      <c r="W292" s="155" t="s">
        <v>763</v>
      </c>
      <c r="X292" s="148" t="e">
        <f>SUM(X287:X291)</f>
        <v>#VALUE!</v>
      </c>
      <c r="Y292" s="148"/>
      <c r="Z292" s="148" t="s">
        <v>358</v>
      </c>
      <c r="AA292" s="148" t="e">
        <f>COUNTIF('[1]Matriz VAC'!$K$12:$K$369,T_Graf.!Z292)</f>
        <v>#VALUE!</v>
      </c>
      <c r="AB292" s="151" t="e">
        <f t="shared" si="35"/>
        <v>#VALUE!</v>
      </c>
    </row>
    <row r="293" spans="1:28" ht="10.95" customHeight="1" x14ac:dyDescent="0.2">
      <c r="A293" s="155"/>
      <c r="B293" s="148"/>
      <c r="C293" s="148"/>
      <c r="D293" s="148" t="s">
        <v>375</v>
      </c>
      <c r="E293" s="148" t="e">
        <f>COUNTIF('[1]Matriz SAN'!$K$12:$K$384,T_Graf.!D293)</f>
        <v>#VALUE!</v>
      </c>
      <c r="F293" s="151" t="e">
        <f t="shared" si="32"/>
        <v>#VALUE!</v>
      </c>
      <c r="G293" s="148"/>
      <c r="H293" s="155"/>
      <c r="I293" s="148"/>
      <c r="J293" s="148"/>
      <c r="K293" s="340" t="s">
        <v>375</v>
      </c>
      <c r="L293" s="340"/>
      <c r="M293" s="148" t="e">
        <f>COUNTIF('[1]Matriz SUC'!$K$12:$K$378,T_Graf.!K293)</f>
        <v>#VALUE!</v>
      </c>
      <c r="N293" s="151" t="e">
        <f t="shared" si="33"/>
        <v>#VALUE!</v>
      </c>
      <c r="O293" s="148"/>
      <c r="P293" s="155"/>
      <c r="Q293" s="148"/>
      <c r="R293" s="148"/>
      <c r="S293" s="148" t="s">
        <v>375</v>
      </c>
      <c r="T293" s="148" t="e">
        <f>COUNTIF('[1]Matriz URB'!$K$12:$K$379,T_Graf.!S293)</f>
        <v>#VALUE!</v>
      </c>
      <c r="U293" s="151" t="e">
        <f t="shared" si="34"/>
        <v>#VALUE!</v>
      </c>
      <c r="V293" s="148"/>
      <c r="W293" s="155"/>
      <c r="X293" s="148"/>
      <c r="Y293" s="148"/>
      <c r="Z293" s="148" t="s">
        <v>375</v>
      </c>
      <c r="AA293" s="148" t="e">
        <f>COUNTIF('[1]Matriz VAC'!$K$12:$K$369,T_Graf.!Z293)</f>
        <v>#VALUE!</v>
      </c>
      <c r="AB293" s="151" t="e">
        <f t="shared" si="35"/>
        <v>#VALUE!</v>
      </c>
    </row>
    <row r="294" spans="1:28" ht="10.95" customHeight="1" x14ac:dyDescent="0.2">
      <c r="A294" s="155"/>
      <c r="B294" s="148"/>
      <c r="C294" s="148"/>
      <c r="D294" s="148" t="s">
        <v>390</v>
      </c>
      <c r="E294" s="148" t="e">
        <f>COUNTIF('[1]Matriz SAN'!$K$12:$K$384,T_Graf.!D294)</f>
        <v>#VALUE!</v>
      </c>
      <c r="F294" s="151" t="e">
        <f t="shared" si="32"/>
        <v>#VALUE!</v>
      </c>
      <c r="G294" s="148"/>
      <c r="H294" s="155"/>
      <c r="I294" s="148"/>
      <c r="J294" s="148"/>
      <c r="K294" s="340" t="s">
        <v>390</v>
      </c>
      <c r="L294" s="340"/>
      <c r="M294" s="148" t="e">
        <f>COUNTIF('[1]Matriz SUC'!$K$12:$K$378,T_Graf.!K294)</f>
        <v>#VALUE!</v>
      </c>
      <c r="N294" s="151" t="e">
        <f t="shared" si="33"/>
        <v>#VALUE!</v>
      </c>
      <c r="O294" s="148"/>
      <c r="P294" s="155"/>
      <c r="Q294" s="148"/>
      <c r="R294" s="148"/>
      <c r="S294" s="148" t="s">
        <v>390</v>
      </c>
      <c r="T294" s="148" t="e">
        <f>COUNTIF('[1]Matriz URB'!$K$12:$K$379,T_Graf.!S294)</f>
        <v>#VALUE!</v>
      </c>
      <c r="U294" s="151" t="e">
        <f t="shared" si="34"/>
        <v>#VALUE!</v>
      </c>
      <c r="V294" s="148"/>
      <c r="W294" s="155"/>
      <c r="X294" s="148"/>
      <c r="Y294" s="148"/>
      <c r="Z294" s="148" t="s">
        <v>390</v>
      </c>
      <c r="AA294" s="148" t="e">
        <f>COUNTIF('[1]Matriz VAC'!$K$12:$K$369,T_Graf.!Z294)</f>
        <v>#VALUE!</v>
      </c>
      <c r="AB294" s="151" t="e">
        <f t="shared" si="35"/>
        <v>#VALUE!</v>
      </c>
    </row>
    <row r="295" spans="1:28" ht="10.95" customHeight="1" x14ac:dyDescent="0.2">
      <c r="A295" s="150" t="s">
        <v>764</v>
      </c>
      <c r="B295" s="148"/>
      <c r="C295" s="148"/>
      <c r="D295" s="148" t="s">
        <v>402</v>
      </c>
      <c r="E295" s="148" t="e">
        <f>COUNTIF('[1]Matriz SAN'!$K$12:$K$384,T_Graf.!D295)</f>
        <v>#VALUE!</v>
      </c>
      <c r="F295" s="151" t="e">
        <f t="shared" si="32"/>
        <v>#VALUE!</v>
      </c>
      <c r="G295" s="148"/>
      <c r="H295" s="150" t="s">
        <v>764</v>
      </c>
      <c r="I295" s="148"/>
      <c r="J295" s="148"/>
      <c r="K295" s="340" t="s">
        <v>402</v>
      </c>
      <c r="L295" s="340"/>
      <c r="M295" s="148" t="e">
        <f>COUNTIF('[1]Matriz SUC'!$K$12:$K$378,T_Graf.!K295)</f>
        <v>#VALUE!</v>
      </c>
      <c r="N295" s="151" t="e">
        <f t="shared" si="33"/>
        <v>#VALUE!</v>
      </c>
      <c r="O295" s="148"/>
      <c r="P295" s="150" t="s">
        <v>764</v>
      </c>
      <c r="Q295" s="148"/>
      <c r="R295" s="148"/>
      <c r="S295" s="148" t="s">
        <v>402</v>
      </c>
      <c r="T295" s="148" t="e">
        <f>COUNTIF('[1]Matriz URB'!$K$12:$K$379,T_Graf.!S295)</f>
        <v>#VALUE!</v>
      </c>
      <c r="U295" s="151" t="e">
        <f t="shared" si="34"/>
        <v>#VALUE!</v>
      </c>
      <c r="V295" s="148"/>
      <c r="W295" s="150" t="s">
        <v>764</v>
      </c>
      <c r="X295" s="148"/>
      <c r="Y295" s="148"/>
      <c r="Z295" s="148" t="s">
        <v>402</v>
      </c>
      <c r="AA295" s="148" t="e">
        <f>COUNTIF('[1]Matriz VAC'!$K$12:$K$369,T_Graf.!Z295)</f>
        <v>#VALUE!</v>
      </c>
      <c r="AB295" s="151" t="e">
        <f t="shared" si="35"/>
        <v>#VALUE!</v>
      </c>
    </row>
    <row r="296" spans="1:28" ht="10.95" customHeight="1" x14ac:dyDescent="0.2">
      <c r="A296" s="155" t="s">
        <v>758</v>
      </c>
      <c r="B296" s="148" t="e">
        <f>COUNTIF('[1]Matriz SAN'!$AB$12:$AB$384,"SIN IMPACTO")</f>
        <v>#VALUE!</v>
      </c>
      <c r="C296" s="148"/>
      <c r="D296" s="148" t="s">
        <v>415</v>
      </c>
      <c r="E296" s="148" t="e">
        <f>COUNTIF('[1]Matriz SAN'!$K$12:$K$384,T_Graf.!D296)</f>
        <v>#VALUE!</v>
      </c>
      <c r="F296" s="151" t="e">
        <f t="shared" si="32"/>
        <v>#VALUE!</v>
      </c>
      <c r="G296" s="148"/>
      <c r="H296" s="155" t="s">
        <v>758</v>
      </c>
      <c r="I296" s="148" t="e">
        <f>COUNTIF('[1]Matriz SUC'!$AB$12:$AB$378,"SIN IMPACTO")</f>
        <v>#VALUE!</v>
      </c>
      <c r="J296" s="148"/>
      <c r="K296" s="340" t="s">
        <v>415</v>
      </c>
      <c r="L296" s="340"/>
      <c r="M296" s="148" t="e">
        <f>COUNTIF('[1]Matriz SUC'!$K$12:$K$378,T_Graf.!K296)</f>
        <v>#VALUE!</v>
      </c>
      <c r="N296" s="151" t="e">
        <f t="shared" si="33"/>
        <v>#VALUE!</v>
      </c>
      <c r="O296" s="148"/>
      <c r="P296" s="155" t="s">
        <v>758</v>
      </c>
      <c r="Q296" s="148" t="e">
        <f>COUNTIF('[1]Matriz URB'!$AB$12:$AB$379,"SIN IMPACTO")</f>
        <v>#VALUE!</v>
      </c>
      <c r="R296" s="148"/>
      <c r="S296" s="148" t="s">
        <v>415</v>
      </c>
      <c r="T296" s="148" t="e">
        <f>COUNTIF('[1]Matriz URB'!$K$12:$K$379,T_Graf.!S296)</f>
        <v>#VALUE!</v>
      </c>
      <c r="U296" s="151" t="e">
        <f t="shared" si="34"/>
        <v>#VALUE!</v>
      </c>
      <c r="V296" s="148"/>
      <c r="W296" s="155" t="s">
        <v>758</v>
      </c>
      <c r="X296" s="148" t="e">
        <f>COUNTIF('[1]Matriz VAC'!$AB$12:$AB$369,"SIN IMPACTO")</f>
        <v>#VALUE!</v>
      </c>
      <c r="Y296" s="148"/>
      <c r="Z296" s="148" t="s">
        <v>415</v>
      </c>
      <c r="AA296" s="148" t="e">
        <f>COUNTIF('[1]Matriz VAC'!$K$12:$K$369,T_Graf.!Z296)</f>
        <v>#VALUE!</v>
      </c>
      <c r="AB296" s="151" t="e">
        <f t="shared" si="35"/>
        <v>#VALUE!</v>
      </c>
    </row>
    <row r="297" spans="1:28" ht="10.95" customHeight="1" x14ac:dyDescent="0.2">
      <c r="A297" s="155" t="s">
        <v>759</v>
      </c>
      <c r="B297" s="148" t="e">
        <f>COUNTIF('[1]Matriz SAN'!$AB$12:$AB$384,"POSITIVO")</f>
        <v>#VALUE!</v>
      </c>
      <c r="C297" s="148"/>
      <c r="D297" s="148" t="s">
        <v>425</v>
      </c>
      <c r="E297" s="148" t="e">
        <f>COUNTIF('[1]Matriz SAN'!$K$12:$K$384,T_Graf.!D297)</f>
        <v>#VALUE!</v>
      </c>
      <c r="F297" s="151" t="e">
        <f t="shared" si="32"/>
        <v>#VALUE!</v>
      </c>
      <c r="G297" s="148"/>
      <c r="H297" s="155" t="s">
        <v>759</v>
      </c>
      <c r="I297" s="148" t="e">
        <f>COUNTIF('[1]Matriz SUC'!$AB$12:$AB$378,"POSITIVO")</f>
        <v>#VALUE!</v>
      </c>
      <c r="J297" s="148"/>
      <c r="K297" s="340" t="s">
        <v>425</v>
      </c>
      <c r="L297" s="340"/>
      <c r="M297" s="148" t="e">
        <f>COUNTIF('[1]Matriz SUC'!$K$12:$K$378,T_Graf.!K297)</f>
        <v>#VALUE!</v>
      </c>
      <c r="N297" s="151" t="e">
        <f t="shared" si="33"/>
        <v>#VALUE!</v>
      </c>
      <c r="O297" s="148"/>
      <c r="P297" s="155" t="s">
        <v>759</v>
      </c>
      <c r="Q297" s="148" t="e">
        <f>COUNTIF('[1]Matriz URB'!$AB$12:$AB$379,"POSITIVO")</f>
        <v>#VALUE!</v>
      </c>
      <c r="R297" s="148"/>
      <c r="S297" s="148" t="s">
        <v>425</v>
      </c>
      <c r="T297" s="148" t="e">
        <f>COUNTIF('[1]Matriz URB'!$K$12:$K$379,T_Graf.!S297)</f>
        <v>#VALUE!</v>
      </c>
      <c r="U297" s="151" t="e">
        <f t="shared" si="34"/>
        <v>#VALUE!</v>
      </c>
      <c r="V297" s="148"/>
      <c r="W297" s="155" t="s">
        <v>759</v>
      </c>
      <c r="X297" s="148" t="e">
        <f>COUNTIF('[1]Matriz VAC'!$AB$12:$AB$369,"POSITIVO")</f>
        <v>#VALUE!</v>
      </c>
      <c r="Y297" s="148"/>
      <c r="Z297" s="148" t="s">
        <v>425</v>
      </c>
      <c r="AA297" s="148" t="e">
        <f>COUNTIF('[1]Matriz VAC'!$K$12:$K$369,T_Graf.!Z297)</f>
        <v>#VALUE!</v>
      </c>
      <c r="AB297" s="151" t="e">
        <f t="shared" si="35"/>
        <v>#VALUE!</v>
      </c>
    </row>
    <row r="298" spans="1:28" ht="10.95" customHeight="1" x14ac:dyDescent="0.2">
      <c r="A298" s="155" t="s">
        <v>760</v>
      </c>
      <c r="B298" s="148" t="e">
        <f>COUNTIF('[1]Matriz SAN'!$AB$12:$AB$384,"Negativo BAJO")</f>
        <v>#VALUE!</v>
      </c>
      <c r="C298" s="148"/>
      <c r="D298" s="148" t="s">
        <v>434</v>
      </c>
      <c r="E298" s="148" t="e">
        <f>COUNTIF('[1]Matriz SAN'!$K$12:$K$384,T_Graf.!D298)</f>
        <v>#VALUE!</v>
      </c>
      <c r="F298" s="151" t="e">
        <f t="shared" si="32"/>
        <v>#VALUE!</v>
      </c>
      <c r="G298" s="148"/>
      <c r="H298" s="155" t="s">
        <v>760</v>
      </c>
      <c r="I298" s="148" t="e">
        <f>COUNTIF('[1]Matriz SUC'!$AB$12:$AB$378,"Negativo BAJO")</f>
        <v>#VALUE!</v>
      </c>
      <c r="J298" s="148"/>
      <c r="K298" s="340" t="s">
        <v>434</v>
      </c>
      <c r="L298" s="340"/>
      <c r="M298" s="148" t="e">
        <f>COUNTIF('[1]Matriz SUC'!$K$12:$K$378,T_Graf.!K298)</f>
        <v>#VALUE!</v>
      </c>
      <c r="N298" s="151" t="e">
        <f t="shared" si="33"/>
        <v>#VALUE!</v>
      </c>
      <c r="O298" s="148"/>
      <c r="P298" s="155" t="s">
        <v>760</v>
      </c>
      <c r="Q298" s="148" t="e">
        <f>COUNTIF('[1]Matriz URB'!$AB$12:$AB$379,"Negativo BAJO")</f>
        <v>#VALUE!</v>
      </c>
      <c r="R298" s="148"/>
      <c r="S298" s="148" t="s">
        <v>434</v>
      </c>
      <c r="T298" s="148" t="e">
        <f>COUNTIF('[1]Matriz URB'!$K$12:$K$379,T_Graf.!S298)</f>
        <v>#VALUE!</v>
      </c>
      <c r="U298" s="151" t="e">
        <f t="shared" si="34"/>
        <v>#VALUE!</v>
      </c>
      <c r="V298" s="148"/>
      <c r="W298" s="155" t="s">
        <v>760</v>
      </c>
      <c r="X298" s="148" t="e">
        <f>COUNTIF('[1]Matriz VAC'!$AB$12:$AB$369,"Negativo BAJO")</f>
        <v>#VALUE!</v>
      </c>
      <c r="Y298" s="148"/>
      <c r="Z298" s="148" t="s">
        <v>434</v>
      </c>
      <c r="AA298" s="148" t="e">
        <f>COUNTIF('[1]Matriz VAC'!$K$12:$K$369,T_Graf.!Z298)</f>
        <v>#VALUE!</v>
      </c>
      <c r="AB298" s="151" t="e">
        <f t="shared" si="35"/>
        <v>#VALUE!</v>
      </c>
    </row>
    <row r="299" spans="1:28" ht="10.95" customHeight="1" x14ac:dyDescent="0.2">
      <c r="A299" s="155" t="s">
        <v>761</v>
      </c>
      <c r="B299" s="148" t="e">
        <f>COUNTIF('[1]Matriz SAN'!$AB$12:$AB$384,"Negativo MODERADO")</f>
        <v>#VALUE!</v>
      </c>
      <c r="C299" s="148"/>
      <c r="D299" s="148" t="s">
        <v>442</v>
      </c>
      <c r="E299" s="148" t="e">
        <f>COUNTIF('[1]Matriz SAN'!$K$12:$K$384,T_Graf.!D299)</f>
        <v>#VALUE!</v>
      </c>
      <c r="F299" s="151" t="e">
        <f t="shared" si="32"/>
        <v>#VALUE!</v>
      </c>
      <c r="G299" s="148"/>
      <c r="H299" s="155" t="s">
        <v>761</v>
      </c>
      <c r="I299" s="148" t="e">
        <f>COUNTIF('[1]Matriz SUC'!$AB$12:$AB$378,"Negativo MODERADO")</f>
        <v>#VALUE!</v>
      </c>
      <c r="J299" s="148"/>
      <c r="K299" s="340" t="s">
        <v>442</v>
      </c>
      <c r="L299" s="340"/>
      <c r="M299" s="148" t="e">
        <f>COUNTIF('[1]Matriz SUC'!$K$12:$K$378,T_Graf.!K299)</f>
        <v>#VALUE!</v>
      </c>
      <c r="N299" s="151" t="e">
        <f t="shared" si="33"/>
        <v>#VALUE!</v>
      </c>
      <c r="O299" s="148"/>
      <c r="P299" s="155" t="s">
        <v>761</v>
      </c>
      <c r="Q299" s="148" t="e">
        <f>COUNTIF('[1]Matriz URB'!$AB$12:$AB$379,"Negativo MODERADO")</f>
        <v>#VALUE!</v>
      </c>
      <c r="R299" s="148"/>
      <c r="S299" s="148" t="s">
        <v>442</v>
      </c>
      <c r="T299" s="148" t="e">
        <f>COUNTIF('[1]Matriz URB'!$K$12:$K$379,T_Graf.!S299)</f>
        <v>#VALUE!</v>
      </c>
      <c r="U299" s="151" t="e">
        <f t="shared" si="34"/>
        <v>#VALUE!</v>
      </c>
      <c r="V299" s="148"/>
      <c r="W299" s="155" t="s">
        <v>761</v>
      </c>
      <c r="X299" s="148" t="e">
        <f>COUNTIF('[1]Matriz VAC'!$AB$12:$AB$369,"Negativo MODERADO")</f>
        <v>#VALUE!</v>
      </c>
      <c r="Y299" s="148"/>
      <c r="Z299" s="148" t="s">
        <v>442</v>
      </c>
      <c r="AA299" s="148" t="e">
        <f>COUNTIF('[1]Matriz VAC'!$K$12:$K$369,T_Graf.!Z299)</f>
        <v>#VALUE!</v>
      </c>
      <c r="AB299" s="151" t="e">
        <f t="shared" si="35"/>
        <v>#VALUE!</v>
      </c>
    </row>
    <row r="300" spans="1:28" ht="10.95" customHeight="1" x14ac:dyDescent="0.2">
      <c r="A300" s="155" t="s">
        <v>762</v>
      </c>
      <c r="B300" s="148" t="e">
        <f>COUNTIF('[1]Matriz SAN'!$AB$12:$AB$384,"Negativo ALTO")</f>
        <v>#VALUE!</v>
      </c>
      <c r="C300" s="148"/>
      <c r="D300" s="148" t="s">
        <v>450</v>
      </c>
      <c r="E300" s="148" t="e">
        <f>COUNTIF('[1]Matriz SAN'!$K$12:$K$384,T_Graf.!D300)</f>
        <v>#VALUE!</v>
      </c>
      <c r="F300" s="151" t="e">
        <f t="shared" si="32"/>
        <v>#VALUE!</v>
      </c>
      <c r="G300" s="148"/>
      <c r="H300" s="155" t="s">
        <v>762</v>
      </c>
      <c r="I300" s="148" t="e">
        <f>COUNTIF('[1]Matriz SUC'!$AB$12:$AB$378,"Negativo ALTO")</f>
        <v>#VALUE!</v>
      </c>
      <c r="J300" s="148"/>
      <c r="K300" s="340" t="s">
        <v>450</v>
      </c>
      <c r="L300" s="340"/>
      <c r="M300" s="148" t="e">
        <f>COUNTIF('[1]Matriz SUC'!$K$12:$K$378,T_Graf.!K300)</f>
        <v>#VALUE!</v>
      </c>
      <c r="N300" s="151" t="e">
        <f t="shared" si="33"/>
        <v>#VALUE!</v>
      </c>
      <c r="O300" s="148"/>
      <c r="P300" s="155" t="s">
        <v>762</v>
      </c>
      <c r="Q300" s="148" t="e">
        <f>COUNTIF('[1]Matriz URB'!$AB$12:$AB$379,"Negativo ALTO")</f>
        <v>#VALUE!</v>
      </c>
      <c r="R300" s="148"/>
      <c r="S300" s="148" t="s">
        <v>450</v>
      </c>
      <c r="T300" s="148" t="e">
        <f>COUNTIF('[1]Matriz URB'!$K$12:$K$379,T_Graf.!S300)</f>
        <v>#VALUE!</v>
      </c>
      <c r="U300" s="151" t="e">
        <f t="shared" si="34"/>
        <v>#VALUE!</v>
      </c>
      <c r="V300" s="148"/>
      <c r="W300" s="155" t="s">
        <v>762</v>
      </c>
      <c r="X300" s="148" t="e">
        <f>COUNTIF('[1]Matriz VAC'!$AB$12:$AB$369,"Negativo ALTO")</f>
        <v>#VALUE!</v>
      </c>
      <c r="Y300" s="148"/>
      <c r="Z300" s="148" t="s">
        <v>450</v>
      </c>
      <c r="AA300" s="148" t="e">
        <f>COUNTIF('[1]Matriz VAC'!$K$12:$K$369,T_Graf.!Z300)</f>
        <v>#VALUE!</v>
      </c>
      <c r="AB300" s="151" t="e">
        <f t="shared" si="35"/>
        <v>#VALUE!</v>
      </c>
    </row>
    <row r="301" spans="1:28" ht="10.95" customHeight="1" x14ac:dyDescent="0.2">
      <c r="A301" s="155" t="s">
        <v>763</v>
      </c>
      <c r="B301" s="148" t="e">
        <f>SUM(B296:B300)</f>
        <v>#VALUE!</v>
      </c>
      <c r="C301" s="148"/>
      <c r="D301" s="148" t="s">
        <v>458</v>
      </c>
      <c r="E301" s="148" t="e">
        <f>COUNTIF('[1]Matriz SAN'!$K$12:$K$384,T_Graf.!D301)</f>
        <v>#VALUE!</v>
      </c>
      <c r="F301" s="151" t="e">
        <f t="shared" si="32"/>
        <v>#VALUE!</v>
      </c>
      <c r="G301" s="148"/>
      <c r="H301" s="155" t="s">
        <v>763</v>
      </c>
      <c r="I301" s="148" t="e">
        <f>SUM(I296:I300)</f>
        <v>#VALUE!</v>
      </c>
      <c r="J301" s="148"/>
      <c r="K301" s="340" t="s">
        <v>458</v>
      </c>
      <c r="L301" s="340"/>
      <c r="M301" s="148" t="e">
        <f>COUNTIF('[1]Matriz SUC'!$K$12:$K$378,T_Graf.!K301)</f>
        <v>#VALUE!</v>
      </c>
      <c r="N301" s="151" t="e">
        <f t="shared" si="33"/>
        <v>#VALUE!</v>
      </c>
      <c r="O301" s="148"/>
      <c r="P301" s="155" t="s">
        <v>763</v>
      </c>
      <c r="Q301" s="148" t="e">
        <f>SUM(Q296:Q300)</f>
        <v>#VALUE!</v>
      </c>
      <c r="R301" s="148"/>
      <c r="S301" s="148" t="s">
        <v>458</v>
      </c>
      <c r="T301" s="148" t="e">
        <f>COUNTIF('[1]Matriz URB'!$K$12:$K$379,T_Graf.!S301)</f>
        <v>#VALUE!</v>
      </c>
      <c r="U301" s="151" t="e">
        <f t="shared" si="34"/>
        <v>#VALUE!</v>
      </c>
      <c r="V301" s="148"/>
      <c r="W301" s="155" t="s">
        <v>763</v>
      </c>
      <c r="X301" s="148" t="e">
        <f>SUM(X296:X300)</f>
        <v>#VALUE!</v>
      </c>
      <c r="Y301" s="148"/>
      <c r="Z301" s="148" t="s">
        <v>458</v>
      </c>
      <c r="AA301" s="148" t="e">
        <f>COUNTIF('[1]Matriz VAC'!$K$12:$K$369,T_Graf.!Z301)</f>
        <v>#VALUE!</v>
      </c>
      <c r="AB301" s="151" t="e">
        <f t="shared" si="35"/>
        <v>#VALUE!</v>
      </c>
    </row>
    <row r="302" spans="1:28" ht="10.95" customHeight="1" x14ac:dyDescent="0.2">
      <c r="A302" s="155"/>
      <c r="B302" s="148"/>
      <c r="C302" s="148"/>
      <c r="D302" s="148" t="s">
        <v>465</v>
      </c>
      <c r="E302" s="148" t="e">
        <f>COUNTIF('[1]Matriz SAN'!$K$12:$K$384,T_Graf.!D302)</f>
        <v>#VALUE!</v>
      </c>
      <c r="F302" s="151" t="e">
        <f t="shared" si="32"/>
        <v>#VALUE!</v>
      </c>
      <c r="G302" s="148"/>
      <c r="H302" s="155"/>
      <c r="I302" s="148"/>
      <c r="J302" s="148"/>
      <c r="K302" s="340" t="s">
        <v>465</v>
      </c>
      <c r="L302" s="340"/>
      <c r="M302" s="148" t="e">
        <f>COUNTIF('[1]Matriz SUC'!$K$12:$K$378,T_Graf.!K302)</f>
        <v>#VALUE!</v>
      </c>
      <c r="N302" s="151" t="e">
        <f t="shared" si="33"/>
        <v>#VALUE!</v>
      </c>
      <c r="O302" s="148"/>
      <c r="P302" s="155"/>
      <c r="Q302" s="148"/>
      <c r="R302" s="148"/>
      <c r="S302" s="148" t="s">
        <v>465</v>
      </c>
      <c r="T302" s="148" t="e">
        <f>COUNTIF('[1]Matriz URB'!$K$12:$K$379,T_Graf.!S302)</f>
        <v>#VALUE!</v>
      </c>
      <c r="U302" s="151" t="e">
        <f t="shared" si="34"/>
        <v>#VALUE!</v>
      </c>
      <c r="V302" s="148"/>
      <c r="W302" s="155"/>
      <c r="X302" s="148"/>
      <c r="Y302" s="148"/>
      <c r="Z302" s="148" t="s">
        <v>465</v>
      </c>
      <c r="AA302" s="148" t="e">
        <f>COUNTIF('[1]Matriz VAC'!$K$12:$K$369,T_Graf.!Z302)</f>
        <v>#VALUE!</v>
      </c>
      <c r="AB302" s="151" t="e">
        <f t="shared" si="35"/>
        <v>#VALUE!</v>
      </c>
    </row>
    <row r="303" spans="1:28" ht="10.95" customHeight="1" x14ac:dyDescent="0.2">
      <c r="A303" s="150" t="s">
        <v>765</v>
      </c>
      <c r="B303" s="148"/>
      <c r="C303" s="148"/>
      <c r="D303" s="148" t="s">
        <v>472</v>
      </c>
      <c r="E303" s="148" t="e">
        <f>COUNTIF('[1]Matriz SAN'!$K$12:$K$384,T_Graf.!D303)</f>
        <v>#VALUE!</v>
      </c>
      <c r="F303" s="151" t="e">
        <f t="shared" si="32"/>
        <v>#VALUE!</v>
      </c>
      <c r="G303" s="148"/>
      <c r="H303" s="150" t="s">
        <v>765</v>
      </c>
      <c r="I303" s="148"/>
      <c r="J303" s="148"/>
      <c r="K303" s="340" t="s">
        <v>472</v>
      </c>
      <c r="L303" s="340"/>
      <c r="M303" s="148" t="e">
        <f>COUNTIF('[1]Matriz SUC'!$K$12:$K$378,T_Graf.!K303)</f>
        <v>#VALUE!</v>
      </c>
      <c r="N303" s="151" t="e">
        <f t="shared" si="33"/>
        <v>#VALUE!</v>
      </c>
      <c r="O303" s="148"/>
      <c r="P303" s="150" t="s">
        <v>765</v>
      </c>
      <c r="Q303" s="148"/>
      <c r="R303" s="148"/>
      <c r="S303" s="148" t="s">
        <v>472</v>
      </c>
      <c r="T303" s="148" t="e">
        <f>COUNTIF('[1]Matriz URB'!$K$12:$K$379,T_Graf.!S303)</f>
        <v>#VALUE!</v>
      </c>
      <c r="U303" s="151" t="e">
        <f t="shared" si="34"/>
        <v>#VALUE!</v>
      </c>
      <c r="V303" s="148"/>
      <c r="W303" s="150" t="s">
        <v>765</v>
      </c>
      <c r="X303" s="148"/>
      <c r="Y303" s="148"/>
      <c r="Z303" s="148" t="s">
        <v>472</v>
      </c>
      <c r="AA303" s="148" t="e">
        <f>COUNTIF('[1]Matriz VAC'!$K$12:$K$369,T_Graf.!Z303)</f>
        <v>#VALUE!</v>
      </c>
      <c r="AB303" s="151" t="e">
        <f t="shared" si="35"/>
        <v>#VALUE!</v>
      </c>
    </row>
    <row r="304" spans="1:28" ht="10.95" customHeight="1" x14ac:dyDescent="0.2">
      <c r="A304" s="156" t="e">
        <f>(B290/B299)-1</f>
        <v>#VALUE!</v>
      </c>
      <c r="B304" s="148"/>
      <c r="C304" s="148"/>
      <c r="D304" s="148" t="s">
        <v>479</v>
      </c>
      <c r="E304" s="148" t="e">
        <f>COUNTIF('[1]Matriz SAN'!$K$12:$K$384,T_Graf.!D304)</f>
        <v>#VALUE!</v>
      </c>
      <c r="F304" s="151" t="e">
        <f t="shared" si="32"/>
        <v>#VALUE!</v>
      </c>
      <c r="G304" s="148"/>
      <c r="H304" s="156" t="e">
        <f>(I290/I299)-1</f>
        <v>#VALUE!</v>
      </c>
      <c r="I304" s="148"/>
      <c r="J304" s="148"/>
      <c r="K304" s="340" t="s">
        <v>479</v>
      </c>
      <c r="L304" s="340"/>
      <c r="M304" s="148" t="e">
        <f>COUNTIF('[1]Matriz SUC'!$K$12:$K$378,T_Graf.!K304)</f>
        <v>#VALUE!</v>
      </c>
      <c r="N304" s="151" t="e">
        <f t="shared" si="33"/>
        <v>#VALUE!</v>
      </c>
      <c r="O304" s="148"/>
      <c r="P304" s="156" t="e">
        <f>(Q290/Q299)-1</f>
        <v>#VALUE!</v>
      </c>
      <c r="Q304" s="148"/>
      <c r="R304" s="148"/>
      <c r="S304" s="148" t="s">
        <v>479</v>
      </c>
      <c r="T304" s="148" t="e">
        <f>COUNTIF('[1]Matriz URB'!$K$12:$K$379,T_Graf.!S304)</f>
        <v>#VALUE!</v>
      </c>
      <c r="U304" s="151" t="e">
        <f t="shared" si="34"/>
        <v>#VALUE!</v>
      </c>
      <c r="V304" s="148"/>
      <c r="W304" s="156" t="e">
        <f>(X290/X299)-1</f>
        <v>#VALUE!</v>
      </c>
      <c r="X304" s="148"/>
      <c r="Y304" s="148"/>
      <c r="Z304" s="148" t="s">
        <v>479</v>
      </c>
      <c r="AA304" s="148" t="e">
        <f>COUNTIF('[1]Matriz VAC'!$K$12:$K$369,T_Graf.!Z304)</f>
        <v>#VALUE!</v>
      </c>
      <c r="AB304" s="151" t="e">
        <f t="shared" si="35"/>
        <v>#VALUE!</v>
      </c>
    </row>
    <row r="305" spans="1:28" ht="10.95" customHeight="1" x14ac:dyDescent="0.2">
      <c r="A305" s="156" t="e">
        <f>A304*-1</f>
        <v>#VALUE!</v>
      </c>
      <c r="B305" s="148"/>
      <c r="C305" s="148"/>
      <c r="D305" s="148" t="s">
        <v>486</v>
      </c>
      <c r="E305" s="148" t="e">
        <f>COUNTIF('[1]Matriz SAN'!$K$12:$K$384,T_Graf.!D305)</f>
        <v>#VALUE!</v>
      </c>
      <c r="F305" s="151" t="e">
        <f t="shared" si="32"/>
        <v>#VALUE!</v>
      </c>
      <c r="G305" s="148"/>
      <c r="H305" s="156" t="e">
        <f>H304*-1</f>
        <v>#VALUE!</v>
      </c>
      <c r="I305" s="148"/>
      <c r="J305" s="148"/>
      <c r="K305" s="340" t="s">
        <v>486</v>
      </c>
      <c r="L305" s="340"/>
      <c r="M305" s="148" t="e">
        <f>COUNTIF('[1]Matriz SUC'!$K$12:$K$378,T_Graf.!K305)</f>
        <v>#VALUE!</v>
      </c>
      <c r="N305" s="151" t="e">
        <f t="shared" si="33"/>
        <v>#VALUE!</v>
      </c>
      <c r="O305" s="148"/>
      <c r="P305" s="156" t="e">
        <f>P304*-1</f>
        <v>#VALUE!</v>
      </c>
      <c r="Q305" s="148"/>
      <c r="R305" s="148"/>
      <c r="S305" s="148" t="s">
        <v>486</v>
      </c>
      <c r="T305" s="148" t="e">
        <f>COUNTIF('[1]Matriz URB'!$K$12:$K$379,T_Graf.!S305)</f>
        <v>#VALUE!</v>
      </c>
      <c r="U305" s="151" t="e">
        <f t="shared" si="34"/>
        <v>#VALUE!</v>
      </c>
      <c r="V305" s="148"/>
      <c r="W305" s="156" t="e">
        <f>W304*-1</f>
        <v>#VALUE!</v>
      </c>
      <c r="X305" s="148"/>
      <c r="Y305" s="148"/>
      <c r="Z305" s="148" t="s">
        <v>486</v>
      </c>
      <c r="AA305" s="148" t="e">
        <f>COUNTIF('[1]Matriz VAC'!$K$12:$K$369,T_Graf.!Z305)</f>
        <v>#VALUE!</v>
      </c>
      <c r="AB305" s="151" t="e">
        <f t="shared" si="35"/>
        <v>#VALUE!</v>
      </c>
    </row>
    <row r="306" spans="1:28" ht="10.95" customHeight="1" x14ac:dyDescent="0.2">
      <c r="A306" s="155"/>
      <c r="B306" s="148"/>
      <c r="C306" s="148"/>
      <c r="D306" s="148" t="s">
        <v>493</v>
      </c>
      <c r="E306" s="148" t="e">
        <f>COUNTIF('[1]Matriz SAN'!$K$12:$K$384,T_Graf.!D306)</f>
        <v>#VALUE!</v>
      </c>
      <c r="F306" s="151" t="e">
        <f t="shared" si="32"/>
        <v>#VALUE!</v>
      </c>
      <c r="G306" s="148"/>
      <c r="H306" s="155"/>
      <c r="I306" s="148"/>
      <c r="J306" s="148"/>
      <c r="K306" s="340" t="s">
        <v>493</v>
      </c>
      <c r="L306" s="340"/>
      <c r="M306" s="148" t="e">
        <f>COUNTIF('[1]Matriz SUC'!$K$12:$K$378,T_Graf.!K306)</f>
        <v>#VALUE!</v>
      </c>
      <c r="N306" s="151" t="e">
        <f t="shared" si="33"/>
        <v>#VALUE!</v>
      </c>
      <c r="O306" s="148"/>
      <c r="P306" s="155"/>
      <c r="Q306" s="148"/>
      <c r="R306" s="148"/>
      <c r="S306" s="148" t="s">
        <v>493</v>
      </c>
      <c r="T306" s="148" t="e">
        <f>COUNTIF('[1]Matriz URB'!$K$12:$K$379,T_Graf.!S306)</f>
        <v>#VALUE!</v>
      </c>
      <c r="U306" s="151" t="e">
        <f t="shared" si="34"/>
        <v>#VALUE!</v>
      </c>
      <c r="V306" s="148"/>
      <c r="W306" s="155"/>
      <c r="X306" s="148"/>
      <c r="Y306" s="148"/>
      <c r="Z306" s="148" t="s">
        <v>493</v>
      </c>
      <c r="AA306" s="148" t="e">
        <f>COUNTIF('[1]Matriz VAC'!$K$12:$K$369,T_Graf.!Z306)</f>
        <v>#VALUE!</v>
      </c>
      <c r="AB306" s="151" t="e">
        <f t="shared" si="35"/>
        <v>#VALUE!</v>
      </c>
    </row>
    <row r="307" spans="1:28" ht="10.95" customHeight="1" x14ac:dyDescent="0.2">
      <c r="A307" s="155"/>
      <c r="B307" s="148"/>
      <c r="C307" s="148"/>
      <c r="D307" s="148" t="s">
        <v>499</v>
      </c>
      <c r="E307" s="148" t="e">
        <f>COUNTIF('[1]Matriz SAN'!$K$12:$K$384,T_Graf.!D307)</f>
        <v>#VALUE!</v>
      </c>
      <c r="F307" s="151" t="e">
        <f t="shared" si="32"/>
        <v>#VALUE!</v>
      </c>
      <c r="G307" s="148"/>
      <c r="H307" s="155"/>
      <c r="I307" s="148"/>
      <c r="J307" s="148"/>
      <c r="K307" s="340" t="s">
        <v>499</v>
      </c>
      <c r="L307" s="340"/>
      <c r="M307" s="148" t="e">
        <f>COUNTIF('[1]Matriz SUC'!$K$12:$K$378,T_Graf.!K307)</f>
        <v>#VALUE!</v>
      </c>
      <c r="N307" s="151" t="e">
        <f t="shared" si="33"/>
        <v>#VALUE!</v>
      </c>
      <c r="O307" s="148"/>
      <c r="P307" s="155"/>
      <c r="Q307" s="148"/>
      <c r="R307" s="148"/>
      <c r="S307" s="148" t="s">
        <v>499</v>
      </c>
      <c r="T307" s="148" t="e">
        <f>COUNTIF('[1]Matriz URB'!$K$12:$K$379,T_Graf.!S307)</f>
        <v>#VALUE!</v>
      </c>
      <c r="U307" s="151" t="e">
        <f t="shared" si="34"/>
        <v>#VALUE!</v>
      </c>
      <c r="V307" s="148"/>
      <c r="W307" s="155"/>
      <c r="X307" s="148"/>
      <c r="Y307" s="148"/>
      <c r="Z307" s="148" t="s">
        <v>499</v>
      </c>
      <c r="AA307" s="148" t="e">
        <f>COUNTIF('[1]Matriz VAC'!$K$12:$K$369,T_Graf.!Z307)</f>
        <v>#VALUE!</v>
      </c>
      <c r="AB307" s="151" t="e">
        <f t="shared" si="35"/>
        <v>#VALUE!</v>
      </c>
    </row>
    <row r="308" spans="1:28" ht="10.95" customHeight="1" x14ac:dyDescent="0.2">
      <c r="A308" s="155"/>
      <c r="B308" s="148"/>
      <c r="C308" s="148"/>
      <c r="D308" s="148" t="s">
        <v>504</v>
      </c>
      <c r="E308" s="148" t="e">
        <f>COUNTIF('[1]Matriz SAN'!$K$12:$K$384,T_Graf.!D308)</f>
        <v>#VALUE!</v>
      </c>
      <c r="F308" s="151" t="e">
        <f t="shared" si="32"/>
        <v>#VALUE!</v>
      </c>
      <c r="G308" s="148"/>
      <c r="H308" s="155"/>
      <c r="I308" s="148"/>
      <c r="J308" s="148"/>
      <c r="K308" s="340" t="s">
        <v>504</v>
      </c>
      <c r="L308" s="340"/>
      <c r="M308" s="148" t="e">
        <f>COUNTIF('[1]Matriz SUC'!$K$12:$K$378,T_Graf.!K308)</f>
        <v>#VALUE!</v>
      </c>
      <c r="N308" s="151" t="e">
        <f t="shared" si="33"/>
        <v>#VALUE!</v>
      </c>
      <c r="O308" s="148"/>
      <c r="P308" s="155"/>
      <c r="Q308" s="148"/>
      <c r="R308" s="148"/>
      <c r="S308" s="148" t="s">
        <v>504</v>
      </c>
      <c r="T308" s="148" t="e">
        <f>COUNTIF('[1]Matriz URB'!$K$12:$K$379,T_Graf.!S308)</f>
        <v>#VALUE!</v>
      </c>
      <c r="U308" s="151" t="e">
        <f t="shared" si="34"/>
        <v>#VALUE!</v>
      </c>
      <c r="V308" s="148"/>
      <c r="W308" s="155"/>
      <c r="X308" s="148"/>
      <c r="Y308" s="148"/>
      <c r="Z308" s="148" t="s">
        <v>504</v>
      </c>
      <c r="AA308" s="148" t="e">
        <f>COUNTIF('[1]Matriz VAC'!$K$12:$K$369,T_Graf.!Z308)</f>
        <v>#VALUE!</v>
      </c>
      <c r="AB308" s="151" t="e">
        <f t="shared" si="35"/>
        <v>#VALUE!</v>
      </c>
    </row>
    <row r="309" spans="1:28" ht="10.95" customHeight="1" x14ac:dyDescent="0.2">
      <c r="A309" s="155"/>
      <c r="B309" s="148"/>
      <c r="C309" s="148"/>
      <c r="D309" s="157" t="s">
        <v>510</v>
      </c>
      <c r="E309" s="148" t="e">
        <f>COUNTIF('[1]Matriz SAN'!$K$12:$K$384,T_Graf.!D309)</f>
        <v>#VALUE!</v>
      </c>
      <c r="F309" s="151" t="e">
        <f t="shared" si="32"/>
        <v>#VALUE!</v>
      </c>
      <c r="G309" s="148"/>
      <c r="H309" s="155"/>
      <c r="I309" s="148"/>
      <c r="J309" s="148"/>
      <c r="K309" s="340" t="s">
        <v>510</v>
      </c>
      <c r="L309" s="340"/>
      <c r="M309" s="148" t="e">
        <f>COUNTIF('[1]Matriz SUC'!$K$12:$K$378,T_Graf.!K309)</f>
        <v>#VALUE!</v>
      </c>
      <c r="N309" s="151" t="e">
        <f t="shared" si="33"/>
        <v>#VALUE!</v>
      </c>
      <c r="O309" s="148"/>
      <c r="P309" s="155"/>
      <c r="Q309" s="148"/>
      <c r="R309" s="148"/>
      <c r="S309" s="157" t="s">
        <v>510</v>
      </c>
      <c r="T309" s="148" t="e">
        <f>COUNTIF('[1]Matriz URB'!$K$12:$K$379,T_Graf.!S309)</f>
        <v>#VALUE!</v>
      </c>
      <c r="U309" s="151" t="e">
        <f t="shared" si="34"/>
        <v>#VALUE!</v>
      </c>
      <c r="V309" s="148"/>
      <c r="W309" s="155"/>
      <c r="X309" s="148"/>
      <c r="Y309" s="148"/>
      <c r="Z309" s="157" t="s">
        <v>510</v>
      </c>
      <c r="AA309" s="148" t="e">
        <f>COUNTIF('[1]Matriz VAC'!$K$12:$K$369,T_Graf.!Z309)</f>
        <v>#VALUE!</v>
      </c>
      <c r="AB309" s="151" t="e">
        <f t="shared" si="35"/>
        <v>#VALUE!</v>
      </c>
    </row>
    <row r="310" spans="1:28" ht="10.95" customHeight="1" x14ac:dyDescent="0.2">
      <c r="A310" s="155"/>
      <c r="B310" s="148"/>
      <c r="C310" s="148"/>
      <c r="D310" s="148" t="s">
        <v>516</v>
      </c>
      <c r="E310" s="148" t="e">
        <f>COUNTIF('[1]Matriz SAN'!$K$12:$K$384,T_Graf.!D310)</f>
        <v>#VALUE!</v>
      </c>
      <c r="F310" s="151" t="e">
        <f t="shared" si="32"/>
        <v>#VALUE!</v>
      </c>
      <c r="G310" s="148"/>
      <c r="H310" s="155"/>
      <c r="I310" s="148"/>
      <c r="J310" s="148"/>
      <c r="K310" s="340" t="s">
        <v>516</v>
      </c>
      <c r="L310" s="340"/>
      <c r="M310" s="148" t="e">
        <f>COUNTIF('[1]Matriz SUC'!$K$12:$K$378,T_Graf.!K310)</f>
        <v>#VALUE!</v>
      </c>
      <c r="N310" s="151" t="e">
        <f t="shared" si="33"/>
        <v>#VALUE!</v>
      </c>
      <c r="O310" s="148"/>
      <c r="P310" s="155"/>
      <c r="Q310" s="148"/>
      <c r="R310" s="148"/>
      <c r="S310" s="148" t="s">
        <v>516</v>
      </c>
      <c r="T310" s="148" t="e">
        <f>COUNTIF('[1]Matriz URB'!$K$12:$K$379,T_Graf.!S310)</f>
        <v>#VALUE!</v>
      </c>
      <c r="U310" s="151" t="e">
        <f t="shared" si="34"/>
        <v>#VALUE!</v>
      </c>
      <c r="V310" s="148"/>
      <c r="W310" s="155"/>
      <c r="X310" s="148"/>
      <c r="Y310" s="148"/>
      <c r="Z310" s="148" t="s">
        <v>516</v>
      </c>
      <c r="AA310" s="148" t="e">
        <f>COUNTIF('[1]Matriz VAC'!$K$12:$K$369,T_Graf.!Z310)</f>
        <v>#VALUE!</v>
      </c>
      <c r="AB310" s="151" t="e">
        <f t="shared" si="35"/>
        <v>#VALUE!</v>
      </c>
    </row>
    <row r="311" spans="1:28" ht="10.95" customHeight="1" x14ac:dyDescent="0.2">
      <c r="A311" s="155"/>
      <c r="B311" s="148"/>
      <c r="C311" s="148"/>
      <c r="D311" s="148" t="s">
        <v>522</v>
      </c>
      <c r="E311" s="148" t="e">
        <f>COUNTIF('[1]Matriz SAN'!$K$12:$K$384,T_Graf.!D311)</f>
        <v>#VALUE!</v>
      </c>
      <c r="F311" s="151" t="e">
        <f t="shared" si="32"/>
        <v>#VALUE!</v>
      </c>
      <c r="G311" s="148"/>
      <c r="H311" s="155"/>
      <c r="I311" s="148"/>
      <c r="J311" s="148"/>
      <c r="K311" s="340" t="s">
        <v>522</v>
      </c>
      <c r="L311" s="340"/>
      <c r="M311" s="148" t="e">
        <f>COUNTIF('[1]Matriz SUC'!$K$12:$K$378,T_Graf.!K311)</f>
        <v>#VALUE!</v>
      </c>
      <c r="N311" s="151" t="e">
        <f t="shared" si="33"/>
        <v>#VALUE!</v>
      </c>
      <c r="O311" s="148"/>
      <c r="P311" s="155"/>
      <c r="Q311" s="148"/>
      <c r="R311" s="148"/>
      <c r="S311" s="148" t="s">
        <v>522</v>
      </c>
      <c r="T311" s="148" t="e">
        <f>COUNTIF('[1]Matriz URB'!$K$12:$K$379,T_Graf.!S311)</f>
        <v>#VALUE!</v>
      </c>
      <c r="U311" s="151" t="e">
        <f t="shared" si="34"/>
        <v>#VALUE!</v>
      </c>
      <c r="V311" s="148"/>
      <c r="W311" s="155"/>
      <c r="X311" s="148"/>
      <c r="Y311" s="148"/>
      <c r="Z311" s="148" t="s">
        <v>522</v>
      </c>
      <c r="AA311" s="148" t="e">
        <f>COUNTIF('[1]Matriz VAC'!$K$12:$K$369,T_Graf.!Z311)</f>
        <v>#VALUE!</v>
      </c>
      <c r="AB311" s="151" t="e">
        <f t="shared" si="35"/>
        <v>#VALUE!</v>
      </c>
    </row>
    <row r="312" spans="1:28" ht="10.95" customHeight="1" x14ac:dyDescent="0.2">
      <c r="A312" s="155"/>
      <c r="B312" s="148"/>
      <c r="C312" s="148"/>
      <c r="D312" s="148" t="s">
        <v>528</v>
      </c>
      <c r="E312" s="148" t="e">
        <f>COUNTIF('[1]Matriz SAN'!$K$12:$K$384,T_Graf.!D312)</f>
        <v>#VALUE!</v>
      </c>
      <c r="F312" s="151" t="e">
        <f t="shared" si="32"/>
        <v>#VALUE!</v>
      </c>
      <c r="G312" s="148"/>
      <c r="H312" s="155"/>
      <c r="I312" s="148"/>
      <c r="J312" s="148"/>
      <c r="K312" s="340" t="s">
        <v>528</v>
      </c>
      <c r="L312" s="340"/>
      <c r="M312" s="148" t="e">
        <f>COUNTIF('[1]Matriz SUC'!$K$12:$K$378,T_Graf.!K312)</f>
        <v>#VALUE!</v>
      </c>
      <c r="N312" s="151" t="e">
        <f t="shared" si="33"/>
        <v>#VALUE!</v>
      </c>
      <c r="O312" s="148"/>
      <c r="P312" s="155"/>
      <c r="Q312" s="148"/>
      <c r="R312" s="148"/>
      <c r="S312" s="148" t="s">
        <v>528</v>
      </c>
      <c r="T312" s="148" t="e">
        <f>COUNTIF('[1]Matriz URB'!$K$12:$K$379,T_Graf.!S312)</f>
        <v>#VALUE!</v>
      </c>
      <c r="U312" s="151" t="e">
        <f t="shared" si="34"/>
        <v>#VALUE!</v>
      </c>
      <c r="V312" s="148"/>
      <c r="W312" s="155"/>
      <c r="X312" s="148"/>
      <c r="Y312" s="148"/>
      <c r="Z312" s="148" t="s">
        <v>528</v>
      </c>
      <c r="AA312" s="148" t="e">
        <f>COUNTIF('[1]Matriz VAC'!$K$12:$K$369,T_Graf.!Z312)</f>
        <v>#VALUE!</v>
      </c>
      <c r="AB312" s="151" t="e">
        <f t="shared" si="35"/>
        <v>#VALUE!</v>
      </c>
    </row>
    <row r="313" spans="1:28" ht="10.95" customHeight="1" x14ac:dyDescent="0.2">
      <c r="A313" s="155"/>
      <c r="B313" s="148"/>
      <c r="C313" s="148"/>
      <c r="D313" s="148" t="s">
        <v>534</v>
      </c>
      <c r="E313" s="148" t="e">
        <f>COUNTIF('[1]Matriz SAN'!$K$12:$K$384,T_Graf.!D313)</f>
        <v>#VALUE!</v>
      </c>
      <c r="F313" s="151" t="e">
        <f t="shared" si="32"/>
        <v>#VALUE!</v>
      </c>
      <c r="G313" s="148"/>
      <c r="H313" s="155"/>
      <c r="I313" s="148"/>
      <c r="J313" s="148"/>
      <c r="K313" s="340" t="s">
        <v>534</v>
      </c>
      <c r="L313" s="340"/>
      <c r="M313" s="148" t="e">
        <f>COUNTIF('[1]Matriz SUC'!$K$12:$K$378,T_Graf.!K313)</f>
        <v>#VALUE!</v>
      </c>
      <c r="N313" s="151" t="e">
        <f t="shared" si="33"/>
        <v>#VALUE!</v>
      </c>
      <c r="O313" s="148"/>
      <c r="P313" s="155"/>
      <c r="Q313" s="148"/>
      <c r="R313" s="148"/>
      <c r="S313" s="148" t="s">
        <v>534</v>
      </c>
      <c r="T313" s="148" t="e">
        <f>COUNTIF('[1]Matriz URB'!$K$12:$K$379,T_Graf.!S313)</f>
        <v>#VALUE!</v>
      </c>
      <c r="U313" s="151" t="e">
        <f t="shared" si="34"/>
        <v>#VALUE!</v>
      </c>
      <c r="V313" s="148"/>
      <c r="W313" s="155"/>
      <c r="X313" s="148"/>
      <c r="Y313" s="148"/>
      <c r="Z313" s="148" t="s">
        <v>534</v>
      </c>
      <c r="AA313" s="148" t="e">
        <f>COUNTIF('[1]Matriz VAC'!$K$12:$K$369,T_Graf.!Z313)</f>
        <v>#VALUE!</v>
      </c>
      <c r="AB313" s="151" t="e">
        <f t="shared" si="35"/>
        <v>#VALUE!</v>
      </c>
    </row>
    <row r="314" spans="1:28" ht="10.95" customHeight="1" x14ac:dyDescent="0.2">
      <c r="A314" s="155"/>
      <c r="B314" s="148"/>
      <c r="C314" s="148"/>
      <c r="D314" s="148" t="s">
        <v>540</v>
      </c>
      <c r="E314" s="148" t="e">
        <f>COUNTIF('[1]Matriz SAN'!$K$12:$K$384,T_Graf.!D314)</f>
        <v>#VALUE!</v>
      </c>
      <c r="F314" s="151" t="e">
        <f t="shared" si="32"/>
        <v>#VALUE!</v>
      </c>
      <c r="G314" s="148"/>
      <c r="H314" s="155"/>
      <c r="I314" s="148"/>
      <c r="J314" s="148"/>
      <c r="K314" s="340" t="s">
        <v>540</v>
      </c>
      <c r="L314" s="340"/>
      <c r="M314" s="148" t="e">
        <f>COUNTIF('[1]Matriz SUC'!$K$12:$K$378,T_Graf.!K314)</f>
        <v>#VALUE!</v>
      </c>
      <c r="N314" s="151" t="e">
        <f t="shared" si="33"/>
        <v>#VALUE!</v>
      </c>
      <c r="O314" s="148"/>
      <c r="P314" s="155"/>
      <c r="Q314" s="148"/>
      <c r="R314" s="148"/>
      <c r="S314" s="148" t="s">
        <v>540</v>
      </c>
      <c r="T314" s="148" t="e">
        <f>COUNTIF('[1]Matriz URB'!$K$12:$K$379,T_Graf.!S314)</f>
        <v>#VALUE!</v>
      </c>
      <c r="U314" s="151" t="e">
        <f t="shared" si="34"/>
        <v>#VALUE!</v>
      </c>
      <c r="V314" s="148"/>
      <c r="W314" s="155"/>
      <c r="X314" s="148"/>
      <c r="Y314" s="148"/>
      <c r="Z314" s="148" t="s">
        <v>540</v>
      </c>
      <c r="AA314" s="148" t="e">
        <f>COUNTIF('[1]Matriz VAC'!$K$12:$K$369,T_Graf.!Z314)</f>
        <v>#VALUE!</v>
      </c>
      <c r="AB314" s="151" t="e">
        <f t="shared" si="35"/>
        <v>#VALUE!</v>
      </c>
    </row>
    <row r="315" spans="1:28" ht="10.95" customHeight="1" x14ac:dyDescent="0.2">
      <c r="A315" s="155"/>
      <c r="B315" s="148"/>
      <c r="C315" s="148"/>
      <c r="D315" s="148" t="s">
        <v>545</v>
      </c>
      <c r="E315" s="148" t="e">
        <f>COUNTIF('[1]Matriz SAN'!$K$12:$K$384,T_Graf.!D315)</f>
        <v>#VALUE!</v>
      </c>
      <c r="F315" s="151" t="e">
        <f t="shared" si="32"/>
        <v>#VALUE!</v>
      </c>
      <c r="G315" s="148"/>
      <c r="H315" s="155"/>
      <c r="I315" s="148"/>
      <c r="J315" s="148"/>
      <c r="K315" s="340" t="s">
        <v>545</v>
      </c>
      <c r="L315" s="340"/>
      <c r="M315" s="148" t="e">
        <f>COUNTIF('[1]Matriz SUC'!$K$12:$K$378,T_Graf.!K315)</f>
        <v>#VALUE!</v>
      </c>
      <c r="N315" s="151" t="e">
        <f t="shared" si="33"/>
        <v>#VALUE!</v>
      </c>
      <c r="O315" s="148"/>
      <c r="P315" s="155"/>
      <c r="Q315" s="148"/>
      <c r="R315" s="148"/>
      <c r="S315" s="148" t="s">
        <v>545</v>
      </c>
      <c r="T315" s="148" t="e">
        <f>COUNTIF('[1]Matriz URB'!$K$12:$K$379,T_Graf.!S315)</f>
        <v>#VALUE!</v>
      </c>
      <c r="U315" s="151" t="e">
        <f t="shared" si="34"/>
        <v>#VALUE!</v>
      </c>
      <c r="V315" s="148"/>
      <c r="W315" s="155"/>
      <c r="X315" s="148"/>
      <c r="Y315" s="148"/>
      <c r="Z315" s="148" t="s">
        <v>545</v>
      </c>
      <c r="AA315" s="148" t="e">
        <f>COUNTIF('[1]Matriz VAC'!$K$12:$K$369,T_Graf.!Z315)</f>
        <v>#VALUE!</v>
      </c>
      <c r="AB315" s="151" t="e">
        <f t="shared" si="35"/>
        <v>#VALUE!</v>
      </c>
    </row>
    <row r="316" spans="1:28" ht="10.95" customHeight="1" x14ac:dyDescent="0.2">
      <c r="A316" s="155"/>
      <c r="B316" s="148"/>
      <c r="C316" s="148"/>
      <c r="D316" s="148" t="s">
        <v>550</v>
      </c>
      <c r="E316" s="148" t="e">
        <f>COUNTIF('[1]Matriz SAN'!$K$12:$K$384,T_Graf.!D316)</f>
        <v>#VALUE!</v>
      </c>
      <c r="F316" s="151" t="e">
        <f t="shared" si="32"/>
        <v>#VALUE!</v>
      </c>
      <c r="G316" s="148"/>
      <c r="H316" s="155"/>
      <c r="I316" s="148"/>
      <c r="J316" s="148"/>
      <c r="K316" s="340" t="s">
        <v>550</v>
      </c>
      <c r="L316" s="340"/>
      <c r="M316" s="148" t="e">
        <f>COUNTIF('[1]Matriz SUC'!$K$12:$K$378,T_Graf.!K316)</f>
        <v>#VALUE!</v>
      </c>
      <c r="N316" s="151" t="e">
        <f t="shared" si="33"/>
        <v>#VALUE!</v>
      </c>
      <c r="O316" s="148"/>
      <c r="P316" s="155"/>
      <c r="Q316" s="148"/>
      <c r="R316" s="148"/>
      <c r="S316" s="148" t="s">
        <v>550</v>
      </c>
      <c r="T316" s="148" t="e">
        <f>COUNTIF('[1]Matriz URB'!$K$12:$K$379,T_Graf.!S316)</f>
        <v>#VALUE!</v>
      </c>
      <c r="U316" s="151" t="e">
        <f t="shared" si="34"/>
        <v>#VALUE!</v>
      </c>
      <c r="V316" s="148"/>
      <c r="W316" s="155"/>
      <c r="X316" s="148"/>
      <c r="Y316" s="148"/>
      <c r="Z316" s="148" t="s">
        <v>550</v>
      </c>
      <c r="AA316" s="148" t="e">
        <f>COUNTIF('[1]Matriz VAC'!$K$12:$K$369,T_Graf.!Z316)</f>
        <v>#VALUE!</v>
      </c>
      <c r="AB316" s="151" t="e">
        <f t="shared" si="35"/>
        <v>#VALUE!</v>
      </c>
    </row>
    <row r="317" spans="1:28" ht="10.95" customHeight="1" x14ac:dyDescent="0.2">
      <c r="A317" s="155"/>
      <c r="B317" s="148"/>
      <c r="C317" s="148"/>
      <c r="D317" s="148" t="s">
        <v>556</v>
      </c>
      <c r="E317" s="148" t="e">
        <f>COUNTIF('[1]Matriz SAN'!$K$12:$K$384,T_Graf.!D317)</f>
        <v>#VALUE!</v>
      </c>
      <c r="F317" s="151" t="e">
        <f t="shared" si="32"/>
        <v>#VALUE!</v>
      </c>
      <c r="G317" s="148"/>
      <c r="H317" s="155"/>
      <c r="I317" s="148"/>
      <c r="J317" s="148"/>
      <c r="K317" s="340" t="s">
        <v>556</v>
      </c>
      <c r="L317" s="340"/>
      <c r="M317" s="148" t="e">
        <f>COUNTIF('[1]Matriz SUC'!$K$12:$K$378,T_Graf.!K317)</f>
        <v>#VALUE!</v>
      </c>
      <c r="N317" s="151" t="e">
        <f t="shared" si="33"/>
        <v>#VALUE!</v>
      </c>
      <c r="O317" s="148"/>
      <c r="P317" s="155"/>
      <c r="Q317" s="148"/>
      <c r="R317" s="148"/>
      <c r="S317" s="148" t="s">
        <v>556</v>
      </c>
      <c r="T317" s="148" t="e">
        <f>COUNTIF('[1]Matriz URB'!$K$12:$K$379,T_Graf.!S317)</f>
        <v>#VALUE!</v>
      </c>
      <c r="U317" s="151" t="e">
        <f t="shared" si="34"/>
        <v>#VALUE!</v>
      </c>
      <c r="V317" s="148"/>
      <c r="W317" s="155"/>
      <c r="X317" s="148"/>
      <c r="Y317" s="148"/>
      <c r="Z317" s="148" t="s">
        <v>556</v>
      </c>
      <c r="AA317" s="148" t="e">
        <f>COUNTIF('[1]Matriz VAC'!$K$12:$K$369,T_Graf.!Z317)</f>
        <v>#VALUE!</v>
      </c>
      <c r="AB317" s="151" t="e">
        <f t="shared" si="35"/>
        <v>#VALUE!</v>
      </c>
    </row>
    <row r="318" spans="1:28" ht="10.95" customHeight="1" x14ac:dyDescent="0.2">
      <c r="A318" s="155"/>
      <c r="B318" s="148"/>
      <c r="C318" s="148"/>
      <c r="D318" s="148" t="s">
        <v>562</v>
      </c>
      <c r="E318" s="148" t="e">
        <f>COUNTIF('[1]Matriz SAN'!$K$12:$K$384,T_Graf.!D318)</f>
        <v>#VALUE!</v>
      </c>
      <c r="F318" s="151" t="e">
        <f t="shared" si="32"/>
        <v>#VALUE!</v>
      </c>
      <c r="G318" s="148"/>
      <c r="H318" s="155"/>
      <c r="I318" s="148"/>
      <c r="J318" s="148"/>
      <c r="K318" s="340" t="s">
        <v>562</v>
      </c>
      <c r="L318" s="340"/>
      <c r="M318" s="148" t="e">
        <f>COUNTIF('[1]Matriz SUC'!$K$12:$K$378,T_Graf.!K318)</f>
        <v>#VALUE!</v>
      </c>
      <c r="N318" s="151" t="e">
        <f t="shared" si="33"/>
        <v>#VALUE!</v>
      </c>
      <c r="O318" s="148"/>
      <c r="P318" s="155"/>
      <c r="Q318" s="148"/>
      <c r="R318" s="148"/>
      <c r="S318" s="148" t="s">
        <v>562</v>
      </c>
      <c r="T318" s="148" t="e">
        <f>COUNTIF('[1]Matriz URB'!$K$12:$K$379,T_Graf.!S318)</f>
        <v>#VALUE!</v>
      </c>
      <c r="U318" s="151" t="e">
        <f t="shared" si="34"/>
        <v>#VALUE!</v>
      </c>
      <c r="V318" s="148"/>
      <c r="W318" s="155"/>
      <c r="X318" s="148"/>
      <c r="Y318" s="148"/>
      <c r="Z318" s="148" t="s">
        <v>562</v>
      </c>
      <c r="AA318" s="148" t="e">
        <f>COUNTIF('[1]Matriz VAC'!$K$12:$K$369,T_Graf.!Z318)</f>
        <v>#VALUE!</v>
      </c>
      <c r="AB318" s="151" t="e">
        <f t="shared" si="35"/>
        <v>#VALUE!</v>
      </c>
    </row>
    <row r="319" spans="1:28" ht="10.95" customHeight="1" x14ac:dyDescent="0.2">
      <c r="A319" s="155"/>
      <c r="B319" s="148"/>
      <c r="C319" s="148"/>
      <c r="D319" s="148" t="s">
        <v>568</v>
      </c>
      <c r="E319" s="148" t="e">
        <f>COUNTIF('[1]Matriz SAN'!$K$12:$K$384,T_Graf.!D319)</f>
        <v>#VALUE!</v>
      </c>
      <c r="F319" s="151" t="e">
        <f t="shared" si="32"/>
        <v>#VALUE!</v>
      </c>
      <c r="G319" s="148"/>
      <c r="H319" s="155"/>
      <c r="I319" s="148"/>
      <c r="J319" s="148"/>
      <c r="K319" s="340" t="s">
        <v>568</v>
      </c>
      <c r="L319" s="340"/>
      <c r="M319" s="148" t="e">
        <f>COUNTIF('[1]Matriz SUC'!$K$12:$K$378,T_Graf.!K319)</f>
        <v>#VALUE!</v>
      </c>
      <c r="N319" s="151" t="e">
        <f t="shared" si="33"/>
        <v>#VALUE!</v>
      </c>
      <c r="O319" s="148"/>
      <c r="P319" s="155"/>
      <c r="Q319" s="148"/>
      <c r="R319" s="148"/>
      <c r="S319" s="148" t="s">
        <v>568</v>
      </c>
      <c r="T319" s="148" t="e">
        <f>COUNTIF('[1]Matriz URB'!$K$12:$K$379,T_Graf.!S319)</f>
        <v>#VALUE!</v>
      </c>
      <c r="U319" s="151" t="e">
        <f t="shared" si="34"/>
        <v>#VALUE!</v>
      </c>
      <c r="V319" s="148"/>
      <c r="W319" s="155"/>
      <c r="X319" s="148"/>
      <c r="Y319" s="148"/>
      <c r="Z319" s="148" t="s">
        <v>568</v>
      </c>
      <c r="AA319" s="148" t="e">
        <f>COUNTIF('[1]Matriz VAC'!$K$12:$K$369,T_Graf.!Z319)</f>
        <v>#VALUE!</v>
      </c>
      <c r="AB319" s="151" t="e">
        <f t="shared" si="35"/>
        <v>#VALUE!</v>
      </c>
    </row>
    <row r="320" spans="1:28" ht="10.95" customHeight="1" x14ac:dyDescent="0.2">
      <c r="A320" s="155"/>
      <c r="B320" s="148"/>
      <c r="C320" s="148"/>
      <c r="D320" s="148" t="s">
        <v>574</v>
      </c>
      <c r="E320" s="148" t="e">
        <f>COUNTIF('[1]Matriz SAN'!$K$12:$K$384,T_Graf.!D320)</f>
        <v>#VALUE!</v>
      </c>
      <c r="F320" s="151" t="e">
        <f t="shared" si="32"/>
        <v>#VALUE!</v>
      </c>
      <c r="G320" s="148"/>
      <c r="H320" s="155"/>
      <c r="I320" s="148"/>
      <c r="J320" s="148"/>
      <c r="K320" s="340" t="s">
        <v>574</v>
      </c>
      <c r="L320" s="340"/>
      <c r="M320" s="148" t="e">
        <f>COUNTIF('[1]Matriz SUC'!$K$12:$K$378,T_Graf.!K320)</f>
        <v>#VALUE!</v>
      </c>
      <c r="N320" s="151" t="e">
        <f t="shared" si="33"/>
        <v>#VALUE!</v>
      </c>
      <c r="O320" s="148"/>
      <c r="P320" s="155"/>
      <c r="Q320" s="148"/>
      <c r="R320" s="148"/>
      <c r="S320" s="148" t="s">
        <v>574</v>
      </c>
      <c r="T320" s="148" t="e">
        <f>COUNTIF('[1]Matriz URB'!$K$12:$K$379,T_Graf.!S320)</f>
        <v>#VALUE!</v>
      </c>
      <c r="U320" s="151" t="e">
        <f t="shared" si="34"/>
        <v>#VALUE!</v>
      </c>
      <c r="V320" s="148"/>
      <c r="W320" s="155"/>
      <c r="X320" s="148"/>
      <c r="Y320" s="148"/>
      <c r="Z320" s="148" t="s">
        <v>574</v>
      </c>
      <c r="AA320" s="148" t="e">
        <f>COUNTIF('[1]Matriz VAC'!$K$12:$K$369,T_Graf.!Z320)</f>
        <v>#VALUE!</v>
      </c>
      <c r="AB320" s="151" t="e">
        <f t="shared" si="35"/>
        <v>#VALUE!</v>
      </c>
    </row>
    <row r="321" spans="1:28" ht="10.95" customHeight="1" x14ac:dyDescent="0.2">
      <c r="A321" s="155"/>
      <c r="B321" s="148"/>
      <c r="C321" s="148"/>
      <c r="D321" s="148" t="s">
        <v>579</v>
      </c>
      <c r="E321" s="148" t="e">
        <f>COUNTIF('[1]Matriz SAN'!$K$12:$K$384,T_Graf.!D321)</f>
        <v>#VALUE!</v>
      </c>
      <c r="F321" s="151" t="e">
        <f t="shared" si="32"/>
        <v>#VALUE!</v>
      </c>
      <c r="G321" s="148"/>
      <c r="H321" s="155"/>
      <c r="I321" s="148"/>
      <c r="J321" s="148"/>
      <c r="K321" s="340" t="s">
        <v>579</v>
      </c>
      <c r="L321" s="340"/>
      <c r="M321" s="148" t="e">
        <f>COUNTIF('[1]Matriz SUC'!$K$12:$K$378,T_Graf.!K321)</f>
        <v>#VALUE!</v>
      </c>
      <c r="N321" s="151" t="e">
        <f t="shared" si="33"/>
        <v>#VALUE!</v>
      </c>
      <c r="O321" s="148"/>
      <c r="P321" s="155"/>
      <c r="Q321" s="148"/>
      <c r="R321" s="148"/>
      <c r="S321" s="148" t="s">
        <v>579</v>
      </c>
      <c r="T321" s="148" t="e">
        <f>COUNTIF('[1]Matriz URB'!$K$12:$K$379,T_Graf.!S321)</f>
        <v>#VALUE!</v>
      </c>
      <c r="U321" s="151" t="e">
        <f t="shared" si="34"/>
        <v>#VALUE!</v>
      </c>
      <c r="V321" s="148"/>
      <c r="W321" s="155"/>
      <c r="X321" s="148"/>
      <c r="Y321" s="148"/>
      <c r="Z321" s="148" t="s">
        <v>579</v>
      </c>
      <c r="AA321" s="148" t="e">
        <f>COUNTIF('[1]Matriz VAC'!$K$12:$K$369,T_Graf.!Z321)</f>
        <v>#VALUE!</v>
      </c>
      <c r="AB321" s="151" t="e">
        <f t="shared" si="35"/>
        <v>#VALUE!</v>
      </c>
    </row>
    <row r="322" spans="1:28" ht="10.95" customHeight="1" x14ac:dyDescent="0.2">
      <c r="A322" s="155"/>
      <c r="B322" s="148"/>
      <c r="C322" s="148"/>
      <c r="D322" s="148" t="s">
        <v>584</v>
      </c>
      <c r="E322" s="148" t="e">
        <f>COUNTIF('[1]Matriz SAN'!$K$12:$K$384,T_Graf.!D322)</f>
        <v>#VALUE!</v>
      </c>
      <c r="F322" s="151" t="e">
        <f t="shared" si="32"/>
        <v>#VALUE!</v>
      </c>
      <c r="G322" s="148"/>
      <c r="H322" s="155"/>
      <c r="I322" s="148"/>
      <c r="J322" s="148"/>
      <c r="K322" s="340" t="s">
        <v>584</v>
      </c>
      <c r="L322" s="340"/>
      <c r="M322" s="148" t="e">
        <f>COUNTIF('[1]Matriz SUC'!$K$12:$K$378,T_Graf.!K322)</f>
        <v>#VALUE!</v>
      </c>
      <c r="N322" s="151" t="e">
        <f t="shared" si="33"/>
        <v>#VALUE!</v>
      </c>
      <c r="O322" s="148"/>
      <c r="P322" s="155"/>
      <c r="Q322" s="148"/>
      <c r="R322" s="148"/>
      <c r="S322" s="148" t="s">
        <v>584</v>
      </c>
      <c r="T322" s="148" t="e">
        <f>COUNTIF('[1]Matriz URB'!$K$12:$K$379,T_Graf.!S322)</f>
        <v>#VALUE!</v>
      </c>
      <c r="U322" s="151" t="e">
        <f t="shared" si="34"/>
        <v>#VALUE!</v>
      </c>
      <c r="V322" s="148"/>
      <c r="W322" s="155"/>
      <c r="X322" s="148"/>
      <c r="Y322" s="148"/>
      <c r="Z322" s="148" t="s">
        <v>584</v>
      </c>
      <c r="AA322" s="148" t="e">
        <f>COUNTIF('[1]Matriz VAC'!$K$12:$K$369,T_Graf.!Z322)</f>
        <v>#VALUE!</v>
      </c>
      <c r="AB322" s="151" t="e">
        <f t="shared" si="35"/>
        <v>#VALUE!</v>
      </c>
    </row>
    <row r="323" spans="1:28" ht="10.95" customHeight="1" x14ac:dyDescent="0.2">
      <c r="A323" s="155"/>
      <c r="B323" s="148"/>
      <c r="C323" s="148"/>
      <c r="D323" s="148" t="s">
        <v>589</v>
      </c>
      <c r="E323" s="148" t="e">
        <f>COUNTIF('[1]Matriz SAN'!$K$12:$K$384,T_Graf.!D323)</f>
        <v>#VALUE!</v>
      </c>
      <c r="F323" s="151" t="e">
        <f t="shared" si="32"/>
        <v>#VALUE!</v>
      </c>
      <c r="G323" s="148"/>
      <c r="H323" s="155"/>
      <c r="I323" s="148"/>
      <c r="J323" s="148"/>
      <c r="K323" s="340" t="s">
        <v>589</v>
      </c>
      <c r="L323" s="340"/>
      <c r="M323" s="148" t="e">
        <f>COUNTIF('[1]Matriz SUC'!$K$12:$K$378,T_Graf.!K323)</f>
        <v>#VALUE!</v>
      </c>
      <c r="N323" s="151" t="e">
        <f t="shared" si="33"/>
        <v>#VALUE!</v>
      </c>
      <c r="O323" s="148"/>
      <c r="P323" s="155"/>
      <c r="Q323" s="148"/>
      <c r="R323" s="148"/>
      <c r="S323" s="148" t="s">
        <v>589</v>
      </c>
      <c r="T323" s="148" t="e">
        <f>COUNTIF('[1]Matriz URB'!$K$12:$K$379,T_Graf.!S323)</f>
        <v>#VALUE!</v>
      </c>
      <c r="U323" s="151" t="e">
        <f t="shared" si="34"/>
        <v>#VALUE!</v>
      </c>
      <c r="V323" s="148"/>
      <c r="W323" s="155"/>
      <c r="X323" s="148"/>
      <c r="Y323" s="148"/>
      <c r="Z323" s="148" t="s">
        <v>589</v>
      </c>
      <c r="AA323" s="148" t="e">
        <f>COUNTIF('[1]Matriz VAC'!$K$12:$K$369,T_Graf.!Z323)</f>
        <v>#VALUE!</v>
      </c>
      <c r="AB323" s="151" t="e">
        <f t="shared" si="35"/>
        <v>#VALUE!</v>
      </c>
    </row>
    <row r="324" spans="1:28" ht="10.95" customHeight="1" x14ac:dyDescent="0.2">
      <c r="A324" s="155"/>
      <c r="B324" s="148"/>
      <c r="C324" s="148"/>
      <c r="D324" s="148" t="s">
        <v>593</v>
      </c>
      <c r="E324" s="148" t="e">
        <f>COUNTIF('[1]Matriz SAN'!$K$12:$K$384,T_Graf.!D324)</f>
        <v>#VALUE!</v>
      </c>
      <c r="F324" s="151" t="e">
        <f t="shared" si="32"/>
        <v>#VALUE!</v>
      </c>
      <c r="G324" s="148"/>
      <c r="H324" s="155"/>
      <c r="I324" s="148"/>
      <c r="J324" s="148"/>
      <c r="K324" s="340" t="s">
        <v>593</v>
      </c>
      <c r="L324" s="340"/>
      <c r="M324" s="148" t="e">
        <f>COUNTIF('[1]Matriz SUC'!$K$12:$K$378,T_Graf.!K324)</f>
        <v>#VALUE!</v>
      </c>
      <c r="N324" s="151" t="e">
        <f t="shared" si="33"/>
        <v>#VALUE!</v>
      </c>
      <c r="O324" s="148"/>
      <c r="P324" s="155"/>
      <c r="Q324" s="148"/>
      <c r="R324" s="148"/>
      <c r="S324" s="148" t="s">
        <v>593</v>
      </c>
      <c r="T324" s="148" t="e">
        <f>COUNTIF('[1]Matriz URB'!$K$12:$K$379,T_Graf.!S324)</f>
        <v>#VALUE!</v>
      </c>
      <c r="U324" s="151" t="e">
        <f t="shared" si="34"/>
        <v>#VALUE!</v>
      </c>
      <c r="V324" s="148"/>
      <c r="W324" s="155"/>
      <c r="X324" s="148"/>
      <c r="Y324" s="148"/>
      <c r="Z324" s="148" t="s">
        <v>593</v>
      </c>
      <c r="AA324" s="148" t="e">
        <f>COUNTIF('[1]Matriz VAC'!$K$12:$K$369,T_Graf.!Z324)</f>
        <v>#VALUE!</v>
      </c>
      <c r="AB324" s="151" t="e">
        <f t="shared" si="35"/>
        <v>#VALUE!</v>
      </c>
    </row>
    <row r="325" spans="1:28" ht="10.95" customHeight="1" x14ac:dyDescent="0.2">
      <c r="A325" s="155"/>
      <c r="B325" s="148"/>
      <c r="C325" s="148"/>
      <c r="D325" s="148" t="s">
        <v>597</v>
      </c>
      <c r="E325" s="148" t="e">
        <f>COUNTIF('[1]Matriz SAN'!$K$12:$K$384,T_Graf.!D325)</f>
        <v>#VALUE!</v>
      </c>
      <c r="F325" s="151" t="e">
        <f t="shared" si="32"/>
        <v>#VALUE!</v>
      </c>
      <c r="G325" s="148"/>
      <c r="H325" s="155"/>
      <c r="I325" s="148"/>
      <c r="J325" s="148"/>
      <c r="K325" s="340" t="s">
        <v>597</v>
      </c>
      <c r="L325" s="340"/>
      <c r="M325" s="148" t="e">
        <f>COUNTIF('[1]Matriz SUC'!$K$12:$K$378,T_Graf.!K325)</f>
        <v>#VALUE!</v>
      </c>
      <c r="N325" s="151" t="e">
        <f t="shared" si="33"/>
        <v>#VALUE!</v>
      </c>
      <c r="O325" s="148"/>
      <c r="P325" s="155"/>
      <c r="Q325" s="148"/>
      <c r="R325" s="148"/>
      <c r="S325" s="148" t="s">
        <v>597</v>
      </c>
      <c r="T325" s="148" t="e">
        <f>COUNTIF('[1]Matriz URB'!$K$12:$K$379,T_Graf.!S325)</f>
        <v>#VALUE!</v>
      </c>
      <c r="U325" s="151" t="e">
        <f t="shared" si="34"/>
        <v>#VALUE!</v>
      </c>
      <c r="V325" s="148"/>
      <c r="W325" s="155"/>
      <c r="X325" s="148"/>
      <c r="Y325" s="148"/>
      <c r="Z325" s="148" t="s">
        <v>597</v>
      </c>
      <c r="AA325" s="148" t="e">
        <f>COUNTIF('[1]Matriz VAC'!$K$12:$K$369,T_Graf.!Z325)</f>
        <v>#VALUE!</v>
      </c>
      <c r="AB325" s="151" t="e">
        <f t="shared" si="35"/>
        <v>#VALUE!</v>
      </c>
    </row>
    <row r="326" spans="1:28" ht="10.95" customHeight="1" x14ac:dyDescent="0.2">
      <c r="A326" s="155"/>
      <c r="B326" s="148"/>
      <c r="C326" s="148"/>
      <c r="D326" s="148" t="s">
        <v>601</v>
      </c>
      <c r="E326" s="148" t="e">
        <f>COUNTIF('[1]Matriz SAN'!$K$12:$K$384,T_Graf.!D326)</f>
        <v>#VALUE!</v>
      </c>
      <c r="F326" s="151" t="e">
        <f t="shared" si="32"/>
        <v>#VALUE!</v>
      </c>
      <c r="G326" s="148"/>
      <c r="H326" s="155"/>
      <c r="I326" s="148"/>
      <c r="J326" s="148"/>
      <c r="K326" s="340" t="s">
        <v>601</v>
      </c>
      <c r="L326" s="340"/>
      <c r="M326" s="148" t="e">
        <f>COUNTIF('[1]Matriz SUC'!$K$12:$K$378,T_Graf.!K326)</f>
        <v>#VALUE!</v>
      </c>
      <c r="N326" s="151" t="e">
        <f t="shared" si="33"/>
        <v>#VALUE!</v>
      </c>
      <c r="O326" s="148"/>
      <c r="P326" s="155"/>
      <c r="Q326" s="148"/>
      <c r="R326" s="148"/>
      <c r="S326" s="148" t="s">
        <v>601</v>
      </c>
      <c r="T326" s="148" t="e">
        <f>COUNTIF('[1]Matriz URB'!$K$12:$K$379,T_Graf.!S326)</f>
        <v>#VALUE!</v>
      </c>
      <c r="U326" s="151" t="e">
        <f t="shared" si="34"/>
        <v>#VALUE!</v>
      </c>
      <c r="V326" s="148"/>
      <c r="W326" s="155"/>
      <c r="X326" s="148"/>
      <c r="Y326" s="148"/>
      <c r="Z326" s="148" t="s">
        <v>601</v>
      </c>
      <c r="AA326" s="148" t="e">
        <f>COUNTIF('[1]Matriz VAC'!$K$12:$K$369,T_Graf.!Z326)</f>
        <v>#VALUE!</v>
      </c>
      <c r="AB326" s="151" t="e">
        <f t="shared" si="35"/>
        <v>#VALUE!</v>
      </c>
    </row>
    <row r="327" spans="1:28" ht="10.95" customHeight="1" x14ac:dyDescent="0.2">
      <c r="A327" s="155"/>
      <c r="B327" s="148"/>
      <c r="C327" s="148"/>
      <c r="D327" s="148" t="s">
        <v>605</v>
      </c>
      <c r="E327" s="148" t="e">
        <f>COUNTIF('[1]Matriz SAN'!$K$12:$K$384,T_Graf.!D327)</f>
        <v>#VALUE!</v>
      </c>
      <c r="F327" s="151" t="e">
        <f t="shared" si="32"/>
        <v>#VALUE!</v>
      </c>
      <c r="G327" s="148"/>
      <c r="H327" s="155"/>
      <c r="I327" s="148"/>
      <c r="J327" s="148"/>
      <c r="K327" s="340" t="s">
        <v>605</v>
      </c>
      <c r="L327" s="340"/>
      <c r="M327" s="148" t="e">
        <f>COUNTIF('[1]Matriz SUC'!$K$12:$K$378,T_Graf.!K327)</f>
        <v>#VALUE!</v>
      </c>
      <c r="N327" s="151" t="e">
        <f t="shared" si="33"/>
        <v>#VALUE!</v>
      </c>
      <c r="O327" s="148"/>
      <c r="P327" s="155"/>
      <c r="Q327" s="148"/>
      <c r="R327" s="148"/>
      <c r="S327" s="148" t="s">
        <v>605</v>
      </c>
      <c r="T327" s="148" t="e">
        <f>COUNTIF('[1]Matriz URB'!$K$12:$K$379,T_Graf.!S327)</f>
        <v>#VALUE!</v>
      </c>
      <c r="U327" s="151" t="e">
        <f t="shared" si="34"/>
        <v>#VALUE!</v>
      </c>
      <c r="V327" s="148"/>
      <c r="W327" s="155"/>
      <c r="X327" s="148"/>
      <c r="Y327" s="148"/>
      <c r="Z327" s="148" t="s">
        <v>605</v>
      </c>
      <c r="AA327" s="148" t="e">
        <f>COUNTIF('[1]Matriz VAC'!$K$12:$K$369,T_Graf.!Z327)</f>
        <v>#VALUE!</v>
      </c>
      <c r="AB327" s="151" t="e">
        <f t="shared" si="35"/>
        <v>#VALUE!</v>
      </c>
    </row>
    <row r="328" spans="1:28" ht="10.95" customHeight="1" x14ac:dyDescent="0.2">
      <c r="A328" s="155"/>
      <c r="B328" s="148"/>
      <c r="C328" s="148"/>
      <c r="D328" s="148" t="s">
        <v>609</v>
      </c>
      <c r="E328" s="148" t="e">
        <f>COUNTIF('[1]Matriz SAN'!$K$12:$K$384,T_Graf.!D328)</f>
        <v>#VALUE!</v>
      </c>
      <c r="F328" s="151" t="e">
        <f t="shared" si="32"/>
        <v>#VALUE!</v>
      </c>
      <c r="G328" s="148"/>
      <c r="H328" s="155"/>
      <c r="I328" s="148"/>
      <c r="J328" s="148"/>
      <c r="K328" s="340" t="s">
        <v>609</v>
      </c>
      <c r="L328" s="340"/>
      <c r="M328" s="148" t="e">
        <f>COUNTIF('[1]Matriz SUC'!$K$12:$K$378,T_Graf.!K328)</f>
        <v>#VALUE!</v>
      </c>
      <c r="N328" s="151" t="e">
        <f t="shared" si="33"/>
        <v>#VALUE!</v>
      </c>
      <c r="O328" s="148"/>
      <c r="P328" s="155"/>
      <c r="Q328" s="148"/>
      <c r="R328" s="148"/>
      <c r="S328" s="148" t="s">
        <v>609</v>
      </c>
      <c r="T328" s="148" t="e">
        <f>COUNTIF('[1]Matriz URB'!$K$12:$K$379,T_Graf.!S328)</f>
        <v>#VALUE!</v>
      </c>
      <c r="U328" s="151" t="e">
        <f t="shared" si="34"/>
        <v>#VALUE!</v>
      </c>
      <c r="V328" s="148"/>
      <c r="W328" s="155"/>
      <c r="X328" s="148"/>
      <c r="Y328" s="148"/>
      <c r="Z328" s="148" t="s">
        <v>609</v>
      </c>
      <c r="AA328" s="148" t="e">
        <f>COUNTIF('[1]Matriz VAC'!$K$12:$K$369,T_Graf.!Z328)</f>
        <v>#VALUE!</v>
      </c>
      <c r="AB328" s="151" t="e">
        <f t="shared" si="35"/>
        <v>#VALUE!</v>
      </c>
    </row>
    <row r="329" spans="1:28" ht="10.95" customHeight="1" x14ac:dyDescent="0.2">
      <c r="A329" s="155"/>
      <c r="B329" s="148"/>
      <c r="C329" s="148"/>
      <c r="D329" s="148" t="s">
        <v>613</v>
      </c>
      <c r="E329" s="148" t="e">
        <f>COUNTIF('[1]Matriz SAN'!$K$12:$K$384,T_Graf.!D329)</f>
        <v>#VALUE!</v>
      </c>
      <c r="F329" s="151" t="e">
        <f t="shared" si="32"/>
        <v>#VALUE!</v>
      </c>
      <c r="G329" s="148"/>
      <c r="H329" s="155"/>
      <c r="I329" s="148"/>
      <c r="J329" s="148"/>
      <c r="K329" s="340" t="s">
        <v>613</v>
      </c>
      <c r="L329" s="340"/>
      <c r="M329" s="148" t="e">
        <f>COUNTIF('[1]Matriz SUC'!$K$12:$K$378,T_Graf.!K329)</f>
        <v>#VALUE!</v>
      </c>
      <c r="N329" s="151" t="e">
        <f t="shared" si="33"/>
        <v>#VALUE!</v>
      </c>
      <c r="O329" s="148"/>
      <c r="P329" s="155"/>
      <c r="Q329" s="148"/>
      <c r="R329" s="148"/>
      <c r="S329" s="148" t="s">
        <v>613</v>
      </c>
      <c r="T329" s="148" t="e">
        <f>COUNTIF('[1]Matriz URB'!$K$12:$K$379,T_Graf.!S329)</f>
        <v>#VALUE!</v>
      </c>
      <c r="U329" s="151" t="e">
        <f t="shared" si="34"/>
        <v>#VALUE!</v>
      </c>
      <c r="V329" s="148"/>
      <c r="W329" s="155"/>
      <c r="X329" s="148"/>
      <c r="Y329" s="148"/>
      <c r="Z329" s="148" t="s">
        <v>613</v>
      </c>
      <c r="AA329" s="148" t="e">
        <f>COUNTIF('[1]Matriz VAC'!$K$12:$K$369,T_Graf.!Z329)</f>
        <v>#VALUE!</v>
      </c>
      <c r="AB329" s="151" t="e">
        <f t="shared" si="35"/>
        <v>#VALUE!</v>
      </c>
    </row>
    <row r="330" spans="1:28" ht="10.95" customHeight="1" x14ac:dyDescent="0.2">
      <c r="A330" s="155"/>
      <c r="B330" s="148"/>
      <c r="C330" s="148"/>
      <c r="D330" s="148" t="s">
        <v>617</v>
      </c>
      <c r="E330" s="148" t="e">
        <f>COUNTIF('[1]Matriz SAN'!$K$12:$K$384,T_Graf.!D330)</f>
        <v>#VALUE!</v>
      </c>
      <c r="F330" s="151" t="e">
        <f t="shared" si="32"/>
        <v>#VALUE!</v>
      </c>
      <c r="G330" s="148"/>
      <c r="H330" s="155"/>
      <c r="I330" s="148"/>
      <c r="J330" s="148"/>
      <c r="K330" s="340" t="s">
        <v>617</v>
      </c>
      <c r="L330" s="340"/>
      <c r="M330" s="148" t="e">
        <f>COUNTIF('[1]Matriz SUC'!$K$12:$K$378,T_Graf.!K330)</f>
        <v>#VALUE!</v>
      </c>
      <c r="N330" s="151" t="e">
        <f t="shared" si="33"/>
        <v>#VALUE!</v>
      </c>
      <c r="O330" s="148"/>
      <c r="P330" s="155"/>
      <c r="Q330" s="148"/>
      <c r="R330" s="148"/>
      <c r="S330" s="148" t="s">
        <v>617</v>
      </c>
      <c r="T330" s="148" t="e">
        <f>COUNTIF('[1]Matriz URB'!$K$12:$K$379,T_Graf.!S330)</f>
        <v>#VALUE!</v>
      </c>
      <c r="U330" s="151" t="e">
        <f t="shared" si="34"/>
        <v>#VALUE!</v>
      </c>
      <c r="V330" s="148"/>
      <c r="W330" s="155"/>
      <c r="X330" s="148"/>
      <c r="Y330" s="148"/>
      <c r="Z330" s="148" t="s">
        <v>617</v>
      </c>
      <c r="AA330" s="148" t="e">
        <f>COUNTIF('[1]Matriz VAC'!$K$12:$K$369,T_Graf.!Z330)</f>
        <v>#VALUE!</v>
      </c>
      <c r="AB330" s="151" t="e">
        <f t="shared" si="35"/>
        <v>#VALUE!</v>
      </c>
    </row>
    <row r="331" spans="1:28" ht="10.95" customHeight="1" x14ac:dyDescent="0.2">
      <c r="A331" s="155"/>
      <c r="B331" s="148"/>
      <c r="C331" s="148"/>
      <c r="D331" s="148" t="s">
        <v>621</v>
      </c>
      <c r="E331" s="148" t="e">
        <f>COUNTIF('[1]Matriz SAN'!$K$12:$K$384,T_Graf.!D331)</f>
        <v>#VALUE!</v>
      </c>
      <c r="F331" s="151" t="e">
        <f t="shared" si="32"/>
        <v>#VALUE!</v>
      </c>
      <c r="G331" s="148"/>
      <c r="H331" s="155"/>
      <c r="I331" s="148"/>
      <c r="J331" s="148"/>
      <c r="K331" s="340" t="s">
        <v>621</v>
      </c>
      <c r="L331" s="340"/>
      <c r="M331" s="148" t="e">
        <f>COUNTIF('[1]Matriz SUC'!$K$12:$K$378,T_Graf.!K331)</f>
        <v>#VALUE!</v>
      </c>
      <c r="N331" s="151" t="e">
        <f t="shared" si="33"/>
        <v>#VALUE!</v>
      </c>
      <c r="O331" s="148"/>
      <c r="P331" s="155"/>
      <c r="Q331" s="148"/>
      <c r="R331" s="148"/>
      <c r="S331" s="148" t="s">
        <v>621</v>
      </c>
      <c r="T331" s="148" t="e">
        <f>COUNTIF('[1]Matriz URB'!$K$12:$K$379,T_Graf.!S331)</f>
        <v>#VALUE!</v>
      </c>
      <c r="U331" s="151" t="e">
        <f t="shared" si="34"/>
        <v>#VALUE!</v>
      </c>
      <c r="V331" s="148"/>
      <c r="W331" s="155"/>
      <c r="X331" s="148"/>
      <c r="Y331" s="148"/>
      <c r="Z331" s="148" t="s">
        <v>621</v>
      </c>
      <c r="AA331" s="148" t="e">
        <f>COUNTIF('[1]Matriz VAC'!$K$12:$K$369,T_Graf.!Z331)</f>
        <v>#VALUE!</v>
      </c>
      <c r="AB331" s="151" t="e">
        <f t="shared" si="35"/>
        <v>#VALUE!</v>
      </c>
    </row>
    <row r="332" spans="1:28" ht="10.95" customHeight="1" x14ac:dyDescent="0.2">
      <c r="A332" s="155"/>
      <c r="B332" s="148"/>
      <c r="C332" s="148"/>
      <c r="D332" s="148" t="s">
        <v>625</v>
      </c>
      <c r="E332" s="148" t="e">
        <f>COUNTIF('[1]Matriz SAN'!$K$12:$K$384,T_Graf.!D332)</f>
        <v>#VALUE!</v>
      </c>
      <c r="F332" s="151" t="e">
        <f t="shared" si="32"/>
        <v>#VALUE!</v>
      </c>
      <c r="G332" s="148"/>
      <c r="H332" s="155"/>
      <c r="I332" s="148"/>
      <c r="J332" s="148"/>
      <c r="K332" s="340" t="s">
        <v>625</v>
      </c>
      <c r="L332" s="340"/>
      <c r="M332" s="148" t="e">
        <f>COUNTIF('[1]Matriz SUC'!$K$12:$K$378,T_Graf.!K332)</f>
        <v>#VALUE!</v>
      </c>
      <c r="N332" s="151" t="e">
        <f t="shared" si="33"/>
        <v>#VALUE!</v>
      </c>
      <c r="O332" s="148"/>
      <c r="P332" s="155"/>
      <c r="Q332" s="148"/>
      <c r="R332" s="148"/>
      <c r="S332" s="148" t="s">
        <v>625</v>
      </c>
      <c r="T332" s="148" t="e">
        <f>COUNTIF('[1]Matriz URB'!$K$12:$K$379,T_Graf.!S332)</f>
        <v>#VALUE!</v>
      </c>
      <c r="U332" s="151" t="e">
        <f t="shared" si="34"/>
        <v>#VALUE!</v>
      </c>
      <c r="V332" s="148"/>
      <c r="W332" s="155"/>
      <c r="X332" s="148"/>
      <c r="Y332" s="148"/>
      <c r="Z332" s="148" t="s">
        <v>625</v>
      </c>
      <c r="AA332" s="148" t="e">
        <f>COUNTIF('[1]Matriz VAC'!$K$12:$K$369,T_Graf.!Z332)</f>
        <v>#VALUE!</v>
      </c>
      <c r="AB332" s="151" t="e">
        <f t="shared" si="35"/>
        <v>#VALUE!</v>
      </c>
    </row>
    <row r="333" spans="1:28" ht="10.95" customHeight="1" x14ac:dyDescent="0.2">
      <c r="A333" s="155"/>
      <c r="B333" s="148"/>
      <c r="C333" s="148"/>
      <c r="D333" s="148" t="s">
        <v>629</v>
      </c>
      <c r="E333" s="148" t="e">
        <f>COUNTIF('[1]Matriz SAN'!$K$12:$K$384,T_Graf.!D333)</f>
        <v>#VALUE!</v>
      </c>
      <c r="F333" s="151" t="e">
        <f t="shared" si="32"/>
        <v>#VALUE!</v>
      </c>
      <c r="G333" s="148"/>
      <c r="H333" s="155"/>
      <c r="I333" s="148"/>
      <c r="J333" s="148"/>
      <c r="K333" s="340" t="s">
        <v>629</v>
      </c>
      <c r="L333" s="340"/>
      <c r="M333" s="148" t="e">
        <f>COUNTIF('[1]Matriz SUC'!$K$12:$K$378,T_Graf.!K333)</f>
        <v>#VALUE!</v>
      </c>
      <c r="N333" s="151" t="e">
        <f t="shared" si="33"/>
        <v>#VALUE!</v>
      </c>
      <c r="O333" s="148"/>
      <c r="P333" s="155"/>
      <c r="Q333" s="148"/>
      <c r="R333" s="148"/>
      <c r="S333" s="148" t="s">
        <v>629</v>
      </c>
      <c r="T333" s="148" t="e">
        <f>COUNTIF('[1]Matriz URB'!$K$12:$K$379,T_Graf.!S333)</f>
        <v>#VALUE!</v>
      </c>
      <c r="U333" s="151" t="e">
        <f t="shared" si="34"/>
        <v>#VALUE!</v>
      </c>
      <c r="V333" s="148"/>
      <c r="W333" s="155"/>
      <c r="X333" s="148"/>
      <c r="Y333" s="148"/>
      <c r="Z333" s="148" t="s">
        <v>629</v>
      </c>
      <c r="AA333" s="148" t="e">
        <f>COUNTIF('[1]Matriz VAC'!$K$12:$K$369,T_Graf.!Z333)</f>
        <v>#VALUE!</v>
      </c>
      <c r="AB333" s="151" t="e">
        <f t="shared" si="35"/>
        <v>#VALUE!</v>
      </c>
    </row>
    <row r="334" spans="1:28" ht="10.95" customHeight="1" x14ac:dyDescent="0.2">
      <c r="A334" s="155"/>
      <c r="B334" s="148"/>
      <c r="C334" s="148"/>
      <c r="D334" s="148" t="s">
        <v>633</v>
      </c>
      <c r="E334" s="148" t="e">
        <f>COUNTIF('[1]Matriz SAN'!$K$12:$K$384,T_Graf.!D334)</f>
        <v>#VALUE!</v>
      </c>
      <c r="F334" s="151" t="e">
        <f t="shared" si="32"/>
        <v>#VALUE!</v>
      </c>
      <c r="G334" s="148"/>
      <c r="H334" s="155"/>
      <c r="I334" s="148"/>
      <c r="J334" s="148"/>
      <c r="K334" s="340" t="s">
        <v>633</v>
      </c>
      <c r="L334" s="340"/>
      <c r="M334" s="148" t="e">
        <f>COUNTIF('[1]Matriz SUC'!$K$12:$K$378,T_Graf.!K334)</f>
        <v>#VALUE!</v>
      </c>
      <c r="N334" s="151" t="e">
        <f t="shared" si="33"/>
        <v>#VALUE!</v>
      </c>
      <c r="O334" s="148"/>
      <c r="P334" s="155"/>
      <c r="Q334" s="148"/>
      <c r="R334" s="148"/>
      <c r="S334" s="148" t="s">
        <v>633</v>
      </c>
      <c r="T334" s="148" t="e">
        <f>COUNTIF('[1]Matriz URB'!$K$12:$K$379,T_Graf.!S334)</f>
        <v>#VALUE!</v>
      </c>
      <c r="U334" s="151" t="e">
        <f t="shared" si="34"/>
        <v>#VALUE!</v>
      </c>
      <c r="V334" s="148"/>
      <c r="W334" s="155"/>
      <c r="X334" s="148"/>
      <c r="Y334" s="148"/>
      <c r="Z334" s="148" t="s">
        <v>633</v>
      </c>
      <c r="AA334" s="148" t="e">
        <f>COUNTIF('[1]Matriz VAC'!$K$12:$K$369,T_Graf.!Z334)</f>
        <v>#VALUE!</v>
      </c>
      <c r="AB334" s="151" t="e">
        <f t="shared" si="35"/>
        <v>#VALUE!</v>
      </c>
    </row>
    <row r="335" spans="1:28" ht="10.95" customHeight="1" x14ac:dyDescent="0.2">
      <c r="A335" s="155"/>
      <c r="B335" s="148"/>
      <c r="C335" s="148"/>
      <c r="D335" s="148" t="s">
        <v>637</v>
      </c>
      <c r="E335" s="148" t="e">
        <f>COUNTIF('[1]Matriz SAN'!$K$12:$K$384,T_Graf.!D335)</f>
        <v>#VALUE!</v>
      </c>
      <c r="F335" s="151" t="e">
        <f t="shared" si="32"/>
        <v>#VALUE!</v>
      </c>
      <c r="G335" s="148"/>
      <c r="H335" s="155"/>
      <c r="I335" s="148"/>
      <c r="J335" s="148"/>
      <c r="K335" s="340" t="s">
        <v>637</v>
      </c>
      <c r="L335" s="340"/>
      <c r="M335" s="148" t="e">
        <f>COUNTIF('[1]Matriz SUC'!$K$12:$K$378,T_Graf.!K335)</f>
        <v>#VALUE!</v>
      </c>
      <c r="N335" s="151" t="e">
        <f t="shared" si="33"/>
        <v>#VALUE!</v>
      </c>
      <c r="O335" s="148"/>
      <c r="P335" s="155"/>
      <c r="Q335" s="148"/>
      <c r="R335" s="148"/>
      <c r="S335" s="148" t="s">
        <v>637</v>
      </c>
      <c r="T335" s="148" t="e">
        <f>COUNTIF('[1]Matriz URB'!$K$12:$K$379,T_Graf.!S335)</f>
        <v>#VALUE!</v>
      </c>
      <c r="U335" s="151" t="e">
        <f t="shared" si="34"/>
        <v>#VALUE!</v>
      </c>
      <c r="V335" s="148"/>
      <c r="W335" s="155"/>
      <c r="X335" s="148"/>
      <c r="Y335" s="148"/>
      <c r="Z335" s="148" t="s">
        <v>637</v>
      </c>
      <c r="AA335" s="148" t="e">
        <f>COUNTIF('[1]Matriz VAC'!$K$12:$K$369,T_Graf.!Z335)</f>
        <v>#VALUE!</v>
      </c>
      <c r="AB335" s="151" t="e">
        <f t="shared" si="35"/>
        <v>#VALUE!</v>
      </c>
    </row>
    <row r="336" spans="1:28" ht="10.95" customHeight="1" x14ac:dyDescent="0.2">
      <c r="A336" s="155"/>
      <c r="B336" s="148"/>
      <c r="C336" s="148"/>
      <c r="D336" s="148" t="s">
        <v>641</v>
      </c>
      <c r="E336" s="148" t="e">
        <f>COUNTIF('[1]Matriz SAN'!$K$12:$K$384,T_Graf.!D336)</f>
        <v>#VALUE!</v>
      </c>
      <c r="F336" s="151" t="e">
        <f t="shared" si="32"/>
        <v>#VALUE!</v>
      </c>
      <c r="G336" s="148"/>
      <c r="H336" s="155"/>
      <c r="I336" s="148"/>
      <c r="J336" s="148"/>
      <c r="K336" s="340" t="s">
        <v>641</v>
      </c>
      <c r="L336" s="340"/>
      <c r="M336" s="148" t="e">
        <f>COUNTIF('[1]Matriz SUC'!$K$12:$K$378,T_Graf.!K336)</f>
        <v>#VALUE!</v>
      </c>
      <c r="N336" s="151" t="e">
        <f t="shared" si="33"/>
        <v>#VALUE!</v>
      </c>
      <c r="O336" s="148"/>
      <c r="P336" s="155"/>
      <c r="Q336" s="148"/>
      <c r="R336" s="148"/>
      <c r="S336" s="148" t="s">
        <v>641</v>
      </c>
      <c r="T336" s="148" t="e">
        <f>COUNTIF('[1]Matriz URB'!$K$12:$K$379,T_Graf.!S336)</f>
        <v>#VALUE!</v>
      </c>
      <c r="U336" s="151" t="e">
        <f t="shared" si="34"/>
        <v>#VALUE!</v>
      </c>
      <c r="V336" s="148"/>
      <c r="W336" s="155"/>
      <c r="X336" s="148"/>
      <c r="Y336" s="148"/>
      <c r="Z336" s="148" t="s">
        <v>641</v>
      </c>
      <c r="AA336" s="148" t="e">
        <f>COUNTIF('[1]Matriz VAC'!$K$12:$K$369,T_Graf.!Z336)</f>
        <v>#VALUE!</v>
      </c>
      <c r="AB336" s="151" t="e">
        <f t="shared" si="35"/>
        <v>#VALUE!</v>
      </c>
    </row>
    <row r="337" spans="1:28" ht="10.95" customHeight="1" x14ac:dyDescent="0.2">
      <c r="A337" s="155"/>
      <c r="B337" s="148"/>
      <c r="C337" s="148"/>
      <c r="D337" s="148" t="s">
        <v>644</v>
      </c>
      <c r="E337" s="148" t="e">
        <f>COUNTIF('[1]Matriz SAN'!$K$12:$K$384,T_Graf.!D337)</f>
        <v>#VALUE!</v>
      </c>
      <c r="F337" s="151" t="e">
        <f t="shared" si="32"/>
        <v>#VALUE!</v>
      </c>
      <c r="G337" s="148"/>
      <c r="H337" s="155"/>
      <c r="I337" s="148"/>
      <c r="J337" s="148"/>
      <c r="K337" s="340" t="s">
        <v>644</v>
      </c>
      <c r="L337" s="340"/>
      <c r="M337" s="148" t="e">
        <f>COUNTIF('[1]Matriz SUC'!$K$12:$K$378,T_Graf.!K337)</f>
        <v>#VALUE!</v>
      </c>
      <c r="N337" s="151" t="e">
        <f t="shared" si="33"/>
        <v>#VALUE!</v>
      </c>
      <c r="O337" s="148"/>
      <c r="P337" s="155"/>
      <c r="Q337" s="148"/>
      <c r="R337" s="148"/>
      <c r="S337" s="148" t="s">
        <v>644</v>
      </c>
      <c r="T337" s="148" t="e">
        <f>COUNTIF('[1]Matriz URB'!$K$12:$K$379,T_Graf.!S337)</f>
        <v>#VALUE!</v>
      </c>
      <c r="U337" s="151" t="e">
        <f t="shared" si="34"/>
        <v>#VALUE!</v>
      </c>
      <c r="V337" s="148"/>
      <c r="W337" s="155"/>
      <c r="X337" s="148"/>
      <c r="Y337" s="148"/>
      <c r="Z337" s="148" t="s">
        <v>644</v>
      </c>
      <c r="AA337" s="148" t="e">
        <f>COUNTIF('[1]Matriz VAC'!$K$12:$K$369,T_Graf.!Z337)</f>
        <v>#VALUE!</v>
      </c>
      <c r="AB337" s="151" t="e">
        <f t="shared" si="35"/>
        <v>#VALUE!</v>
      </c>
    </row>
    <row r="338" spans="1:28" ht="10.95" customHeight="1" x14ac:dyDescent="0.2">
      <c r="A338" s="155"/>
      <c r="B338" s="148"/>
      <c r="C338" s="148"/>
      <c r="D338" s="148" t="s">
        <v>647</v>
      </c>
      <c r="E338" s="148" t="e">
        <f>COUNTIF('[1]Matriz SAN'!$K$12:$K$384,T_Graf.!D338)</f>
        <v>#VALUE!</v>
      </c>
      <c r="F338" s="151" t="e">
        <f t="shared" si="32"/>
        <v>#VALUE!</v>
      </c>
      <c r="G338" s="148"/>
      <c r="H338" s="155"/>
      <c r="I338" s="148"/>
      <c r="J338" s="148"/>
      <c r="K338" s="340" t="s">
        <v>647</v>
      </c>
      <c r="L338" s="340"/>
      <c r="M338" s="148" t="e">
        <f>COUNTIF('[1]Matriz SUC'!$K$12:$K$378,T_Graf.!K338)</f>
        <v>#VALUE!</v>
      </c>
      <c r="N338" s="151" t="e">
        <f t="shared" si="33"/>
        <v>#VALUE!</v>
      </c>
      <c r="O338" s="148"/>
      <c r="P338" s="155"/>
      <c r="Q338" s="148"/>
      <c r="R338" s="148"/>
      <c r="S338" s="148" t="s">
        <v>647</v>
      </c>
      <c r="T338" s="148" t="e">
        <f>COUNTIF('[1]Matriz URB'!$K$12:$K$379,T_Graf.!S338)</f>
        <v>#VALUE!</v>
      </c>
      <c r="U338" s="151" t="e">
        <f t="shared" si="34"/>
        <v>#VALUE!</v>
      </c>
      <c r="V338" s="148"/>
      <c r="W338" s="155"/>
      <c r="X338" s="148"/>
      <c r="Y338" s="148"/>
      <c r="Z338" s="148" t="s">
        <v>647</v>
      </c>
      <c r="AA338" s="148" t="e">
        <f>COUNTIF('[1]Matriz VAC'!$K$12:$K$369,T_Graf.!Z338)</f>
        <v>#VALUE!</v>
      </c>
      <c r="AB338" s="151" t="e">
        <f t="shared" si="35"/>
        <v>#VALUE!</v>
      </c>
    </row>
    <row r="339" spans="1:28" ht="10.95" customHeight="1" x14ac:dyDescent="0.2">
      <c r="A339" s="155"/>
      <c r="B339" s="148"/>
      <c r="C339" s="148"/>
      <c r="D339" s="148" t="s">
        <v>650</v>
      </c>
      <c r="E339" s="148" t="e">
        <f>COUNTIF('[1]Matriz SAN'!$K$12:$K$384,T_Graf.!D339)</f>
        <v>#VALUE!</v>
      </c>
      <c r="F339" s="151" t="e">
        <f t="shared" si="32"/>
        <v>#VALUE!</v>
      </c>
      <c r="G339" s="148"/>
      <c r="H339" s="155"/>
      <c r="I339" s="148"/>
      <c r="J339" s="148"/>
      <c r="K339" s="340" t="s">
        <v>650</v>
      </c>
      <c r="L339" s="340"/>
      <c r="M339" s="148" t="e">
        <f>COUNTIF('[1]Matriz SUC'!$K$12:$K$378,T_Graf.!K339)</f>
        <v>#VALUE!</v>
      </c>
      <c r="N339" s="151" t="e">
        <f t="shared" si="33"/>
        <v>#VALUE!</v>
      </c>
      <c r="O339" s="148"/>
      <c r="P339" s="155"/>
      <c r="Q339" s="148"/>
      <c r="R339" s="148"/>
      <c r="S339" s="148" t="s">
        <v>650</v>
      </c>
      <c r="T339" s="148" t="e">
        <f>COUNTIF('[1]Matriz URB'!$K$12:$K$379,T_Graf.!S339)</f>
        <v>#VALUE!</v>
      </c>
      <c r="U339" s="151" t="e">
        <f t="shared" si="34"/>
        <v>#VALUE!</v>
      </c>
      <c r="V339" s="148"/>
      <c r="W339" s="155"/>
      <c r="X339" s="148"/>
      <c r="Y339" s="148"/>
      <c r="Z339" s="148" t="s">
        <v>650</v>
      </c>
      <c r="AA339" s="148" t="e">
        <f>COUNTIF('[1]Matriz VAC'!$K$12:$K$369,T_Graf.!Z339)</f>
        <v>#VALUE!</v>
      </c>
      <c r="AB339" s="151" t="e">
        <f t="shared" si="35"/>
        <v>#VALUE!</v>
      </c>
    </row>
    <row r="340" spans="1:28" ht="10.95" customHeight="1" x14ac:dyDescent="0.2">
      <c r="A340" s="155"/>
      <c r="B340" s="148"/>
      <c r="C340" s="148"/>
      <c r="D340" s="148" t="s">
        <v>653</v>
      </c>
      <c r="E340" s="148" t="e">
        <f>COUNTIF('[1]Matriz SAN'!$K$12:$K$384,T_Graf.!D340)</f>
        <v>#VALUE!</v>
      </c>
      <c r="F340" s="151" t="e">
        <f t="shared" si="32"/>
        <v>#VALUE!</v>
      </c>
      <c r="G340" s="148"/>
      <c r="H340" s="155"/>
      <c r="I340" s="148"/>
      <c r="J340" s="148"/>
      <c r="K340" s="340" t="s">
        <v>653</v>
      </c>
      <c r="L340" s="340"/>
      <c r="M340" s="148" t="e">
        <f>COUNTIF('[1]Matriz SUC'!$K$12:$K$378,T_Graf.!K340)</f>
        <v>#VALUE!</v>
      </c>
      <c r="N340" s="151" t="e">
        <f t="shared" si="33"/>
        <v>#VALUE!</v>
      </c>
      <c r="O340" s="148"/>
      <c r="P340" s="155"/>
      <c r="Q340" s="148"/>
      <c r="R340" s="148"/>
      <c r="S340" s="148" t="s">
        <v>653</v>
      </c>
      <c r="T340" s="148" t="e">
        <f>COUNTIF('[1]Matriz URB'!$K$12:$K$379,T_Graf.!S340)</f>
        <v>#VALUE!</v>
      </c>
      <c r="U340" s="151" t="e">
        <f t="shared" si="34"/>
        <v>#VALUE!</v>
      </c>
      <c r="V340" s="148"/>
      <c r="W340" s="155"/>
      <c r="X340" s="148"/>
      <c r="Y340" s="148"/>
      <c r="Z340" s="148" t="s">
        <v>653</v>
      </c>
      <c r="AA340" s="148" t="e">
        <f>COUNTIF('[1]Matriz VAC'!$K$12:$K$369,T_Graf.!Z340)</f>
        <v>#VALUE!</v>
      </c>
      <c r="AB340" s="151" t="e">
        <f t="shared" si="35"/>
        <v>#VALUE!</v>
      </c>
    </row>
    <row r="341" spans="1:28" ht="10.95" customHeight="1" x14ac:dyDescent="0.2">
      <c r="A341" s="155"/>
      <c r="B341" s="148"/>
      <c r="C341" s="148"/>
      <c r="D341" s="148" t="s">
        <v>656</v>
      </c>
      <c r="E341" s="148" t="e">
        <f>COUNTIF('[1]Matriz SAN'!$K$12:$K$384,T_Graf.!D341)</f>
        <v>#VALUE!</v>
      </c>
      <c r="F341" s="151" t="e">
        <f t="shared" si="32"/>
        <v>#VALUE!</v>
      </c>
      <c r="G341" s="148"/>
      <c r="H341" s="155"/>
      <c r="I341" s="148"/>
      <c r="J341" s="148"/>
      <c r="K341" s="340" t="s">
        <v>656</v>
      </c>
      <c r="L341" s="340"/>
      <c r="M341" s="148" t="e">
        <f>COUNTIF('[1]Matriz SUC'!$K$12:$K$378,T_Graf.!K341)</f>
        <v>#VALUE!</v>
      </c>
      <c r="N341" s="151" t="e">
        <f t="shared" si="33"/>
        <v>#VALUE!</v>
      </c>
      <c r="O341" s="148"/>
      <c r="P341" s="155"/>
      <c r="Q341" s="148"/>
      <c r="R341" s="148"/>
      <c r="S341" s="148" t="s">
        <v>656</v>
      </c>
      <c r="T341" s="148" t="e">
        <f>COUNTIF('[1]Matriz URB'!$K$12:$K$379,T_Graf.!S341)</f>
        <v>#VALUE!</v>
      </c>
      <c r="U341" s="151" t="e">
        <f t="shared" si="34"/>
        <v>#VALUE!</v>
      </c>
      <c r="V341" s="148"/>
      <c r="W341" s="155"/>
      <c r="X341" s="148"/>
      <c r="Y341" s="148"/>
      <c r="Z341" s="148" t="s">
        <v>656</v>
      </c>
      <c r="AA341" s="148" t="e">
        <f>COUNTIF('[1]Matriz VAC'!$K$12:$K$369,T_Graf.!Z341)</f>
        <v>#VALUE!</v>
      </c>
      <c r="AB341" s="151" t="e">
        <f t="shared" si="35"/>
        <v>#VALUE!</v>
      </c>
    </row>
    <row r="342" spans="1:28" ht="10.95" customHeight="1" x14ac:dyDescent="0.2">
      <c r="A342" s="155"/>
      <c r="B342" s="148"/>
      <c r="C342" s="148"/>
      <c r="D342" s="148" t="s">
        <v>659</v>
      </c>
      <c r="E342" s="148" t="e">
        <f>COUNTIF('[1]Matriz SAN'!$K$12:$K$384,T_Graf.!D342)</f>
        <v>#VALUE!</v>
      </c>
      <c r="F342" s="151" t="e">
        <f t="shared" si="32"/>
        <v>#VALUE!</v>
      </c>
      <c r="G342" s="148"/>
      <c r="H342" s="155"/>
      <c r="I342" s="148"/>
      <c r="J342" s="148"/>
      <c r="K342" s="340" t="s">
        <v>659</v>
      </c>
      <c r="L342" s="340"/>
      <c r="M342" s="148" t="e">
        <f>COUNTIF('[1]Matriz SUC'!$K$12:$K$378,T_Graf.!K342)</f>
        <v>#VALUE!</v>
      </c>
      <c r="N342" s="151" t="e">
        <f t="shared" si="33"/>
        <v>#VALUE!</v>
      </c>
      <c r="O342" s="148"/>
      <c r="P342" s="155"/>
      <c r="Q342" s="148"/>
      <c r="R342" s="148"/>
      <c r="S342" s="148" t="s">
        <v>659</v>
      </c>
      <c r="T342" s="148" t="e">
        <f>COUNTIF('[1]Matriz URB'!$K$12:$K$379,T_Graf.!S342)</f>
        <v>#VALUE!</v>
      </c>
      <c r="U342" s="151" t="e">
        <f t="shared" si="34"/>
        <v>#VALUE!</v>
      </c>
      <c r="V342" s="148"/>
      <c r="W342" s="155"/>
      <c r="X342" s="148"/>
      <c r="Y342" s="148"/>
      <c r="Z342" s="148" t="s">
        <v>659</v>
      </c>
      <c r="AA342" s="148" t="e">
        <f>COUNTIF('[1]Matriz VAC'!$K$12:$K$369,T_Graf.!Z342)</f>
        <v>#VALUE!</v>
      </c>
      <c r="AB342" s="151" t="e">
        <f t="shared" si="35"/>
        <v>#VALUE!</v>
      </c>
    </row>
    <row r="343" spans="1:28" ht="10.95" customHeight="1" x14ac:dyDescent="0.2">
      <c r="A343" s="155"/>
      <c r="B343" s="148"/>
      <c r="C343" s="148"/>
      <c r="D343" s="148" t="s">
        <v>662</v>
      </c>
      <c r="E343" s="148" t="e">
        <f>COUNTIF('[1]Matriz SAN'!$K$12:$K$384,T_Graf.!D343)</f>
        <v>#VALUE!</v>
      </c>
      <c r="F343" s="151" t="e">
        <f t="shared" si="32"/>
        <v>#VALUE!</v>
      </c>
      <c r="G343" s="148"/>
      <c r="H343" s="155"/>
      <c r="I343" s="148"/>
      <c r="J343" s="148"/>
      <c r="K343" s="340" t="s">
        <v>662</v>
      </c>
      <c r="L343" s="340"/>
      <c r="M343" s="148" t="e">
        <f>COUNTIF('[1]Matriz SUC'!$K$12:$K$378,T_Graf.!K343)</f>
        <v>#VALUE!</v>
      </c>
      <c r="N343" s="151" t="e">
        <f t="shared" si="33"/>
        <v>#VALUE!</v>
      </c>
      <c r="O343" s="148"/>
      <c r="P343" s="155"/>
      <c r="Q343" s="148"/>
      <c r="R343" s="148"/>
      <c r="S343" s="148" t="s">
        <v>662</v>
      </c>
      <c r="T343" s="148" t="e">
        <f>COUNTIF('[1]Matriz URB'!$K$12:$K$379,T_Graf.!S343)</f>
        <v>#VALUE!</v>
      </c>
      <c r="U343" s="151" t="e">
        <f t="shared" si="34"/>
        <v>#VALUE!</v>
      </c>
      <c r="V343" s="148"/>
      <c r="W343" s="155"/>
      <c r="X343" s="148"/>
      <c r="Y343" s="148"/>
      <c r="Z343" s="148" t="s">
        <v>662</v>
      </c>
      <c r="AA343" s="148" t="e">
        <f>COUNTIF('[1]Matriz VAC'!$K$12:$K$369,T_Graf.!Z343)</f>
        <v>#VALUE!</v>
      </c>
      <c r="AB343" s="151" t="e">
        <f t="shared" si="35"/>
        <v>#VALUE!</v>
      </c>
    </row>
    <row r="344" spans="1:28" ht="10.95" customHeight="1" x14ac:dyDescent="0.2">
      <c r="A344" s="155"/>
      <c r="B344" s="148"/>
      <c r="C344" s="148"/>
      <c r="D344" s="148" t="s">
        <v>257</v>
      </c>
      <c r="E344" s="148" t="e">
        <f>COUNTIF('[1]Matriz SAN'!$K$12:$K$384,T_Graf.!D344)</f>
        <v>#VALUE!</v>
      </c>
      <c r="F344" s="151" t="e">
        <f t="shared" si="32"/>
        <v>#VALUE!</v>
      </c>
      <c r="G344" s="148"/>
      <c r="H344" s="155"/>
      <c r="I344" s="148"/>
      <c r="J344" s="148"/>
      <c r="K344" s="340" t="s">
        <v>257</v>
      </c>
      <c r="L344" s="340"/>
      <c r="M344" s="148" t="e">
        <f>COUNTIF('[1]Matriz SUC'!$K$12:$K$378,T_Graf.!K344)</f>
        <v>#VALUE!</v>
      </c>
      <c r="N344" s="151" t="e">
        <f t="shared" si="33"/>
        <v>#VALUE!</v>
      </c>
      <c r="O344" s="148"/>
      <c r="P344" s="155"/>
      <c r="Q344" s="148"/>
      <c r="R344" s="148"/>
      <c r="S344" s="148" t="s">
        <v>257</v>
      </c>
      <c r="T344" s="148" t="e">
        <f>COUNTIF('[1]Matriz URB'!$K$12:$K$379,T_Graf.!S344)</f>
        <v>#VALUE!</v>
      </c>
      <c r="U344" s="151" t="e">
        <f t="shared" si="34"/>
        <v>#VALUE!</v>
      </c>
      <c r="V344" s="148"/>
      <c r="W344" s="155"/>
      <c r="X344" s="148"/>
      <c r="Y344" s="148"/>
      <c r="Z344" s="148" t="s">
        <v>257</v>
      </c>
      <c r="AA344" s="148" t="e">
        <f>COUNTIF('[1]Matriz VAC'!$K$12:$K$369,T_Graf.!Z344)</f>
        <v>#VALUE!</v>
      </c>
      <c r="AB344" s="151" t="e">
        <f t="shared" si="35"/>
        <v>#VALUE!</v>
      </c>
    </row>
    <row r="345" spans="1:28" ht="10.95" customHeight="1" x14ac:dyDescent="0.2">
      <c r="A345" s="155"/>
      <c r="B345" s="148"/>
      <c r="C345" s="148"/>
      <c r="D345" s="148" t="s">
        <v>520</v>
      </c>
      <c r="E345" s="148" t="e">
        <f>COUNTIF('[1]Matriz SAN'!$K$12:$K$384,T_Graf.!D345)</f>
        <v>#VALUE!</v>
      </c>
      <c r="F345" s="151" t="e">
        <f t="shared" si="32"/>
        <v>#VALUE!</v>
      </c>
      <c r="G345" s="148"/>
      <c r="H345" s="155"/>
      <c r="I345" s="148"/>
      <c r="J345" s="148"/>
      <c r="K345" s="340" t="s">
        <v>520</v>
      </c>
      <c r="L345" s="340"/>
      <c r="M345" s="148" t="e">
        <f>COUNTIF('[1]Matriz SUC'!$K$12:$K$378,T_Graf.!K345)</f>
        <v>#VALUE!</v>
      </c>
      <c r="N345" s="151" t="e">
        <f t="shared" si="33"/>
        <v>#VALUE!</v>
      </c>
      <c r="O345" s="148"/>
      <c r="P345" s="155"/>
      <c r="Q345" s="148"/>
      <c r="R345" s="148"/>
      <c r="S345" s="148" t="s">
        <v>520</v>
      </c>
      <c r="T345" s="148" t="e">
        <f>COUNTIF('[1]Matriz URB'!$K$12:$K$379,T_Graf.!S345)</f>
        <v>#VALUE!</v>
      </c>
      <c r="U345" s="151" t="e">
        <f t="shared" si="34"/>
        <v>#VALUE!</v>
      </c>
      <c r="V345" s="148"/>
      <c r="W345" s="155"/>
      <c r="X345" s="148"/>
      <c r="Y345" s="148"/>
      <c r="Z345" s="148" t="s">
        <v>520</v>
      </c>
      <c r="AA345" s="148" t="e">
        <f>COUNTIF('[1]Matriz VAC'!$K$12:$K$369,T_Graf.!Z345)</f>
        <v>#VALUE!</v>
      </c>
      <c r="AB345" s="151" t="e">
        <f t="shared" si="35"/>
        <v>#VALUE!</v>
      </c>
    </row>
    <row r="346" spans="1:28" ht="10.95" customHeight="1" x14ac:dyDescent="0.2">
      <c r="A346" s="155"/>
      <c r="B346" s="148"/>
      <c r="C346" s="148"/>
      <c r="D346" s="148" t="s">
        <v>668</v>
      </c>
      <c r="E346" s="148" t="e">
        <f>COUNTIF('[1]Matriz SAN'!$K$12:$K$384,T_Graf.!D346)</f>
        <v>#VALUE!</v>
      </c>
      <c r="F346" s="151" t="e">
        <f>IF(E346=0,NA(),E346)</f>
        <v>#VALUE!</v>
      </c>
      <c r="G346" s="148"/>
      <c r="H346" s="155"/>
      <c r="I346" s="148"/>
      <c r="J346" s="148"/>
      <c r="K346" s="340" t="s">
        <v>668</v>
      </c>
      <c r="L346" s="340"/>
      <c r="M346" s="148" t="e">
        <f>COUNTIF('[1]Matriz SUC'!$K$12:$K$378,T_Graf.!K346)</f>
        <v>#VALUE!</v>
      </c>
      <c r="N346" s="151" t="e">
        <f t="shared" si="33"/>
        <v>#VALUE!</v>
      </c>
      <c r="O346" s="148"/>
      <c r="P346" s="155"/>
      <c r="Q346" s="148"/>
      <c r="R346" s="148"/>
      <c r="S346" s="148" t="s">
        <v>668</v>
      </c>
      <c r="T346" s="148" t="e">
        <f>COUNTIF('[1]Matriz URB'!$K$12:$K$379,T_Graf.!S346)</f>
        <v>#VALUE!</v>
      </c>
      <c r="U346" s="151" t="e">
        <f t="shared" si="34"/>
        <v>#VALUE!</v>
      </c>
      <c r="V346" s="148"/>
      <c r="W346" s="155"/>
      <c r="X346" s="148"/>
      <c r="Y346" s="148"/>
      <c r="Z346" s="148" t="s">
        <v>668</v>
      </c>
      <c r="AA346" s="148" t="e">
        <f>COUNTIF('[1]Matriz VAC'!$K$12:$K$369,T_Graf.!Z346)</f>
        <v>#VALUE!</v>
      </c>
      <c r="AB346" s="151" t="e">
        <f t="shared" si="35"/>
        <v>#VALUE!</v>
      </c>
    </row>
    <row r="347" spans="1:28" ht="10.95" customHeight="1" x14ac:dyDescent="0.2">
      <c r="A347" s="155"/>
      <c r="B347" s="148"/>
      <c r="C347" s="148"/>
      <c r="D347" s="148" t="s">
        <v>671</v>
      </c>
      <c r="E347" s="148" t="e">
        <f>COUNTIF('[1]Matriz SAN'!$K$12:$K$384,T_Graf.!D347)</f>
        <v>#VALUE!</v>
      </c>
      <c r="F347" s="151" t="e">
        <f>IF(E347=0,NA(),E347)</f>
        <v>#VALUE!</v>
      </c>
      <c r="G347" s="148"/>
      <c r="H347" s="155"/>
      <c r="I347" s="148"/>
      <c r="J347" s="148"/>
      <c r="K347" s="340" t="s">
        <v>671</v>
      </c>
      <c r="L347" s="340"/>
      <c r="M347" s="148" t="e">
        <f>COUNTIF('[1]Matriz SUC'!$K$12:$K$378,T_Graf.!K347)</f>
        <v>#VALUE!</v>
      </c>
      <c r="N347" s="151" t="e">
        <f>IF(M347=0,NA(),M347)</f>
        <v>#VALUE!</v>
      </c>
      <c r="O347" s="148"/>
      <c r="P347" s="155"/>
      <c r="Q347" s="148"/>
      <c r="R347" s="148"/>
      <c r="S347" s="148" t="s">
        <v>671</v>
      </c>
      <c r="T347" s="148" t="e">
        <f>COUNTIF('[1]Matriz URB'!$K$12:$K$379,T_Graf.!S347)</f>
        <v>#VALUE!</v>
      </c>
      <c r="U347" s="151" t="e">
        <f>IF(T347=0,NA(),T347)</f>
        <v>#VALUE!</v>
      </c>
      <c r="V347" s="148"/>
      <c r="W347" s="155"/>
      <c r="X347" s="148"/>
      <c r="Y347" s="148"/>
      <c r="Z347" s="148" t="s">
        <v>671</v>
      </c>
      <c r="AA347" s="148" t="e">
        <f>COUNTIF('[1]Matriz VAC'!$K$12:$K$369,T_Graf.!Z347)</f>
        <v>#VALUE!</v>
      </c>
      <c r="AB347" s="151" t="e">
        <f>IF(AA347=0,NA(),AA347)</f>
        <v>#VALUE!</v>
      </c>
    </row>
    <row r="348" spans="1:28" ht="10.95" customHeight="1" x14ac:dyDescent="0.2">
      <c r="A348" s="155"/>
      <c r="B348" s="148"/>
      <c r="C348" s="148"/>
      <c r="D348" s="148" t="s">
        <v>674</v>
      </c>
      <c r="E348" s="148" t="e">
        <f>COUNTIF('[1]Matriz SAN'!$K$12:$K$384,T_Graf.!D348)</f>
        <v>#VALUE!</v>
      </c>
      <c r="F348" s="151" t="e">
        <f>IF(E348=0,NA(),E348)</f>
        <v>#VALUE!</v>
      </c>
      <c r="G348" s="148"/>
      <c r="H348" s="155"/>
      <c r="I348" s="148"/>
      <c r="J348" s="148"/>
      <c r="K348" s="340" t="s">
        <v>674</v>
      </c>
      <c r="L348" s="340"/>
      <c r="M348" s="148" t="e">
        <f>COUNTIF('[1]Matriz SUC'!$K$12:$K$378,T_Graf.!K348)</f>
        <v>#VALUE!</v>
      </c>
      <c r="N348" s="151" t="e">
        <f t="shared" ref="N348:N352" si="36">IF(M348=0,NA(),M348)</f>
        <v>#VALUE!</v>
      </c>
      <c r="O348" s="148"/>
      <c r="P348" s="155"/>
      <c r="Q348" s="148"/>
      <c r="R348" s="148"/>
      <c r="S348" s="148" t="s">
        <v>674</v>
      </c>
      <c r="T348" s="148" t="e">
        <f>COUNTIF('[1]Matriz URB'!$K$12:$K$379,T_Graf.!S348)</f>
        <v>#VALUE!</v>
      </c>
      <c r="U348" s="151" t="e">
        <f t="shared" ref="U348:U352" si="37">IF(T348=0,NA(),T348)</f>
        <v>#VALUE!</v>
      </c>
      <c r="V348" s="148"/>
      <c r="W348" s="155"/>
      <c r="X348" s="148"/>
      <c r="Y348" s="148"/>
      <c r="Z348" s="148" t="s">
        <v>674</v>
      </c>
      <c r="AA348" s="148" t="e">
        <f>COUNTIF('[1]Matriz VAC'!$K$12:$K$369,T_Graf.!Z348)</f>
        <v>#VALUE!</v>
      </c>
      <c r="AB348" s="151" t="e">
        <f t="shared" ref="AB348:AB352" si="38">IF(AA348=0,NA(),AA348)</f>
        <v>#VALUE!</v>
      </c>
    </row>
    <row r="349" spans="1:28" ht="10.95" customHeight="1" x14ac:dyDescent="0.2">
      <c r="A349" s="155"/>
      <c r="B349" s="148"/>
      <c r="C349" s="148"/>
      <c r="D349" s="148" t="s">
        <v>677</v>
      </c>
      <c r="E349" s="148" t="e">
        <f>COUNTIF('[1]Matriz SAN'!$K$12:$K$384,T_Graf.!D349)</f>
        <v>#VALUE!</v>
      </c>
      <c r="F349" s="151" t="e">
        <f t="shared" ref="F349:F352" si="39">IF(E349=0,NA(),E349)</f>
        <v>#VALUE!</v>
      </c>
      <c r="G349" s="148"/>
      <c r="H349" s="155"/>
      <c r="I349" s="148"/>
      <c r="J349" s="148"/>
      <c r="K349" s="340" t="s">
        <v>677</v>
      </c>
      <c r="L349" s="340"/>
      <c r="M349" s="148" t="e">
        <f>COUNTIF('[1]Matriz SUC'!$K$12:$K$378,T_Graf.!K349)</f>
        <v>#VALUE!</v>
      </c>
      <c r="N349" s="151" t="e">
        <f t="shared" si="36"/>
        <v>#VALUE!</v>
      </c>
      <c r="O349" s="148"/>
      <c r="P349" s="155"/>
      <c r="Q349" s="148"/>
      <c r="R349" s="148"/>
      <c r="S349" s="148" t="s">
        <v>677</v>
      </c>
      <c r="T349" s="148" t="e">
        <f>COUNTIF('[1]Matriz URB'!$K$12:$K$379,T_Graf.!S349)</f>
        <v>#VALUE!</v>
      </c>
      <c r="U349" s="151" t="e">
        <f t="shared" si="37"/>
        <v>#VALUE!</v>
      </c>
      <c r="V349" s="148"/>
      <c r="W349" s="155"/>
      <c r="X349" s="148"/>
      <c r="Y349" s="148"/>
      <c r="Z349" s="148" t="s">
        <v>677</v>
      </c>
      <c r="AA349" s="148" t="e">
        <f>COUNTIF('[1]Matriz VAC'!$K$12:$K$369,T_Graf.!Z349)</f>
        <v>#VALUE!</v>
      </c>
      <c r="AB349" s="151" t="e">
        <f t="shared" si="38"/>
        <v>#VALUE!</v>
      </c>
    </row>
    <row r="350" spans="1:28" ht="10.95" customHeight="1" x14ac:dyDescent="0.2">
      <c r="A350" s="155"/>
      <c r="B350" s="148"/>
      <c r="C350" s="148"/>
      <c r="D350" s="148" t="s">
        <v>679</v>
      </c>
      <c r="E350" s="148" t="e">
        <f>COUNTIF('[1]Matriz SAN'!$K$12:$K$384,T_Graf.!D350)</f>
        <v>#VALUE!</v>
      </c>
      <c r="F350" s="151" t="e">
        <f t="shared" si="39"/>
        <v>#VALUE!</v>
      </c>
      <c r="G350" s="148"/>
      <c r="H350" s="155"/>
      <c r="I350" s="148"/>
      <c r="J350" s="148"/>
      <c r="K350" s="340" t="s">
        <v>679</v>
      </c>
      <c r="L350" s="340"/>
      <c r="M350" s="148" t="e">
        <f>COUNTIF('[1]Matriz SUC'!$K$12:$K$378,T_Graf.!K350)</f>
        <v>#VALUE!</v>
      </c>
      <c r="N350" s="151" t="e">
        <f t="shared" si="36"/>
        <v>#VALUE!</v>
      </c>
      <c r="O350" s="148"/>
      <c r="P350" s="155"/>
      <c r="Q350" s="148"/>
      <c r="R350" s="148"/>
      <c r="S350" s="148" t="s">
        <v>679</v>
      </c>
      <c r="T350" s="148" t="e">
        <f>COUNTIF('[1]Matriz URB'!$K$12:$K$379,T_Graf.!S350)</f>
        <v>#VALUE!</v>
      </c>
      <c r="U350" s="151" t="e">
        <f t="shared" si="37"/>
        <v>#VALUE!</v>
      </c>
      <c r="V350" s="148"/>
      <c r="W350" s="155"/>
      <c r="X350" s="148"/>
      <c r="Y350" s="148"/>
      <c r="Z350" s="148" t="s">
        <v>679</v>
      </c>
      <c r="AA350" s="148" t="e">
        <f>COUNTIF('[1]Matriz VAC'!$K$12:$K$369,T_Graf.!Z350)</f>
        <v>#VALUE!</v>
      </c>
      <c r="AB350" s="151" t="e">
        <f t="shared" si="38"/>
        <v>#VALUE!</v>
      </c>
    </row>
    <row r="351" spans="1:28" ht="10.95" customHeight="1" x14ac:dyDescent="0.2">
      <c r="A351" s="155"/>
      <c r="B351" s="148"/>
      <c r="C351" s="148"/>
      <c r="D351" s="158" t="s">
        <v>688</v>
      </c>
      <c r="E351" s="148" t="e">
        <f>COUNTIF('[1]Matriz SAN'!$K$12:$K$384,T_Graf.!D351)</f>
        <v>#VALUE!</v>
      </c>
      <c r="F351" s="151" t="e">
        <f t="shared" si="39"/>
        <v>#VALUE!</v>
      </c>
      <c r="G351" s="148"/>
      <c r="H351" s="155"/>
      <c r="I351" s="148"/>
      <c r="J351" s="148"/>
      <c r="K351" s="340" t="s">
        <v>688</v>
      </c>
      <c r="L351" s="340" t="s">
        <v>688</v>
      </c>
      <c r="M351" s="148" t="e">
        <f>COUNTIF('[1]Matriz SUC'!$K$12:$K$378,T_Graf.!K351)</f>
        <v>#VALUE!</v>
      </c>
      <c r="N351" s="151" t="e">
        <f t="shared" si="36"/>
        <v>#VALUE!</v>
      </c>
      <c r="O351" s="148"/>
      <c r="P351" s="155"/>
      <c r="Q351" s="148"/>
      <c r="R351" s="148"/>
      <c r="S351" s="158" t="s">
        <v>688</v>
      </c>
      <c r="T351" s="148" t="e">
        <f>COUNTIF('[1]Matriz URB'!$K$12:$K$379,T_Graf.!S351)</f>
        <v>#VALUE!</v>
      </c>
      <c r="U351" s="151" t="e">
        <f t="shared" si="37"/>
        <v>#VALUE!</v>
      </c>
      <c r="V351" s="148"/>
      <c r="W351" s="155"/>
      <c r="X351" s="148"/>
      <c r="Y351" s="148"/>
      <c r="Z351" s="158" t="s">
        <v>688</v>
      </c>
      <c r="AA351" s="148" t="e">
        <f>COUNTIF('[1]Matriz VAC'!$K$12:$K$369,T_Graf.!Z351)</f>
        <v>#VALUE!</v>
      </c>
      <c r="AB351" s="151" t="e">
        <f t="shared" si="38"/>
        <v>#VALUE!</v>
      </c>
    </row>
    <row r="352" spans="1:28" ht="10.95" customHeight="1" x14ac:dyDescent="0.2">
      <c r="A352" s="155"/>
      <c r="B352" s="148"/>
      <c r="C352" s="148"/>
      <c r="D352" s="158" t="s">
        <v>691</v>
      </c>
      <c r="E352" s="148" t="e">
        <f>COUNTIF('[1]Matriz SAN'!$K$12:$K$384,T_Graf.!D352)</f>
        <v>#VALUE!</v>
      </c>
      <c r="F352" s="151" t="e">
        <f t="shared" si="39"/>
        <v>#VALUE!</v>
      </c>
      <c r="G352" s="148"/>
      <c r="H352" s="155"/>
      <c r="I352" s="148"/>
      <c r="J352" s="148"/>
      <c r="K352" s="340" t="s">
        <v>691</v>
      </c>
      <c r="L352" s="340"/>
      <c r="M352" s="148" t="e">
        <f>COUNTIF('[1]Matriz SUC'!$K$12:$K$378,T_Graf.!K352)</f>
        <v>#VALUE!</v>
      </c>
      <c r="N352" s="151" t="e">
        <f t="shared" si="36"/>
        <v>#VALUE!</v>
      </c>
      <c r="O352" s="148"/>
      <c r="P352" s="155"/>
      <c r="Q352" s="148"/>
      <c r="R352" s="148"/>
      <c r="S352" s="158" t="s">
        <v>691</v>
      </c>
      <c r="T352" s="148" t="e">
        <f>COUNTIF('[1]Matriz URB'!$K$12:$K$379,T_Graf.!S352)</f>
        <v>#VALUE!</v>
      </c>
      <c r="U352" s="151" t="e">
        <f t="shared" si="37"/>
        <v>#VALUE!</v>
      </c>
      <c r="V352" s="148"/>
      <c r="W352" s="155"/>
      <c r="X352" s="148"/>
      <c r="Y352" s="148"/>
      <c r="Z352" s="158" t="s">
        <v>691</v>
      </c>
      <c r="AA352" s="148" t="e">
        <f>COUNTIF('[1]Matriz VAC'!$K$12:$K$369,T_Graf.!Z352)</f>
        <v>#VALUE!</v>
      </c>
      <c r="AB352" s="151" t="e">
        <f t="shared" si="38"/>
        <v>#VALUE!</v>
      </c>
    </row>
    <row r="353" spans="1:28" ht="10.95" customHeight="1" thickBot="1" x14ac:dyDescent="0.25">
      <c r="A353" s="161"/>
      <c r="B353" s="162"/>
      <c r="C353" s="162"/>
      <c r="D353" s="163"/>
      <c r="E353" s="162"/>
      <c r="F353" s="164"/>
      <c r="G353" s="148"/>
      <c r="H353" s="161"/>
      <c r="I353" s="162"/>
      <c r="J353" s="162"/>
      <c r="K353" s="341"/>
      <c r="L353" s="341"/>
      <c r="M353" s="162"/>
      <c r="N353" s="164"/>
      <c r="O353" s="148"/>
      <c r="P353" s="161"/>
      <c r="Q353" s="162"/>
      <c r="R353" s="162"/>
      <c r="S353" s="163"/>
      <c r="T353" s="162"/>
      <c r="U353" s="164"/>
      <c r="V353" s="148"/>
      <c r="W353" s="161"/>
      <c r="X353" s="162"/>
      <c r="Y353" s="162"/>
      <c r="Z353" s="163"/>
      <c r="AA353" s="162"/>
      <c r="AB353" s="164"/>
    </row>
    <row r="354" spans="1:28" ht="10.95" customHeight="1" thickBot="1" x14ac:dyDescent="0.25">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row>
    <row r="355" spans="1:28" ht="10.95" customHeight="1" thickBot="1" x14ac:dyDescent="0.25">
      <c r="A355" s="167"/>
      <c r="B355" s="168"/>
      <c r="C355" s="168"/>
      <c r="D355" s="168"/>
      <c r="E355" s="168"/>
      <c r="F355" s="169"/>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row>
    <row r="356" spans="1:28" ht="10.95" customHeight="1" thickBot="1" x14ac:dyDescent="0.25">
      <c r="A356" s="336" t="s">
        <v>782</v>
      </c>
      <c r="B356" s="345"/>
      <c r="C356" s="345"/>
      <c r="D356" s="345"/>
      <c r="E356" s="345"/>
      <c r="F356" s="346"/>
      <c r="G356" s="148"/>
      <c r="H356" s="347" t="s">
        <v>783</v>
      </c>
      <c r="I356" s="348"/>
      <c r="J356" s="348"/>
      <c r="K356" s="349"/>
      <c r="O356" s="148"/>
      <c r="P356" s="148"/>
      <c r="Q356" s="148"/>
      <c r="R356" s="148"/>
      <c r="S356" s="148"/>
      <c r="T356" s="148"/>
      <c r="U356" s="148"/>
      <c r="V356" s="148"/>
      <c r="W356" s="148"/>
      <c r="X356" s="148"/>
      <c r="Y356" s="148"/>
      <c r="Z356" s="148"/>
      <c r="AA356" s="148"/>
      <c r="AB356" s="148"/>
    </row>
    <row r="357" spans="1:28" ht="10.95" customHeight="1" x14ac:dyDescent="0.2">
      <c r="A357" s="152" t="s">
        <v>757</v>
      </c>
      <c r="B357" s="153"/>
      <c r="C357" s="153"/>
      <c r="D357" s="153" t="s">
        <v>169</v>
      </c>
      <c r="E357" s="153" t="e">
        <f>COUNTIF('[1]Matriz NN'!$K$12:$K$824,T_Graf.!D357)</f>
        <v>#VALUE!</v>
      </c>
      <c r="F357" s="154" t="e">
        <f>IF(E357=0,NA(),E357)</f>
        <v>#VALUE!</v>
      </c>
      <c r="G357" s="148"/>
      <c r="H357" s="170" t="s">
        <v>784</v>
      </c>
      <c r="I357" s="170">
        <v>2022</v>
      </c>
      <c r="J357" s="170">
        <v>2023</v>
      </c>
      <c r="K357" s="170">
        <v>2024</v>
      </c>
      <c r="O357" s="148"/>
      <c r="P357" s="148"/>
      <c r="Q357" s="148"/>
      <c r="R357" s="148"/>
      <c r="S357" s="148"/>
      <c r="T357" s="148"/>
      <c r="U357" s="148"/>
      <c r="V357" s="148"/>
      <c r="W357" s="148"/>
      <c r="X357" s="148"/>
      <c r="Y357" s="148"/>
      <c r="Z357" s="148"/>
      <c r="AA357" s="148"/>
      <c r="AB357" s="148"/>
    </row>
    <row r="358" spans="1:28" ht="10.95" customHeight="1" x14ac:dyDescent="0.2">
      <c r="A358" s="155" t="s">
        <v>758</v>
      </c>
      <c r="B358" s="148" t="e">
        <f>COUNTIF('[1]Matriz NN'!$BA$12:$BA$824,"SIN IMPACTO")</f>
        <v>#VALUE!</v>
      </c>
      <c r="C358" s="148"/>
      <c r="D358" s="148" t="s">
        <v>216</v>
      </c>
      <c r="E358" s="148" t="e">
        <f>COUNTIF('[1]Matriz NN'!$K$12:$K$824,T_Graf.!D358)</f>
        <v>#VALUE!</v>
      </c>
      <c r="F358" s="151" t="e">
        <f t="shared" ref="F358:F417" si="40">IF(E358=0,NA(),E358)</f>
        <v>#VALUE!</v>
      </c>
      <c r="G358" s="148"/>
      <c r="H358" s="171" t="s">
        <v>785</v>
      </c>
      <c r="I358" s="171">
        <v>360</v>
      </c>
      <c r="J358" s="171">
        <v>356</v>
      </c>
      <c r="K358" s="171">
        <f>+_xlfn.AGGREGATE(9,6,$F$2:$F$69)</f>
        <v>0</v>
      </c>
      <c r="L358" s="172" t="s">
        <v>786</v>
      </c>
      <c r="O358" s="148"/>
      <c r="P358" s="148"/>
      <c r="Q358" s="148"/>
      <c r="R358" s="148"/>
      <c r="S358" s="148"/>
      <c r="T358" s="148"/>
      <c r="U358" s="148"/>
      <c r="V358" s="148"/>
      <c r="W358" s="148"/>
      <c r="X358" s="148"/>
      <c r="Y358" s="148"/>
      <c r="Z358" s="148"/>
      <c r="AA358" s="148"/>
      <c r="AB358" s="148"/>
    </row>
    <row r="359" spans="1:28" ht="10.95" customHeight="1" x14ac:dyDescent="0.2">
      <c r="A359" s="155" t="s">
        <v>759</v>
      </c>
      <c r="B359" s="148" t="e">
        <f>COUNTIF('[1]Matriz NN'!$BA$12:$BA$824,"POSITIVO")</f>
        <v>#VALUE!</v>
      </c>
      <c r="C359" s="148"/>
      <c r="D359" s="148" t="s">
        <v>255</v>
      </c>
      <c r="E359" s="148" t="e">
        <f>COUNTIF('[1]Matriz NN'!$K$12:$K$824,T_Graf.!D359)</f>
        <v>#VALUE!</v>
      </c>
      <c r="F359" s="151" t="e">
        <f t="shared" si="40"/>
        <v>#VALUE!</v>
      </c>
      <c r="G359" s="148"/>
      <c r="H359" s="171" t="s">
        <v>787</v>
      </c>
      <c r="I359" s="171">
        <v>361</v>
      </c>
      <c r="J359" s="171">
        <v>363</v>
      </c>
      <c r="K359" s="171">
        <f>+_xlfn.AGGREGATE(9,6,$N$2:$N$69)</f>
        <v>0</v>
      </c>
      <c r="L359" s="172" t="s">
        <v>788</v>
      </c>
      <c r="O359" s="148"/>
      <c r="P359" s="148"/>
      <c r="Q359" s="148"/>
      <c r="R359" s="148"/>
      <c r="S359" s="148"/>
      <c r="T359" s="148"/>
      <c r="U359" s="148"/>
      <c r="V359" s="148"/>
      <c r="W359" s="148"/>
      <c r="X359" s="148"/>
      <c r="Y359" s="148"/>
      <c r="Z359" s="148"/>
      <c r="AA359" s="148"/>
      <c r="AB359" s="148"/>
    </row>
    <row r="360" spans="1:28" ht="10.95" customHeight="1" x14ac:dyDescent="0.2">
      <c r="A360" s="155" t="s">
        <v>760</v>
      </c>
      <c r="B360" s="148" t="e">
        <f>COUNTIF('[1]Matriz NN'!$BA$12:$BA$824,"Negativo BAJO")</f>
        <v>#VALUE!</v>
      </c>
      <c r="C360" s="148"/>
      <c r="D360" s="148" t="s">
        <v>290</v>
      </c>
      <c r="E360" s="148" t="e">
        <f>COUNTIF('[1]Matriz NN'!$K$12:$K$824,T_Graf.!D360)</f>
        <v>#VALUE!</v>
      </c>
      <c r="F360" s="151" t="e">
        <f t="shared" si="40"/>
        <v>#VALUE!</v>
      </c>
      <c r="G360" s="148"/>
      <c r="H360" s="171" t="s">
        <v>789</v>
      </c>
      <c r="I360" s="171">
        <v>359</v>
      </c>
      <c r="J360" s="171">
        <v>352</v>
      </c>
      <c r="K360" s="171">
        <f>+_xlfn.AGGREGATE(9,6,$U$2:$U$69)</f>
        <v>0</v>
      </c>
      <c r="L360" s="172" t="s">
        <v>788</v>
      </c>
      <c r="O360" s="148"/>
      <c r="P360" s="148"/>
      <c r="Q360" s="148"/>
      <c r="R360" s="148"/>
      <c r="S360" s="148"/>
      <c r="T360" s="148"/>
      <c r="U360" s="148"/>
      <c r="V360" s="148"/>
      <c r="W360" s="148"/>
      <c r="X360" s="148"/>
      <c r="Y360" s="148"/>
      <c r="Z360" s="148"/>
      <c r="AA360" s="148"/>
      <c r="AB360" s="148"/>
    </row>
    <row r="361" spans="1:28" ht="10.95" customHeight="1" x14ac:dyDescent="0.2">
      <c r="A361" s="155" t="s">
        <v>761</v>
      </c>
      <c r="B361" s="148" t="e">
        <f>COUNTIF('[1]Matriz NN'!$BA$12:$BA$824,"Negativo MODERADO")</f>
        <v>#VALUE!</v>
      </c>
      <c r="C361" s="148"/>
      <c r="D361" s="148" t="s">
        <v>317</v>
      </c>
      <c r="E361" s="148" t="e">
        <f>COUNTIF('[1]Matriz NN'!$K$12:$K$824,T_Graf.!D361)</f>
        <v>#VALUE!</v>
      </c>
      <c r="F361" s="151" t="e">
        <f t="shared" si="40"/>
        <v>#VALUE!</v>
      </c>
      <c r="G361" s="148"/>
      <c r="H361" s="171" t="s">
        <v>790</v>
      </c>
      <c r="I361" s="171">
        <v>371</v>
      </c>
      <c r="J361" s="171">
        <v>366</v>
      </c>
      <c r="K361" s="171">
        <f>+_xlfn.AGGREGATE(9,6,$AB$2:$AB$69)</f>
        <v>0</v>
      </c>
      <c r="L361" s="172" t="s">
        <v>788</v>
      </c>
      <c r="O361" s="148"/>
      <c r="P361" s="148"/>
      <c r="Q361" s="148"/>
      <c r="R361" s="148"/>
      <c r="S361" s="148"/>
      <c r="T361" s="148"/>
      <c r="U361" s="148"/>
      <c r="V361" s="148"/>
      <c r="W361" s="148"/>
      <c r="X361" s="148"/>
      <c r="Y361" s="148"/>
      <c r="Z361" s="148"/>
      <c r="AA361" s="148"/>
      <c r="AB361" s="148"/>
    </row>
    <row r="362" spans="1:28" ht="10.95" customHeight="1" x14ac:dyDescent="0.2">
      <c r="A362" s="155" t="s">
        <v>762</v>
      </c>
      <c r="B362" s="148" t="e">
        <f>COUNTIF('[1]Matriz NN'!$BA$12:$BA$824,"Negativo ALTO")</f>
        <v>#VALUE!</v>
      </c>
      <c r="C362" s="148"/>
      <c r="D362" s="148" t="s">
        <v>338</v>
      </c>
      <c r="E362" s="148" t="e">
        <f>COUNTIF('[1]Matriz NN'!$K$12:$K$824,T_Graf.!D362)</f>
        <v>#VALUE!</v>
      </c>
      <c r="F362" s="151" t="e">
        <f t="shared" si="40"/>
        <v>#VALUE!</v>
      </c>
      <c r="G362" s="148"/>
      <c r="H362" s="171" t="s">
        <v>791</v>
      </c>
      <c r="I362" s="171">
        <v>359</v>
      </c>
      <c r="J362" s="171">
        <v>360</v>
      </c>
      <c r="K362" s="171">
        <f>+_xlfn.AGGREGATE(9,6,$F$73:$F$140)</f>
        <v>0</v>
      </c>
      <c r="L362" s="172" t="s">
        <v>788</v>
      </c>
      <c r="O362" s="148"/>
      <c r="P362" s="148"/>
      <c r="Q362" s="148"/>
      <c r="R362" s="148"/>
      <c r="S362" s="148"/>
      <c r="T362" s="148"/>
      <c r="U362" s="148"/>
      <c r="V362" s="148"/>
      <c r="W362" s="148"/>
      <c r="X362" s="148"/>
      <c r="Y362" s="148"/>
      <c r="Z362" s="148"/>
      <c r="AA362" s="148"/>
      <c r="AB362" s="148"/>
    </row>
    <row r="363" spans="1:28" ht="10.95" customHeight="1" x14ac:dyDescent="0.2">
      <c r="A363" s="155" t="s">
        <v>763</v>
      </c>
      <c r="B363" s="148" t="e">
        <f>SUM(B358:B362)</f>
        <v>#VALUE!</v>
      </c>
      <c r="C363" s="148"/>
      <c r="D363" s="148" t="s">
        <v>358</v>
      </c>
      <c r="E363" s="148" t="e">
        <f>COUNTIF('[1]Matriz NN'!$K$12:$K$824,T_Graf.!D363)</f>
        <v>#VALUE!</v>
      </c>
      <c r="F363" s="151" t="e">
        <f t="shared" si="40"/>
        <v>#VALUE!</v>
      </c>
      <c r="G363" s="148"/>
      <c r="H363" s="171" t="s">
        <v>792</v>
      </c>
      <c r="I363" s="171">
        <v>381</v>
      </c>
      <c r="J363" s="171">
        <v>304</v>
      </c>
      <c r="K363" s="171">
        <f>+_xlfn.AGGREGATE(9,6,$N$73:$N$140)</f>
        <v>0</v>
      </c>
      <c r="L363" s="172" t="s">
        <v>788</v>
      </c>
      <c r="O363" s="148"/>
      <c r="P363" s="148"/>
      <c r="Q363" s="148"/>
      <c r="R363" s="148"/>
      <c r="S363" s="148"/>
      <c r="T363" s="148"/>
      <c r="U363" s="148"/>
      <c r="V363" s="148"/>
      <c r="W363" s="148"/>
      <c r="X363" s="148"/>
      <c r="Y363" s="148"/>
      <c r="Z363" s="148"/>
      <c r="AA363" s="148"/>
      <c r="AB363" s="148"/>
    </row>
    <row r="364" spans="1:28" ht="10.95" customHeight="1" x14ac:dyDescent="0.2">
      <c r="A364" s="155"/>
      <c r="B364" s="148"/>
      <c r="C364" s="148"/>
      <c r="D364" s="148" t="s">
        <v>375</v>
      </c>
      <c r="E364" s="148" t="e">
        <f>COUNTIF('[1]Matriz NN'!$K$12:$K$824,T_Graf.!D364)</f>
        <v>#VALUE!</v>
      </c>
      <c r="F364" s="151" t="e">
        <f t="shared" si="40"/>
        <v>#VALUE!</v>
      </c>
      <c r="G364" s="148"/>
      <c r="H364" s="171" t="s">
        <v>793</v>
      </c>
      <c r="I364" s="171">
        <v>373</v>
      </c>
      <c r="J364" s="171">
        <v>382</v>
      </c>
      <c r="K364" s="171">
        <f>+_xlfn.AGGREGATE(9,6,$U$73:$U$140)</f>
        <v>0</v>
      </c>
      <c r="L364" s="172" t="s">
        <v>788</v>
      </c>
      <c r="O364" s="148"/>
      <c r="P364" s="148"/>
      <c r="Q364" s="148"/>
      <c r="R364" s="148"/>
      <c r="S364" s="148"/>
      <c r="T364" s="148"/>
      <c r="U364" s="148"/>
      <c r="V364" s="148"/>
      <c r="W364" s="148"/>
      <c r="X364" s="148"/>
      <c r="Y364" s="148"/>
      <c r="Z364" s="148"/>
      <c r="AA364" s="148"/>
      <c r="AB364" s="148"/>
    </row>
    <row r="365" spans="1:28" ht="10.95" customHeight="1" x14ac:dyDescent="0.2">
      <c r="A365" s="155"/>
      <c r="B365" s="148"/>
      <c r="C365" s="148"/>
      <c r="D365" s="148" t="s">
        <v>390</v>
      </c>
      <c r="E365" s="148" t="e">
        <f>COUNTIF('[1]Matriz NN'!$K$12:$K$824,T_Graf.!D365)</f>
        <v>#VALUE!</v>
      </c>
      <c r="F365" s="151" t="e">
        <f t="shared" si="40"/>
        <v>#VALUE!</v>
      </c>
      <c r="G365" s="148"/>
      <c r="H365" s="171" t="s">
        <v>794</v>
      </c>
      <c r="I365" s="171">
        <v>367</v>
      </c>
      <c r="J365" s="171">
        <v>380</v>
      </c>
      <c r="K365" s="171">
        <f>+_xlfn.AGGREGATE(9,6,$AB$73:$AB$140)</f>
        <v>0</v>
      </c>
      <c r="L365" s="172" t="s">
        <v>788</v>
      </c>
      <c r="O365" s="148"/>
      <c r="P365" s="148"/>
      <c r="Q365" s="148"/>
      <c r="R365" s="148"/>
      <c r="S365" s="148"/>
      <c r="T365" s="148"/>
      <c r="U365" s="148"/>
      <c r="V365" s="148"/>
      <c r="W365" s="148"/>
      <c r="X365" s="148"/>
      <c r="Y365" s="148"/>
      <c r="Z365" s="148"/>
      <c r="AA365" s="148"/>
      <c r="AB365" s="148"/>
    </row>
    <row r="366" spans="1:28" ht="10.95" customHeight="1" x14ac:dyDescent="0.2">
      <c r="A366" s="150" t="s">
        <v>764</v>
      </c>
      <c r="B366" s="148"/>
      <c r="C366" s="148"/>
      <c r="D366" s="148" t="s">
        <v>402</v>
      </c>
      <c r="E366" s="148" t="e">
        <f>COUNTIF('[1]Matriz NN'!$K$12:$K$824,T_Graf.!D366)</f>
        <v>#VALUE!</v>
      </c>
      <c r="F366" s="151" t="e">
        <f t="shared" si="40"/>
        <v>#VALUE!</v>
      </c>
      <c r="G366" s="148"/>
      <c r="H366" s="171" t="s">
        <v>795</v>
      </c>
      <c r="I366" s="171">
        <v>363</v>
      </c>
      <c r="J366" s="171">
        <v>359</v>
      </c>
      <c r="K366" s="171">
        <f>+_xlfn.AGGREGATE(9,6,$F$144:$F$211)</f>
        <v>0</v>
      </c>
      <c r="L366" s="172" t="s">
        <v>788</v>
      </c>
      <c r="O366" s="148"/>
      <c r="P366" s="148"/>
      <c r="Q366" s="148"/>
      <c r="R366" s="148"/>
      <c r="S366" s="148"/>
      <c r="T366" s="148"/>
      <c r="U366" s="148"/>
      <c r="V366" s="148"/>
      <c r="W366" s="148"/>
      <c r="X366" s="148"/>
      <c r="Y366" s="148"/>
      <c r="Z366" s="148"/>
      <c r="AA366" s="148"/>
      <c r="AB366" s="148"/>
    </row>
    <row r="367" spans="1:28" ht="10.95" customHeight="1" x14ac:dyDescent="0.2">
      <c r="A367" s="155" t="s">
        <v>758</v>
      </c>
      <c r="B367" s="148" t="e">
        <f>COUNTIF('[1]Matriz NN'!$AB$12:$AB$824,"SIN IMPACTO")</f>
        <v>#VALUE!</v>
      </c>
      <c r="C367" s="148"/>
      <c r="D367" s="148" t="s">
        <v>415</v>
      </c>
      <c r="E367" s="148" t="e">
        <f>COUNTIF('[1]Matriz NN'!$K$12:$K$824,T_Graf.!D367)</f>
        <v>#VALUE!</v>
      </c>
      <c r="F367" s="151" t="e">
        <f t="shared" si="40"/>
        <v>#VALUE!</v>
      </c>
      <c r="G367" s="148"/>
      <c r="H367" s="171" t="s">
        <v>796</v>
      </c>
      <c r="I367" s="171">
        <v>387</v>
      </c>
      <c r="J367" s="171">
        <v>390</v>
      </c>
      <c r="K367" s="171">
        <f>+_xlfn.AGGREGATE(9,6,$N$144:$N$211)</f>
        <v>0</v>
      </c>
      <c r="L367" s="172" t="s">
        <v>786</v>
      </c>
      <c r="O367" s="148"/>
      <c r="P367" s="148"/>
      <c r="Q367" s="148"/>
      <c r="R367" s="148"/>
      <c r="S367" s="148"/>
      <c r="T367" s="148"/>
      <c r="U367" s="148"/>
      <c r="V367" s="148"/>
      <c r="W367" s="148"/>
      <c r="X367" s="148"/>
      <c r="Y367" s="148"/>
      <c r="Z367" s="148"/>
      <c r="AA367" s="148"/>
      <c r="AB367" s="148"/>
    </row>
    <row r="368" spans="1:28" ht="10.95" customHeight="1" x14ac:dyDescent="0.2">
      <c r="A368" s="155" t="s">
        <v>759</v>
      </c>
      <c r="B368" s="148" t="e">
        <f>COUNTIF('[1]Matriz NN'!$AB$12:$AB$824,"POSITIVO")</f>
        <v>#VALUE!</v>
      </c>
      <c r="C368" s="148"/>
      <c r="D368" s="148" t="s">
        <v>425</v>
      </c>
      <c r="E368" s="148" t="e">
        <f>COUNTIF('[1]Matriz NN'!$K$12:$K$824,T_Graf.!D368)</f>
        <v>#VALUE!</v>
      </c>
      <c r="F368" s="151" t="e">
        <f t="shared" si="40"/>
        <v>#VALUE!</v>
      </c>
      <c r="G368" s="148"/>
      <c r="H368" s="171" t="s">
        <v>797</v>
      </c>
      <c r="I368" s="171">
        <v>360</v>
      </c>
      <c r="J368" s="171">
        <v>359</v>
      </c>
      <c r="K368" s="171">
        <f>+_xlfn.AGGREGATE(9,6,$U$144:$U$211)</f>
        <v>0</v>
      </c>
      <c r="L368" s="172" t="s">
        <v>788</v>
      </c>
      <c r="O368" s="148"/>
      <c r="P368" s="148"/>
      <c r="Q368" s="148"/>
      <c r="R368" s="148"/>
      <c r="S368" s="148"/>
      <c r="T368" s="148"/>
      <c r="U368" s="148"/>
      <c r="V368" s="148"/>
      <c r="W368" s="148"/>
      <c r="X368" s="148"/>
      <c r="Y368" s="148"/>
      <c r="Z368" s="148"/>
      <c r="AA368" s="148"/>
      <c r="AB368" s="148"/>
    </row>
    <row r="369" spans="1:28" ht="10.95" customHeight="1" x14ac:dyDescent="0.2">
      <c r="A369" s="155" t="s">
        <v>760</v>
      </c>
      <c r="B369" s="148" t="e">
        <f>COUNTIF('[1]Matriz NN'!$AB$12:$AB$824,"Negativo BAJO")</f>
        <v>#VALUE!</v>
      </c>
      <c r="C369" s="148"/>
      <c r="D369" s="148" t="s">
        <v>434</v>
      </c>
      <c r="E369" s="148" t="e">
        <f>COUNTIF('[1]Matriz NN'!$K$12:$K$824,T_Graf.!D369)</f>
        <v>#VALUE!</v>
      </c>
      <c r="F369" s="151" t="e">
        <f t="shared" si="40"/>
        <v>#VALUE!</v>
      </c>
      <c r="G369" s="148"/>
      <c r="H369" s="171" t="s">
        <v>798</v>
      </c>
      <c r="I369" s="171">
        <v>365</v>
      </c>
      <c r="J369" s="171">
        <v>357</v>
      </c>
      <c r="K369" s="171">
        <f>+_xlfn.AGGREGATE(9,6,$AB$144:$AB$211)</f>
        <v>0</v>
      </c>
      <c r="L369" s="172" t="s">
        <v>788</v>
      </c>
      <c r="O369" s="148"/>
      <c r="P369" s="148"/>
      <c r="Q369" s="148"/>
      <c r="R369" s="148"/>
      <c r="S369" s="148"/>
      <c r="T369" s="148"/>
      <c r="U369" s="148"/>
      <c r="V369" s="148"/>
      <c r="W369" s="148"/>
      <c r="X369" s="148"/>
      <c r="Y369" s="148"/>
      <c r="Z369" s="148"/>
      <c r="AA369" s="148"/>
      <c r="AB369" s="148"/>
    </row>
    <row r="370" spans="1:28" ht="10.95" customHeight="1" x14ac:dyDescent="0.2">
      <c r="A370" s="155" t="s">
        <v>761</v>
      </c>
      <c r="B370" s="148" t="e">
        <f>COUNTIF('[1]Matriz NN'!$AB$12:$AB$824,"Negativo MODERADO")</f>
        <v>#VALUE!</v>
      </c>
      <c r="C370" s="148"/>
      <c r="D370" s="148" t="s">
        <v>442</v>
      </c>
      <c r="E370" s="148" t="e">
        <f>COUNTIF('[1]Matriz NN'!$K$12:$K$824,T_Graf.!D370)</f>
        <v>#VALUE!</v>
      </c>
      <c r="F370" s="151" t="e">
        <f t="shared" si="40"/>
        <v>#VALUE!</v>
      </c>
      <c r="G370" s="148"/>
      <c r="H370" s="171" t="s">
        <v>799</v>
      </c>
      <c r="I370" s="171">
        <v>434</v>
      </c>
      <c r="J370" s="171">
        <v>468</v>
      </c>
      <c r="K370" s="171">
        <f>+_xlfn.AGGREGATE(9,6,$F$215:$F$282)</f>
        <v>0</v>
      </c>
      <c r="L370" s="172" t="s">
        <v>788</v>
      </c>
      <c r="O370" s="148"/>
      <c r="P370" s="148"/>
      <c r="Q370" s="148"/>
      <c r="R370" s="148"/>
      <c r="S370" s="148"/>
      <c r="T370" s="148"/>
      <c r="U370" s="148"/>
      <c r="V370" s="148"/>
      <c r="W370" s="148"/>
      <c r="X370" s="148"/>
      <c r="Y370" s="148"/>
      <c r="Z370" s="148"/>
      <c r="AA370" s="148"/>
      <c r="AB370" s="148"/>
    </row>
    <row r="371" spans="1:28" ht="10.95" customHeight="1" x14ac:dyDescent="0.2">
      <c r="A371" s="155" t="s">
        <v>762</v>
      </c>
      <c r="B371" s="148" t="e">
        <f>COUNTIF('[1]Matriz NN'!$AB$12:$AB$824,"Negativo ALTO")</f>
        <v>#VALUE!</v>
      </c>
      <c r="C371" s="148"/>
      <c r="D371" s="148" t="s">
        <v>450</v>
      </c>
      <c r="E371" s="148" t="e">
        <f>COUNTIF('[1]Matriz NN'!$K$12:$K$824,T_Graf.!D371)</f>
        <v>#VALUE!</v>
      </c>
      <c r="F371" s="151" t="e">
        <f t="shared" si="40"/>
        <v>#VALUE!</v>
      </c>
      <c r="G371" s="148"/>
      <c r="H371" s="171" t="s">
        <v>800</v>
      </c>
      <c r="I371" s="171">
        <v>365</v>
      </c>
      <c r="J371" s="171">
        <v>354</v>
      </c>
      <c r="K371" s="171">
        <f>+_xlfn.AGGREGATE(9,6,$N$215:$N$282)</f>
        <v>0</v>
      </c>
      <c r="L371" s="172" t="s">
        <v>786</v>
      </c>
      <c r="O371" s="148"/>
      <c r="P371" s="148"/>
      <c r="Q371" s="148"/>
      <c r="R371" s="148"/>
      <c r="S371" s="148"/>
      <c r="T371" s="148"/>
      <c r="U371" s="148"/>
      <c r="V371" s="148"/>
      <c r="W371" s="148"/>
      <c r="X371" s="148"/>
      <c r="Y371" s="148"/>
      <c r="Z371" s="148"/>
      <c r="AA371" s="148"/>
      <c r="AB371" s="148"/>
    </row>
    <row r="372" spans="1:28" ht="10.95" customHeight="1" x14ac:dyDescent="0.2">
      <c r="A372" s="155" t="s">
        <v>763</v>
      </c>
      <c r="B372" s="148" t="e">
        <f>SUM(B367:B371)</f>
        <v>#VALUE!</v>
      </c>
      <c r="C372" s="148"/>
      <c r="D372" s="148" t="s">
        <v>458</v>
      </c>
      <c r="E372" s="148" t="e">
        <f>COUNTIF('[1]Matriz NN'!$K$12:$K$824,T_Graf.!D372)</f>
        <v>#VALUE!</v>
      </c>
      <c r="F372" s="151" t="e">
        <f t="shared" si="40"/>
        <v>#VALUE!</v>
      </c>
      <c r="G372" s="148"/>
      <c r="H372" s="171" t="s">
        <v>801</v>
      </c>
      <c r="I372" s="171">
        <v>372</v>
      </c>
      <c r="J372" s="171">
        <v>367</v>
      </c>
      <c r="K372" s="171">
        <f>+_xlfn.AGGREGATE(9,6,$U$215:$U$282)</f>
        <v>0</v>
      </c>
      <c r="L372" s="172" t="s">
        <v>788</v>
      </c>
      <c r="O372" s="148"/>
      <c r="P372" s="148"/>
      <c r="Q372" s="148"/>
      <c r="R372" s="148"/>
      <c r="S372" s="148"/>
      <c r="T372" s="148"/>
      <c r="U372" s="148"/>
      <c r="V372" s="148"/>
      <c r="W372" s="148"/>
      <c r="X372" s="148"/>
      <c r="Y372" s="148"/>
      <c r="Z372" s="148"/>
      <c r="AA372" s="148"/>
      <c r="AB372" s="148"/>
    </row>
    <row r="373" spans="1:28" ht="10.95" customHeight="1" x14ac:dyDescent="0.2">
      <c r="A373" s="155"/>
      <c r="B373" s="148"/>
      <c r="C373" s="148"/>
      <c r="D373" s="148" t="s">
        <v>465</v>
      </c>
      <c r="E373" s="148" t="e">
        <f>COUNTIF('[1]Matriz NN'!$K$12:$K$824,T_Graf.!D373)</f>
        <v>#VALUE!</v>
      </c>
      <c r="F373" s="151" t="e">
        <f t="shared" si="40"/>
        <v>#VALUE!</v>
      </c>
      <c r="G373" s="148"/>
      <c r="H373" s="171" t="s">
        <v>802</v>
      </c>
      <c r="I373" s="171">
        <v>360</v>
      </c>
      <c r="J373" s="171">
        <v>334</v>
      </c>
      <c r="K373" s="171">
        <f>+_xlfn.AGGREGATE(9,6,$AB$215:$AB$282)</f>
        <v>0</v>
      </c>
      <c r="L373" s="172" t="s">
        <v>788</v>
      </c>
      <c r="O373" s="148"/>
      <c r="P373" s="148"/>
      <c r="Q373" s="148"/>
      <c r="R373" s="148"/>
      <c r="S373" s="148"/>
      <c r="T373" s="148"/>
      <c r="U373" s="148"/>
      <c r="V373" s="148"/>
      <c r="W373" s="148"/>
      <c r="X373" s="148"/>
      <c r="Y373" s="148"/>
      <c r="Z373" s="148"/>
      <c r="AA373" s="148"/>
      <c r="AB373" s="148"/>
    </row>
    <row r="374" spans="1:28" ht="10.95" customHeight="1" x14ac:dyDescent="0.2">
      <c r="A374" s="150" t="s">
        <v>765</v>
      </c>
      <c r="B374" s="148"/>
      <c r="C374" s="148"/>
      <c r="D374" s="148" t="s">
        <v>472</v>
      </c>
      <c r="E374" s="148" t="e">
        <f>COUNTIF('[1]Matriz NN'!$K$12:$K$824,T_Graf.!D374)</f>
        <v>#VALUE!</v>
      </c>
      <c r="F374" s="151" t="e">
        <f t="shared" si="40"/>
        <v>#VALUE!</v>
      </c>
      <c r="G374" s="148"/>
      <c r="H374" s="171" t="s">
        <v>803</v>
      </c>
      <c r="I374" s="171">
        <v>359</v>
      </c>
      <c r="J374" s="171">
        <v>355</v>
      </c>
      <c r="K374" s="171">
        <f>+_xlfn.AGGREGATE(9,6,$F$286:$F$353)</f>
        <v>0</v>
      </c>
      <c r="L374" s="172" t="s">
        <v>786</v>
      </c>
      <c r="O374" s="148"/>
      <c r="P374" s="148"/>
      <c r="Q374" s="148"/>
      <c r="R374" s="148"/>
      <c r="S374" s="148"/>
      <c r="T374" s="148"/>
      <c r="U374" s="148"/>
      <c r="V374" s="148"/>
      <c r="W374" s="148"/>
      <c r="X374" s="148"/>
      <c r="Y374" s="148"/>
      <c r="Z374" s="148"/>
      <c r="AA374" s="148"/>
      <c r="AB374" s="148"/>
    </row>
    <row r="375" spans="1:28" ht="10.95" customHeight="1" x14ac:dyDescent="0.2">
      <c r="A375" s="156" t="e">
        <f>(B361/B370)-1</f>
        <v>#VALUE!</v>
      </c>
      <c r="B375" s="148"/>
      <c r="C375" s="148"/>
      <c r="D375" s="148" t="s">
        <v>479</v>
      </c>
      <c r="E375" s="148" t="e">
        <f>COUNTIF('[1]Matriz NN'!$K$12:$K$824,T_Graf.!D375)</f>
        <v>#VALUE!</v>
      </c>
      <c r="F375" s="151" t="e">
        <f t="shared" si="40"/>
        <v>#VALUE!</v>
      </c>
      <c r="G375" s="148"/>
      <c r="H375" s="171" t="s">
        <v>804</v>
      </c>
      <c r="I375" s="171">
        <v>357</v>
      </c>
      <c r="J375" s="171">
        <v>360</v>
      </c>
      <c r="K375" s="171">
        <f>+_xlfn.AGGREGATE(9,6,$N$286:$N$353)</f>
        <v>0</v>
      </c>
      <c r="L375" s="172" t="s">
        <v>788</v>
      </c>
      <c r="O375" s="148"/>
      <c r="P375" s="148"/>
      <c r="Q375" s="148"/>
      <c r="R375" s="148"/>
      <c r="S375" s="148"/>
      <c r="T375" s="148"/>
      <c r="U375" s="148"/>
      <c r="V375" s="148"/>
      <c r="W375" s="148"/>
      <c r="X375" s="148"/>
      <c r="Y375" s="148"/>
      <c r="Z375" s="148"/>
      <c r="AA375" s="148"/>
      <c r="AB375" s="148"/>
    </row>
    <row r="376" spans="1:28" ht="10.95" customHeight="1" x14ac:dyDescent="0.2">
      <c r="A376" s="156" t="e">
        <f>A375*-1</f>
        <v>#VALUE!</v>
      </c>
      <c r="B376" s="148"/>
      <c r="C376" s="148"/>
      <c r="D376" s="148" t="s">
        <v>486</v>
      </c>
      <c r="E376" s="148" t="e">
        <f>COUNTIF('[1]Matriz NN'!$K$12:$K$824,T_Graf.!D376)</f>
        <v>#VALUE!</v>
      </c>
      <c r="F376" s="151" t="e">
        <f t="shared" si="40"/>
        <v>#VALUE!</v>
      </c>
      <c r="G376" s="148"/>
      <c r="H376" s="171" t="s">
        <v>805</v>
      </c>
      <c r="I376" s="171">
        <v>362</v>
      </c>
      <c r="J376" s="171">
        <v>361</v>
      </c>
      <c r="K376" s="171">
        <f>+_xlfn.AGGREGATE(9,6,$U$286:$U$353)</f>
        <v>0</v>
      </c>
      <c r="L376" s="172" t="s">
        <v>788</v>
      </c>
      <c r="O376" s="148"/>
      <c r="P376" s="148"/>
      <c r="Q376" s="148"/>
      <c r="R376" s="148"/>
      <c r="S376" s="148"/>
      <c r="T376" s="148"/>
      <c r="U376" s="148"/>
      <c r="V376" s="148"/>
      <c r="W376" s="148"/>
      <c r="X376" s="148"/>
      <c r="Y376" s="148"/>
      <c r="Z376" s="148"/>
      <c r="AA376" s="148"/>
      <c r="AB376" s="148"/>
    </row>
    <row r="377" spans="1:28" ht="10.95" customHeight="1" x14ac:dyDescent="0.2">
      <c r="A377" s="155"/>
      <c r="B377" s="148"/>
      <c r="C377" s="148"/>
      <c r="D377" s="148" t="s">
        <v>493</v>
      </c>
      <c r="E377" s="148" t="e">
        <f>COUNTIF('[1]Matriz NN'!$K$12:$K$824,T_Graf.!D377)</f>
        <v>#VALUE!</v>
      </c>
      <c r="F377" s="151" t="e">
        <f t="shared" si="40"/>
        <v>#VALUE!</v>
      </c>
      <c r="G377" s="148"/>
      <c r="H377" s="171" t="s">
        <v>806</v>
      </c>
      <c r="I377" s="171">
        <v>357</v>
      </c>
      <c r="J377" s="171">
        <v>349</v>
      </c>
      <c r="K377" s="171">
        <f>+_xlfn.AGGREGATE(9,6,$AB$286:$AB$353)</f>
        <v>0</v>
      </c>
      <c r="L377" s="172" t="s">
        <v>788</v>
      </c>
      <c r="O377" s="148"/>
      <c r="P377" s="148"/>
      <c r="Q377" s="148"/>
      <c r="R377" s="148"/>
      <c r="S377" s="148"/>
      <c r="T377" s="148"/>
      <c r="U377" s="148"/>
      <c r="V377" s="148"/>
      <c r="W377" s="148"/>
      <c r="X377" s="148"/>
      <c r="Y377" s="148"/>
      <c r="Z377" s="148"/>
      <c r="AA377" s="148"/>
      <c r="AB377" s="148"/>
    </row>
    <row r="378" spans="1:28" ht="10.95" customHeight="1" x14ac:dyDescent="0.2">
      <c r="A378" s="155"/>
      <c r="B378" s="148"/>
      <c r="C378" s="148"/>
      <c r="D378" s="148" t="s">
        <v>499</v>
      </c>
      <c r="E378" s="148" t="e">
        <f>COUNTIF('[1]Matriz NN'!$K$12:$K$824,T_Graf.!D378)</f>
        <v>#VALUE!</v>
      </c>
      <c r="F378" s="151" t="e">
        <f t="shared" si="40"/>
        <v>#VALUE!</v>
      </c>
      <c r="G378" s="148"/>
      <c r="H378" s="171" t="s">
        <v>807</v>
      </c>
      <c r="I378" s="171">
        <v>830</v>
      </c>
      <c r="J378" s="171">
        <v>860</v>
      </c>
      <c r="K378" s="171">
        <f>+_xlfn.AGGREGATE(9,6,$F$357:$F$424)</f>
        <v>0</v>
      </c>
      <c r="L378" s="172" t="s">
        <v>786</v>
      </c>
      <c r="O378" s="148"/>
      <c r="P378" s="148"/>
      <c r="Q378" s="148"/>
      <c r="R378" s="148"/>
      <c r="S378" s="148"/>
      <c r="T378" s="148"/>
      <c r="U378" s="148"/>
      <c r="V378" s="148"/>
      <c r="W378" s="148"/>
      <c r="X378" s="148"/>
      <c r="Y378" s="148"/>
      <c r="Z378" s="148"/>
      <c r="AA378" s="148"/>
      <c r="AB378" s="148"/>
    </row>
    <row r="379" spans="1:28" ht="10.95" customHeight="1" x14ac:dyDescent="0.2">
      <c r="A379" s="155"/>
      <c r="B379" s="148"/>
      <c r="C379" s="148"/>
      <c r="D379" s="148" t="s">
        <v>504</v>
      </c>
      <c r="E379" s="148" t="e">
        <f>COUNTIF('[1]Matriz NN'!$K$12:$K$824,T_Graf.!D379)</f>
        <v>#VALUE!</v>
      </c>
      <c r="F379" s="151" t="e">
        <f t="shared" si="40"/>
        <v>#VALUE!</v>
      </c>
      <c r="G379" s="148"/>
      <c r="H379" s="148"/>
      <c r="I379" s="148"/>
      <c r="J379" s="148"/>
      <c r="K379" s="148"/>
      <c r="L379" s="148">
        <f>COUNTIF(L358:L378,"No cambios")</f>
        <v>16</v>
      </c>
      <c r="M379" s="148"/>
      <c r="N379" s="148"/>
      <c r="O379" s="148"/>
      <c r="P379" s="148"/>
      <c r="Q379" s="148"/>
      <c r="R379" s="148"/>
      <c r="S379" s="148"/>
      <c r="T379" s="148"/>
      <c r="U379" s="148"/>
      <c r="V379" s="148"/>
      <c r="W379" s="148"/>
      <c r="X379" s="148"/>
      <c r="Y379" s="148"/>
      <c r="Z379" s="148"/>
      <c r="AA379" s="148"/>
      <c r="AB379" s="148"/>
    </row>
    <row r="380" spans="1:28" ht="10.95" customHeight="1" x14ac:dyDescent="0.2">
      <c r="A380" s="155"/>
      <c r="B380" s="148"/>
      <c r="C380" s="148"/>
      <c r="D380" s="157" t="s">
        <v>510</v>
      </c>
      <c r="E380" s="148" t="e">
        <f>COUNTIF('[1]Matriz NN'!$K$12:$K$824,T_Graf.!D380)</f>
        <v>#VALUE!</v>
      </c>
      <c r="F380" s="151" t="e">
        <f t="shared" si="40"/>
        <v>#VALUE!</v>
      </c>
      <c r="G380" s="148"/>
      <c r="H380" s="148"/>
      <c r="I380" s="148"/>
      <c r="J380" s="148"/>
      <c r="K380" s="148"/>
      <c r="L380" s="148">
        <f>COUNTIF(L358:L378,"Cambios")</f>
        <v>5</v>
      </c>
      <c r="M380" s="148"/>
      <c r="N380" s="148"/>
      <c r="O380" s="148"/>
      <c r="P380" s="148"/>
      <c r="Q380" s="148"/>
      <c r="R380" s="148"/>
      <c r="S380" s="148"/>
      <c r="T380" s="148"/>
      <c r="U380" s="148"/>
      <c r="V380" s="148"/>
      <c r="W380" s="148"/>
      <c r="X380" s="148"/>
      <c r="Y380" s="148"/>
      <c r="Z380" s="148"/>
      <c r="AA380" s="148"/>
      <c r="AB380" s="148"/>
    </row>
    <row r="381" spans="1:28" ht="10.95" customHeight="1" x14ac:dyDescent="0.2">
      <c r="A381" s="155"/>
      <c r="B381" s="148"/>
      <c r="C381" s="148"/>
      <c r="D381" s="148" t="s">
        <v>516</v>
      </c>
      <c r="E381" s="148" t="e">
        <f>COUNTIF('[1]Matriz NN'!$K$12:$K$824,T_Graf.!D381)</f>
        <v>#VALUE!</v>
      </c>
      <c r="F381" s="151" t="e">
        <f t="shared" si="40"/>
        <v>#VALUE!</v>
      </c>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row>
    <row r="382" spans="1:28" ht="10.95" customHeight="1" x14ac:dyDescent="0.2">
      <c r="A382" s="155"/>
      <c r="B382" s="148"/>
      <c r="C382" s="148"/>
      <c r="D382" s="148" t="s">
        <v>522</v>
      </c>
      <c r="E382" s="148" t="e">
        <f>COUNTIF('[1]Matriz NN'!$K$12:$K$824,T_Graf.!D382)</f>
        <v>#VALUE!</v>
      </c>
      <c r="F382" s="151" t="e">
        <f t="shared" si="40"/>
        <v>#VALUE!</v>
      </c>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row>
    <row r="383" spans="1:28" ht="10.95" customHeight="1" x14ac:dyDescent="0.2">
      <c r="A383" s="155"/>
      <c r="B383" s="148"/>
      <c r="C383" s="148"/>
      <c r="D383" s="148" t="s">
        <v>528</v>
      </c>
      <c r="E383" s="148" t="e">
        <f>COUNTIF('[1]Matriz NN'!$K$12:$K$824,T_Graf.!D383)</f>
        <v>#VALUE!</v>
      </c>
      <c r="F383" s="151" t="e">
        <f t="shared" si="40"/>
        <v>#VALUE!</v>
      </c>
      <c r="G383" s="148"/>
      <c r="H383" s="148" t="s">
        <v>808</v>
      </c>
      <c r="I383" s="148"/>
      <c r="J383" s="148"/>
      <c r="K383" s="148"/>
      <c r="L383" s="148"/>
      <c r="M383" s="148"/>
      <c r="N383" s="148"/>
      <c r="O383" s="148"/>
      <c r="P383" s="148"/>
      <c r="Q383" s="148"/>
      <c r="R383" s="148"/>
      <c r="S383" s="148"/>
      <c r="T383" s="148"/>
      <c r="U383" s="148"/>
      <c r="V383" s="148"/>
      <c r="W383" s="148"/>
      <c r="X383" s="148"/>
      <c r="Y383" s="148"/>
      <c r="Z383" s="148"/>
      <c r="AA383" s="148"/>
      <c r="AB383" s="148"/>
    </row>
    <row r="384" spans="1:28" ht="10.95" customHeight="1" x14ac:dyDescent="0.2">
      <c r="A384" s="155"/>
      <c r="B384" s="148"/>
      <c r="C384" s="148"/>
      <c r="D384" s="148" t="s">
        <v>534</v>
      </c>
      <c r="E384" s="148" t="e">
        <f>COUNTIF('[1]Matriz NN'!$K$12:$K$824,T_Graf.!D384)</f>
        <v>#VALUE!</v>
      </c>
      <c r="F384" s="151" t="e">
        <f t="shared" si="40"/>
        <v>#VALUE!</v>
      </c>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row>
    <row r="385" spans="1:28" ht="10.95" customHeight="1" x14ac:dyDescent="0.2">
      <c r="A385" s="155"/>
      <c r="B385" s="148"/>
      <c r="C385" s="148"/>
      <c r="D385" s="148" t="s">
        <v>540</v>
      </c>
      <c r="E385" s="148" t="e">
        <f>COUNTIF('[1]Matriz NN'!$K$12:$K$824,T_Graf.!D385)</f>
        <v>#VALUE!</v>
      </c>
      <c r="F385" s="151" t="e">
        <f t="shared" si="40"/>
        <v>#VALUE!</v>
      </c>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row>
    <row r="386" spans="1:28" ht="10.95" customHeight="1" x14ac:dyDescent="0.2">
      <c r="A386" s="155"/>
      <c r="B386" s="148"/>
      <c r="C386" s="148"/>
      <c r="D386" s="148" t="s">
        <v>545</v>
      </c>
      <c r="E386" s="148" t="e">
        <f>COUNTIF('[1]Matriz NN'!$K$12:$K$824,T_Graf.!D386)</f>
        <v>#VALUE!</v>
      </c>
      <c r="F386" s="151" t="e">
        <f t="shared" si="40"/>
        <v>#VALUE!</v>
      </c>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row>
    <row r="387" spans="1:28" ht="10.95" customHeight="1" x14ac:dyDescent="0.2">
      <c r="A387" s="155"/>
      <c r="B387" s="148"/>
      <c r="C387" s="148"/>
      <c r="D387" s="148" t="s">
        <v>550</v>
      </c>
      <c r="E387" s="148" t="e">
        <f>COUNTIF('[1]Matriz NN'!$K$12:$K$824,T_Graf.!D387)</f>
        <v>#VALUE!</v>
      </c>
      <c r="F387" s="151" t="e">
        <f t="shared" si="40"/>
        <v>#VALUE!</v>
      </c>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row>
    <row r="388" spans="1:28" ht="10.95" customHeight="1" x14ac:dyDescent="0.2">
      <c r="A388" s="155"/>
      <c r="B388" s="148"/>
      <c r="C388" s="148"/>
      <c r="D388" s="148" t="s">
        <v>556</v>
      </c>
      <c r="E388" s="148" t="e">
        <f>COUNTIF('[1]Matriz NN'!$K$12:$K$824,T_Graf.!D388)</f>
        <v>#VALUE!</v>
      </c>
      <c r="F388" s="151" t="e">
        <f t="shared" si="40"/>
        <v>#VALUE!</v>
      </c>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row>
    <row r="389" spans="1:28" ht="10.95" customHeight="1" x14ac:dyDescent="0.2">
      <c r="A389" s="155"/>
      <c r="B389" s="148"/>
      <c r="C389" s="148"/>
      <c r="D389" s="148" t="s">
        <v>562</v>
      </c>
      <c r="E389" s="148" t="e">
        <f>COUNTIF('[1]Matriz NN'!$K$12:$K$824,T_Graf.!D389)</f>
        <v>#VALUE!</v>
      </c>
      <c r="F389" s="151" t="e">
        <f t="shared" si="40"/>
        <v>#VALUE!</v>
      </c>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row>
    <row r="390" spans="1:28" ht="10.95" customHeight="1" x14ac:dyDescent="0.2">
      <c r="A390" s="155"/>
      <c r="B390" s="148"/>
      <c r="C390" s="148"/>
      <c r="D390" s="148" t="s">
        <v>568</v>
      </c>
      <c r="E390" s="148" t="e">
        <f>COUNTIF('[1]Matriz NN'!$K$12:$K$824,T_Graf.!D390)</f>
        <v>#VALUE!</v>
      </c>
      <c r="F390" s="151" t="e">
        <f t="shared" si="40"/>
        <v>#VALUE!</v>
      </c>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row>
    <row r="391" spans="1:28" ht="10.95" customHeight="1" x14ac:dyDescent="0.2">
      <c r="A391" s="155"/>
      <c r="B391" s="148"/>
      <c r="C391" s="148"/>
      <c r="D391" s="148" t="s">
        <v>574</v>
      </c>
      <c r="E391" s="148" t="e">
        <f>COUNTIF('[1]Matriz NN'!$K$12:$K$824,T_Graf.!D391)</f>
        <v>#VALUE!</v>
      </c>
      <c r="F391" s="151" t="e">
        <f t="shared" si="40"/>
        <v>#VALUE!</v>
      </c>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row>
    <row r="392" spans="1:28" ht="10.95" customHeight="1" x14ac:dyDescent="0.2">
      <c r="A392" s="155"/>
      <c r="B392" s="148"/>
      <c r="C392" s="148"/>
      <c r="D392" s="148" t="s">
        <v>579</v>
      </c>
      <c r="E392" s="148" t="e">
        <f>COUNTIF('[1]Matriz NN'!$K$12:$K$824,T_Graf.!D392)</f>
        <v>#VALUE!</v>
      </c>
      <c r="F392" s="151" t="e">
        <f t="shared" si="40"/>
        <v>#VALUE!</v>
      </c>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row>
    <row r="393" spans="1:28" ht="10.95" customHeight="1" x14ac:dyDescent="0.2">
      <c r="A393" s="155"/>
      <c r="B393" s="148"/>
      <c r="C393" s="148"/>
      <c r="D393" s="148" t="s">
        <v>584</v>
      </c>
      <c r="E393" s="148" t="e">
        <f>COUNTIF('[1]Matriz NN'!$K$12:$K$824,T_Graf.!D393)</f>
        <v>#VALUE!</v>
      </c>
      <c r="F393" s="151" t="e">
        <f t="shared" si="40"/>
        <v>#VALUE!</v>
      </c>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row>
    <row r="394" spans="1:28" ht="10.95" customHeight="1" x14ac:dyDescent="0.2">
      <c r="A394" s="155"/>
      <c r="B394" s="148"/>
      <c r="C394" s="148"/>
      <c r="D394" s="148" t="s">
        <v>589</v>
      </c>
      <c r="E394" s="148" t="e">
        <f>COUNTIF('[1]Matriz NN'!$K$12:$K$824,T_Graf.!D394)</f>
        <v>#VALUE!</v>
      </c>
      <c r="F394" s="151" t="e">
        <f t="shared" si="40"/>
        <v>#VALUE!</v>
      </c>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row>
    <row r="395" spans="1:28" ht="10.95" customHeight="1" x14ac:dyDescent="0.2">
      <c r="A395" s="155"/>
      <c r="B395" s="148"/>
      <c r="C395" s="148"/>
      <c r="D395" s="148" t="s">
        <v>593</v>
      </c>
      <c r="E395" s="148" t="e">
        <f>COUNTIF('[1]Matriz NN'!$K$12:$K$824,T_Graf.!D395)</f>
        <v>#VALUE!</v>
      </c>
      <c r="F395" s="151" t="e">
        <f t="shared" si="40"/>
        <v>#VALUE!</v>
      </c>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row>
    <row r="396" spans="1:28" ht="10.95" customHeight="1" x14ac:dyDescent="0.2">
      <c r="A396" s="155"/>
      <c r="B396" s="148"/>
      <c r="C396" s="148"/>
      <c r="D396" s="148" t="s">
        <v>597</v>
      </c>
      <c r="E396" s="148" t="e">
        <f>COUNTIF('[1]Matriz NN'!$K$12:$K$824,T_Graf.!D396)</f>
        <v>#VALUE!</v>
      </c>
      <c r="F396" s="151" t="e">
        <f t="shared" si="40"/>
        <v>#VALUE!</v>
      </c>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row>
    <row r="397" spans="1:28" ht="10.95" customHeight="1" x14ac:dyDescent="0.2">
      <c r="A397" s="155"/>
      <c r="B397" s="148"/>
      <c r="C397" s="148"/>
      <c r="D397" s="148" t="s">
        <v>601</v>
      </c>
      <c r="E397" s="148" t="e">
        <f>COUNTIF('[1]Matriz NN'!$K$12:$K$824,T_Graf.!D397)</f>
        <v>#VALUE!</v>
      </c>
      <c r="F397" s="151" t="e">
        <f t="shared" si="40"/>
        <v>#VALUE!</v>
      </c>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row>
    <row r="398" spans="1:28" ht="10.95" customHeight="1" x14ac:dyDescent="0.2">
      <c r="A398" s="155"/>
      <c r="B398" s="148"/>
      <c r="C398" s="148"/>
      <c r="D398" s="148" t="s">
        <v>605</v>
      </c>
      <c r="E398" s="148" t="e">
        <f>COUNTIF('[1]Matriz NN'!$K$12:$K$824,T_Graf.!D398)</f>
        <v>#VALUE!</v>
      </c>
      <c r="F398" s="151" t="e">
        <f t="shared" si="40"/>
        <v>#VALUE!</v>
      </c>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row>
    <row r="399" spans="1:28" ht="10.95" customHeight="1" x14ac:dyDescent="0.2">
      <c r="A399" s="155"/>
      <c r="B399" s="148"/>
      <c r="C399" s="148"/>
      <c r="D399" s="148" t="s">
        <v>609</v>
      </c>
      <c r="E399" s="148" t="e">
        <f>COUNTIF('[1]Matriz NN'!$K$12:$K$824,T_Graf.!D399)</f>
        <v>#VALUE!</v>
      </c>
      <c r="F399" s="151" t="e">
        <f t="shared" si="40"/>
        <v>#VALUE!</v>
      </c>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row>
    <row r="400" spans="1:28" ht="10.95" customHeight="1" x14ac:dyDescent="0.2">
      <c r="A400" s="155"/>
      <c r="B400" s="148"/>
      <c r="C400" s="148"/>
      <c r="D400" s="148" t="s">
        <v>613</v>
      </c>
      <c r="E400" s="148" t="e">
        <f>COUNTIF('[1]Matriz NN'!$K$12:$K$824,T_Graf.!D400)</f>
        <v>#VALUE!</v>
      </c>
      <c r="F400" s="151" t="e">
        <f t="shared" si="40"/>
        <v>#VALUE!</v>
      </c>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row>
    <row r="401" spans="1:28" ht="10.95" customHeight="1" x14ac:dyDescent="0.2">
      <c r="A401" s="155"/>
      <c r="B401" s="148"/>
      <c r="C401" s="148"/>
      <c r="D401" s="148" t="s">
        <v>617</v>
      </c>
      <c r="E401" s="148" t="e">
        <f>COUNTIF('[1]Matriz NN'!$K$12:$K$824,T_Graf.!D401)</f>
        <v>#VALUE!</v>
      </c>
      <c r="F401" s="151" t="e">
        <f t="shared" si="40"/>
        <v>#VALUE!</v>
      </c>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row>
    <row r="402" spans="1:28" ht="10.95" customHeight="1" x14ac:dyDescent="0.2">
      <c r="A402" s="155"/>
      <c r="B402" s="148"/>
      <c r="C402" s="148"/>
      <c r="D402" s="148" t="s">
        <v>621</v>
      </c>
      <c r="E402" s="148" t="e">
        <f>COUNTIF('[1]Matriz NN'!$K$12:$K$824,T_Graf.!D402)</f>
        <v>#VALUE!</v>
      </c>
      <c r="F402" s="151" t="e">
        <f t="shared" si="40"/>
        <v>#VALUE!</v>
      </c>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row>
    <row r="403" spans="1:28" ht="10.95" customHeight="1" x14ac:dyDescent="0.2">
      <c r="A403" s="155"/>
      <c r="B403" s="148"/>
      <c r="C403" s="148"/>
      <c r="D403" s="148" t="s">
        <v>625</v>
      </c>
      <c r="E403" s="148" t="e">
        <f>COUNTIF('[1]Matriz NN'!$K$12:$K$824,T_Graf.!D403)</f>
        <v>#VALUE!</v>
      </c>
      <c r="F403" s="151" t="e">
        <f t="shared" si="40"/>
        <v>#VALUE!</v>
      </c>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row>
    <row r="404" spans="1:28" ht="10.95" customHeight="1" x14ac:dyDescent="0.2">
      <c r="A404" s="155"/>
      <c r="B404" s="148"/>
      <c r="C404" s="148"/>
      <c r="D404" s="148" t="s">
        <v>629</v>
      </c>
      <c r="E404" s="148" t="e">
        <f>COUNTIF('[1]Matriz NN'!$K$12:$K$824,T_Graf.!D404)</f>
        <v>#VALUE!</v>
      </c>
      <c r="F404" s="151" t="e">
        <f t="shared" si="40"/>
        <v>#VALUE!</v>
      </c>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row>
    <row r="405" spans="1:28" ht="10.95" customHeight="1" x14ac:dyDescent="0.2">
      <c r="A405" s="155"/>
      <c r="B405" s="148"/>
      <c r="C405" s="148"/>
      <c r="D405" s="148" t="s">
        <v>633</v>
      </c>
      <c r="E405" s="148" t="e">
        <f>COUNTIF('[1]Matriz NN'!$K$12:$K$824,T_Graf.!D405)</f>
        <v>#VALUE!</v>
      </c>
      <c r="F405" s="151" t="e">
        <f t="shared" si="40"/>
        <v>#VALUE!</v>
      </c>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row>
    <row r="406" spans="1:28" ht="10.95" customHeight="1" x14ac:dyDescent="0.2">
      <c r="A406" s="155"/>
      <c r="B406" s="148"/>
      <c r="C406" s="148"/>
      <c r="D406" s="148" t="s">
        <v>637</v>
      </c>
      <c r="E406" s="148" t="e">
        <f>COUNTIF('[1]Matriz NN'!$K$12:$K$824,T_Graf.!D406)</f>
        <v>#VALUE!</v>
      </c>
      <c r="F406" s="151" t="e">
        <f t="shared" si="40"/>
        <v>#VALUE!</v>
      </c>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row>
    <row r="407" spans="1:28" ht="10.95" customHeight="1" x14ac:dyDescent="0.2">
      <c r="A407" s="155"/>
      <c r="B407" s="148"/>
      <c r="C407" s="148"/>
      <c r="D407" s="148" t="s">
        <v>641</v>
      </c>
      <c r="E407" s="148" t="e">
        <f>COUNTIF('[1]Matriz NN'!$K$12:$K$824,T_Graf.!D407)</f>
        <v>#VALUE!</v>
      </c>
      <c r="F407" s="151" t="e">
        <f t="shared" si="40"/>
        <v>#VALUE!</v>
      </c>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row>
    <row r="408" spans="1:28" ht="10.95" customHeight="1" x14ac:dyDescent="0.2">
      <c r="A408" s="155"/>
      <c r="B408" s="148"/>
      <c r="C408" s="148"/>
      <c r="D408" s="148" t="s">
        <v>644</v>
      </c>
      <c r="E408" s="148" t="e">
        <f>COUNTIF('[1]Matriz NN'!$K$12:$K$824,T_Graf.!D408)</f>
        <v>#VALUE!</v>
      </c>
      <c r="F408" s="151" t="e">
        <f t="shared" si="40"/>
        <v>#VALUE!</v>
      </c>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row>
    <row r="409" spans="1:28" ht="10.95" customHeight="1" x14ac:dyDescent="0.2">
      <c r="A409" s="155"/>
      <c r="B409" s="148"/>
      <c r="C409" s="148"/>
      <c r="D409" s="148" t="s">
        <v>647</v>
      </c>
      <c r="E409" s="148" t="e">
        <f>COUNTIF('[1]Matriz NN'!$K$12:$K$824,T_Graf.!D409)</f>
        <v>#VALUE!</v>
      </c>
      <c r="F409" s="151" t="e">
        <f t="shared" si="40"/>
        <v>#VALUE!</v>
      </c>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row>
    <row r="410" spans="1:28" ht="10.95" customHeight="1" x14ac:dyDescent="0.2">
      <c r="A410" s="155"/>
      <c r="B410" s="148"/>
      <c r="C410" s="148"/>
      <c r="D410" s="148" t="s">
        <v>650</v>
      </c>
      <c r="E410" s="148" t="e">
        <f>COUNTIF('[1]Matriz NN'!$K$12:$K$824,T_Graf.!D410)</f>
        <v>#VALUE!</v>
      </c>
      <c r="F410" s="151" t="e">
        <f t="shared" si="40"/>
        <v>#VALUE!</v>
      </c>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row>
    <row r="411" spans="1:28" ht="10.95" customHeight="1" x14ac:dyDescent="0.2">
      <c r="A411" s="155"/>
      <c r="B411" s="148"/>
      <c r="C411" s="148"/>
      <c r="D411" s="148" t="s">
        <v>653</v>
      </c>
      <c r="E411" s="148" t="e">
        <f>COUNTIF('[1]Matriz NN'!$K$12:$K$824,T_Graf.!D411)</f>
        <v>#VALUE!</v>
      </c>
      <c r="F411" s="151" t="e">
        <f t="shared" si="40"/>
        <v>#VALUE!</v>
      </c>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row>
    <row r="412" spans="1:28" ht="10.95" customHeight="1" x14ac:dyDescent="0.2">
      <c r="A412" s="155"/>
      <c r="B412" s="148"/>
      <c r="C412" s="148"/>
      <c r="D412" s="148" t="s">
        <v>656</v>
      </c>
      <c r="E412" s="148" t="e">
        <f>COUNTIF('[1]Matriz NN'!$K$12:$K$824,T_Graf.!D412)</f>
        <v>#VALUE!</v>
      </c>
      <c r="F412" s="151" t="e">
        <f t="shared" si="40"/>
        <v>#VALUE!</v>
      </c>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row>
    <row r="413" spans="1:28" ht="10.95" customHeight="1" x14ac:dyDescent="0.2">
      <c r="A413" s="155"/>
      <c r="B413" s="148"/>
      <c r="C413" s="148"/>
      <c r="D413" s="148" t="s">
        <v>659</v>
      </c>
      <c r="E413" s="148" t="e">
        <f>COUNTIF('[1]Matriz NN'!$K$12:$K$824,T_Graf.!D413)</f>
        <v>#VALUE!</v>
      </c>
      <c r="F413" s="151" t="e">
        <f t="shared" si="40"/>
        <v>#VALUE!</v>
      </c>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row>
    <row r="414" spans="1:28" ht="10.95" customHeight="1" x14ac:dyDescent="0.2">
      <c r="A414" s="155"/>
      <c r="B414" s="148"/>
      <c r="C414" s="148"/>
      <c r="D414" s="148" t="s">
        <v>662</v>
      </c>
      <c r="E414" s="148" t="e">
        <f>COUNTIF('[1]Matriz NN'!$K$12:$K$824,T_Graf.!D414)</f>
        <v>#VALUE!</v>
      </c>
      <c r="F414" s="151" t="e">
        <f t="shared" si="40"/>
        <v>#VALUE!</v>
      </c>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row>
    <row r="415" spans="1:28" ht="10.95" customHeight="1" x14ac:dyDescent="0.2">
      <c r="A415" s="155"/>
      <c r="B415" s="148"/>
      <c r="C415" s="148"/>
      <c r="D415" s="148" t="s">
        <v>257</v>
      </c>
      <c r="E415" s="148" t="e">
        <f>COUNTIF('[1]Matriz NN'!$K$12:$K$824,T_Graf.!D415)</f>
        <v>#VALUE!</v>
      </c>
      <c r="F415" s="151" t="e">
        <f t="shared" si="40"/>
        <v>#VALUE!</v>
      </c>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row>
    <row r="416" spans="1:28" ht="10.95" customHeight="1" x14ac:dyDescent="0.2">
      <c r="A416" s="155"/>
      <c r="B416" s="148"/>
      <c r="C416" s="148"/>
      <c r="D416" s="148" t="s">
        <v>520</v>
      </c>
      <c r="E416" s="148" t="e">
        <f>COUNTIF('[1]Matriz NN'!$K$12:$K$824,T_Graf.!D416)</f>
        <v>#VALUE!</v>
      </c>
      <c r="F416" s="151" t="e">
        <f t="shared" si="40"/>
        <v>#VALUE!</v>
      </c>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row>
    <row r="417" spans="1:28" ht="10.95" customHeight="1" x14ac:dyDescent="0.2">
      <c r="A417" s="155"/>
      <c r="B417" s="148"/>
      <c r="C417" s="148"/>
      <c r="D417" s="148" t="s">
        <v>668</v>
      </c>
      <c r="E417" s="148" t="e">
        <f>COUNTIF('[1]Matriz NN'!$K$12:$K$824,T_Graf.!D417)</f>
        <v>#VALUE!</v>
      </c>
      <c r="F417" s="151" t="e">
        <f t="shared" si="40"/>
        <v>#VALUE!</v>
      </c>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row>
    <row r="418" spans="1:28" ht="10.95" customHeight="1" x14ac:dyDescent="0.2">
      <c r="A418" s="155"/>
      <c r="B418" s="148"/>
      <c r="C418" s="148"/>
      <c r="D418" s="148" t="s">
        <v>671</v>
      </c>
      <c r="E418" s="148" t="e">
        <f>COUNTIF('[1]Matriz NN'!$K$12:$K$824,T_Graf.!D418)</f>
        <v>#VALUE!</v>
      </c>
      <c r="F418" s="151" t="e">
        <f>IF(E418=0,NA(),E418)</f>
        <v>#VALUE!</v>
      </c>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row>
    <row r="419" spans="1:28" ht="10.95" customHeight="1" x14ac:dyDescent="0.2">
      <c r="A419" s="155"/>
      <c r="B419" s="148"/>
      <c r="C419" s="148"/>
      <c r="D419" s="148" t="s">
        <v>674</v>
      </c>
      <c r="E419" s="148" t="e">
        <f>COUNTIF('[1]Matriz NN'!$K$12:$K$824,T_Graf.!D419)</f>
        <v>#VALUE!</v>
      </c>
      <c r="F419" s="151" t="e">
        <f t="shared" ref="F419:F423" si="41">IF(E419=0,NA(),E419)</f>
        <v>#VALUE!</v>
      </c>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row>
    <row r="420" spans="1:28" ht="10.95" customHeight="1" x14ac:dyDescent="0.2">
      <c r="A420" s="155"/>
      <c r="B420" s="148"/>
      <c r="C420" s="148"/>
      <c r="D420" s="148" t="s">
        <v>677</v>
      </c>
      <c r="E420" s="148" t="e">
        <f>COUNTIF('[1]Matriz NN'!$K$12:$K$824,T_Graf.!D420)</f>
        <v>#VALUE!</v>
      </c>
      <c r="F420" s="151" t="e">
        <f t="shared" si="41"/>
        <v>#VALUE!</v>
      </c>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row>
    <row r="421" spans="1:28" ht="10.95" customHeight="1" x14ac:dyDescent="0.2">
      <c r="A421" s="155"/>
      <c r="B421" s="148"/>
      <c r="C421" s="148"/>
      <c r="D421" s="148" t="s">
        <v>679</v>
      </c>
      <c r="E421" s="148" t="e">
        <f>COUNTIF('[1]Matriz NN'!$K$12:$K$824,T_Graf.!D421)</f>
        <v>#VALUE!</v>
      </c>
      <c r="F421" s="151" t="e">
        <f t="shared" si="41"/>
        <v>#VALUE!</v>
      </c>
      <c r="G421" s="148"/>
      <c r="H421" s="148"/>
      <c r="I421" s="148"/>
      <c r="J421" s="148"/>
      <c r="K421" s="148"/>
      <c r="L421" s="148"/>
      <c r="M421" s="148"/>
      <c r="N421" s="148"/>
      <c r="O421" s="148"/>
      <c r="P421" s="158"/>
      <c r="Q421" s="148"/>
      <c r="R421" s="148"/>
      <c r="S421" s="148"/>
      <c r="T421" s="148"/>
      <c r="U421" s="148"/>
      <c r="V421" s="148"/>
      <c r="W421" s="148"/>
      <c r="X421" s="148"/>
      <c r="Y421" s="148"/>
      <c r="Z421" s="148"/>
      <c r="AA421" s="148"/>
      <c r="AB421" s="148"/>
    </row>
    <row r="422" spans="1:28" ht="10.95" customHeight="1" x14ac:dyDescent="0.2">
      <c r="A422" s="155"/>
      <c r="B422" s="148"/>
      <c r="C422" s="148"/>
      <c r="D422" s="158" t="s">
        <v>688</v>
      </c>
      <c r="E422" s="148" t="e">
        <f>COUNTIF('[1]Matriz NN'!$K$12:$K$824,T_Graf.!D422)</f>
        <v>#VALUE!</v>
      </c>
      <c r="F422" s="151" t="e">
        <f t="shared" si="41"/>
        <v>#VALUE!</v>
      </c>
      <c r="G422" s="148"/>
      <c r="H422" s="148"/>
      <c r="I422" s="148"/>
      <c r="J422" s="148"/>
      <c r="K422" s="148"/>
      <c r="L422" s="148"/>
      <c r="M422" s="148"/>
      <c r="N422" s="148"/>
      <c r="O422" s="148"/>
      <c r="P422" s="158"/>
      <c r="Q422" s="148"/>
      <c r="R422" s="148"/>
      <c r="S422" s="148"/>
      <c r="T422" s="148"/>
      <c r="U422" s="148"/>
      <c r="V422" s="148"/>
      <c r="W422" s="148"/>
      <c r="X422" s="148"/>
      <c r="Y422" s="148"/>
      <c r="Z422" s="148"/>
      <c r="AA422" s="148"/>
      <c r="AB422" s="148"/>
    </row>
    <row r="423" spans="1:28" ht="10.95" customHeight="1" x14ac:dyDescent="0.2">
      <c r="A423" s="155"/>
      <c r="B423" s="148"/>
      <c r="C423" s="148"/>
      <c r="D423" s="158" t="s">
        <v>691</v>
      </c>
      <c r="E423" s="148" t="e">
        <f>COUNTIF('[1]Matriz NN'!$K$12:$K$824,T_Graf.!D423)</f>
        <v>#VALUE!</v>
      </c>
      <c r="F423" s="151" t="e">
        <f t="shared" si="41"/>
        <v>#VALUE!</v>
      </c>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row>
    <row r="424" spans="1:28" ht="10.95" customHeight="1" thickBot="1" x14ac:dyDescent="0.25">
      <c r="A424" s="161"/>
      <c r="B424" s="162"/>
      <c r="C424" s="162"/>
      <c r="D424" s="163"/>
      <c r="E424" s="162"/>
      <c r="F424" s="164"/>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row>
    <row r="425" spans="1:28" ht="10.95" customHeight="1" x14ac:dyDescent="0.2">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row>
    <row r="426" spans="1:28" ht="10.95" customHeight="1" x14ac:dyDescent="0.2">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row>
    <row r="427" spans="1:28" ht="10.95" customHeight="1" x14ac:dyDescent="0.2">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row>
    <row r="428" spans="1:28" ht="10.95" customHeight="1" x14ac:dyDescent="0.2">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row>
    <row r="429" spans="1:28" ht="10.95" customHeight="1" x14ac:dyDescent="0.2">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row>
    <row r="430" spans="1:28" ht="10.95" customHeight="1" x14ac:dyDescent="0.2">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row>
    <row r="431" spans="1:28" ht="10.95" customHeight="1" x14ac:dyDescent="0.2">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row>
    <row r="432" spans="1:28" ht="10.95" customHeight="1" x14ac:dyDescent="0.2">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row>
    <row r="433" spans="1:28" ht="10.95" customHeight="1" x14ac:dyDescent="0.2">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row>
    <row r="434" spans="1:28" ht="10.95" customHeight="1" x14ac:dyDescent="0.2">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row>
    <row r="435" spans="1:28" ht="10.95" customHeight="1" x14ac:dyDescent="0.2">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row>
    <row r="436" spans="1:28" ht="10.95" customHeight="1" x14ac:dyDescent="0.2">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row>
    <row r="437" spans="1:28" ht="10.95" customHeight="1" x14ac:dyDescent="0.2">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row>
    <row r="438" spans="1:28" ht="10.95" customHeight="1" x14ac:dyDescent="0.2">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row>
    <row r="439" spans="1:28" ht="10.95" customHeight="1" x14ac:dyDescent="0.2">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row>
    <row r="440" spans="1:28" ht="10.95" customHeight="1" x14ac:dyDescent="0.2">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row>
    <row r="441" spans="1:28" ht="10.95" customHeight="1" x14ac:dyDescent="0.2">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row>
    <row r="442" spans="1:28" ht="10.95" customHeight="1" x14ac:dyDescent="0.2">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row>
    <row r="443" spans="1:28" ht="10.95" customHeight="1" x14ac:dyDescent="0.2">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row>
    <row r="444" spans="1:28" ht="10.95" customHeight="1" x14ac:dyDescent="0.2">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row>
    <row r="445" spans="1:28" ht="10.95" customHeight="1" x14ac:dyDescent="0.2">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row>
    <row r="446" spans="1:28" ht="10.95" customHeight="1" x14ac:dyDescent="0.2">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row>
    <row r="447" spans="1:28" ht="10.95" customHeight="1" x14ac:dyDescent="0.2">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row>
    <row r="448" spans="1:28" ht="10.95" customHeight="1" x14ac:dyDescent="0.2">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row>
    <row r="449" spans="1:28" ht="10.95" customHeight="1" x14ac:dyDescent="0.2">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row>
    <row r="450" spans="1:28" ht="10.95" customHeight="1" x14ac:dyDescent="0.2">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row>
    <row r="451" spans="1:28" ht="10.95" customHeight="1" x14ac:dyDescent="0.2">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row>
    <row r="452" spans="1:28" ht="10.95" customHeight="1" x14ac:dyDescent="0.2">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row>
    <row r="453" spans="1:28" ht="10.95" customHeight="1" x14ac:dyDescent="0.2">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row>
    <row r="454" spans="1:28" ht="10.95" customHeight="1" x14ac:dyDescent="0.2">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row>
    <row r="455" spans="1:28" ht="10.95" customHeight="1" x14ac:dyDescent="0.2">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row>
    <row r="456" spans="1:28" ht="10.95" customHeight="1" x14ac:dyDescent="0.2">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row>
    <row r="457" spans="1:28" ht="10.95" customHeight="1" x14ac:dyDescent="0.2">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row>
    <row r="458" spans="1:28" ht="10.95" customHeight="1" x14ac:dyDescent="0.2">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row>
    <row r="459" spans="1:28" ht="10.95" customHeight="1" x14ac:dyDescent="0.2">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row>
    <row r="460" spans="1:28" ht="10.95" customHeight="1" x14ac:dyDescent="0.2">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row>
    <row r="461" spans="1:28" ht="10.95" customHeight="1" x14ac:dyDescent="0.2">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row>
    <row r="462" spans="1:28" ht="10.95" customHeight="1" x14ac:dyDescent="0.2">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row>
    <row r="463" spans="1:28" ht="10.95" customHeight="1" x14ac:dyDescent="0.2">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row>
    <row r="464" spans="1:28" ht="10.95" customHeight="1" x14ac:dyDescent="0.2">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row>
    <row r="465" spans="1:28" ht="10.95" customHeight="1" x14ac:dyDescent="0.2">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row>
    <row r="466" spans="1:28" ht="10.95" customHeight="1" x14ac:dyDescent="0.2">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row>
    <row r="467" spans="1:28" ht="10.95" customHeight="1" x14ac:dyDescent="0.2">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row>
    <row r="468" spans="1:28" ht="10.95" customHeight="1" x14ac:dyDescent="0.2">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row>
    <row r="469" spans="1:28" ht="10.95" customHeight="1" x14ac:dyDescent="0.2">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row>
    <row r="470" spans="1:28" ht="10.95" customHeight="1" x14ac:dyDescent="0.2">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row>
    <row r="471" spans="1:28" ht="10.95" customHeight="1" x14ac:dyDescent="0.2">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row>
    <row r="472" spans="1:28" ht="10.95" customHeight="1" x14ac:dyDescent="0.2">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row>
    <row r="473" spans="1:28" ht="10.95" customHeight="1" x14ac:dyDescent="0.2">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row>
    <row r="474" spans="1:28" ht="10.95" customHeight="1" x14ac:dyDescent="0.2">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row>
    <row r="475" spans="1:28" ht="10.95" customHeight="1" x14ac:dyDescent="0.2">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row>
    <row r="476" spans="1:28" ht="10.95" customHeight="1" x14ac:dyDescent="0.2">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row>
    <row r="477" spans="1:28" ht="10.95" customHeight="1" x14ac:dyDescent="0.2">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row>
    <row r="478" spans="1:28" ht="10.95" customHeight="1" x14ac:dyDescent="0.2">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row>
    <row r="479" spans="1:28" ht="10.95" customHeight="1" x14ac:dyDescent="0.2">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row>
    <row r="480" spans="1:28" ht="10.95" customHeight="1" x14ac:dyDescent="0.2">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row>
    <row r="481" spans="1:28" ht="10.95" customHeight="1" x14ac:dyDescent="0.2">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row>
    <row r="482" spans="1:28" ht="10.95" customHeight="1" x14ac:dyDescent="0.2">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row>
    <row r="483" spans="1:28" ht="10.95" customHeight="1" x14ac:dyDescent="0.2">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row>
    <row r="484" spans="1:28" ht="10.95" customHeight="1" x14ac:dyDescent="0.2">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row>
    <row r="485" spans="1:28" ht="10.95" customHeight="1" x14ac:dyDescent="0.2">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row>
    <row r="486" spans="1:28" ht="10.95" customHeight="1" x14ac:dyDescent="0.2">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row>
    <row r="487" spans="1:28" ht="10.95" customHeight="1" x14ac:dyDescent="0.2">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row>
    <row r="488" spans="1:28" ht="10.95" customHeight="1" x14ac:dyDescent="0.2">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row>
    <row r="489" spans="1:28" ht="10.95" customHeight="1" x14ac:dyDescent="0.2">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row>
    <row r="490" spans="1:28" ht="10.95" customHeight="1" x14ac:dyDescent="0.2">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row>
    <row r="491" spans="1:28" ht="10.95" customHeight="1" x14ac:dyDescent="0.2">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row>
    <row r="492" spans="1:28" ht="10.95" customHeight="1" x14ac:dyDescent="0.2">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row>
    <row r="493" spans="1:28" ht="10.95" customHeight="1" x14ac:dyDescent="0.2">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row>
    <row r="494" spans="1:28" ht="10.95" customHeight="1" x14ac:dyDescent="0.2">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row>
    <row r="495" spans="1:28" ht="10.95" customHeight="1" x14ac:dyDescent="0.2">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row>
    <row r="496" spans="1:28" ht="10.95" customHeight="1" x14ac:dyDescent="0.2">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row>
    <row r="497" spans="1:28" ht="10.95" customHeight="1" x14ac:dyDescent="0.2">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row>
    <row r="498" spans="1:28" ht="10.95" customHeight="1" x14ac:dyDescent="0.2">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row>
    <row r="499" spans="1:28" ht="10.95" customHeight="1" x14ac:dyDescent="0.2">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row>
    <row r="500" spans="1:28" ht="10.95" customHeight="1" x14ac:dyDescent="0.2">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row>
    <row r="501" spans="1:28" ht="10.95" customHeight="1" x14ac:dyDescent="0.2">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row>
    <row r="502" spans="1:28" ht="10.95" customHeight="1" x14ac:dyDescent="0.2">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row>
    <row r="503" spans="1:28" ht="10.95" customHeight="1" x14ac:dyDescent="0.2">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row>
    <row r="504" spans="1:28" ht="10.95" customHeight="1" x14ac:dyDescent="0.2">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row>
    <row r="505" spans="1:28" ht="10.95" customHeight="1" x14ac:dyDescent="0.2">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row>
    <row r="506" spans="1:28" ht="10.95" customHeight="1" x14ac:dyDescent="0.2">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row>
    <row r="507" spans="1:28" ht="10.95" customHeight="1" x14ac:dyDescent="0.2">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row>
    <row r="508" spans="1:28" ht="10.95" customHeight="1" x14ac:dyDescent="0.2">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row>
    <row r="509" spans="1:28" ht="10.95" customHeight="1" x14ac:dyDescent="0.2">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row>
    <row r="510" spans="1:28" ht="10.95" customHeight="1" x14ac:dyDescent="0.2">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row>
    <row r="511" spans="1:28" ht="10.95" customHeight="1" x14ac:dyDescent="0.2">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row>
    <row r="512" spans="1:28" ht="10.95" customHeight="1" x14ac:dyDescent="0.2">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row>
    <row r="513" spans="1:28" ht="10.95" customHeight="1" x14ac:dyDescent="0.2">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row>
    <row r="514" spans="1:28" ht="10.95" customHeight="1" x14ac:dyDescent="0.2">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row>
    <row r="515" spans="1:28" ht="10.95" customHeight="1" x14ac:dyDescent="0.2">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row>
    <row r="516" spans="1:28" ht="10.95" customHeight="1" x14ac:dyDescent="0.2">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row>
    <row r="517" spans="1:28" ht="10.95" customHeight="1" x14ac:dyDescent="0.2">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row>
    <row r="518" spans="1:28" ht="10.95" customHeight="1" x14ac:dyDescent="0.2">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row>
    <row r="519" spans="1:28" ht="10.95" customHeight="1" x14ac:dyDescent="0.2">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row>
    <row r="520" spans="1:28" ht="10.95" customHeight="1" x14ac:dyDescent="0.2">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row>
    <row r="521" spans="1:28" ht="10.95" customHeight="1" x14ac:dyDescent="0.2">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row>
    <row r="522" spans="1:28" ht="10.95" customHeight="1" x14ac:dyDescent="0.2">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row>
    <row r="523" spans="1:28" ht="10.95" customHeight="1" x14ac:dyDescent="0.2">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row>
    <row r="524" spans="1:28" ht="10.95" customHeight="1" x14ac:dyDescent="0.2">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row>
    <row r="525" spans="1:28" ht="10.95" customHeight="1" x14ac:dyDescent="0.2">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row>
    <row r="526" spans="1:28" ht="10.95" customHeight="1" x14ac:dyDescent="0.2">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row>
    <row r="527" spans="1:28" ht="10.95" customHeight="1" x14ac:dyDescent="0.2">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row>
    <row r="528" spans="1:28" ht="10.95" customHeight="1" x14ac:dyDescent="0.2">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row>
    <row r="529" spans="1:28" ht="10.95" customHeight="1" x14ac:dyDescent="0.2">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row>
    <row r="530" spans="1:28" ht="10.95" customHeight="1" x14ac:dyDescent="0.2">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row>
    <row r="531" spans="1:28" ht="10.95" customHeight="1" x14ac:dyDescent="0.2">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row>
    <row r="532" spans="1:28" ht="10.95" customHeight="1" x14ac:dyDescent="0.2">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row>
    <row r="533" spans="1:28" ht="10.95" customHeight="1" x14ac:dyDescent="0.2">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row>
    <row r="534" spans="1:28" ht="10.95" customHeight="1" x14ac:dyDescent="0.2">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row>
    <row r="535" spans="1:28" ht="10.95" customHeight="1" x14ac:dyDescent="0.2">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row>
    <row r="536" spans="1:28" ht="10.95" customHeight="1" x14ac:dyDescent="0.2">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row>
    <row r="537" spans="1:28" ht="10.95" customHeight="1" x14ac:dyDescent="0.2">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row>
    <row r="538" spans="1:28" ht="10.95" customHeight="1" x14ac:dyDescent="0.2">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row>
    <row r="539" spans="1:28" ht="10.95" customHeight="1" x14ac:dyDescent="0.2">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row>
    <row r="540" spans="1:28" ht="10.95" customHeight="1" x14ac:dyDescent="0.2">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row>
    <row r="541" spans="1:28" ht="10.95" customHeight="1" x14ac:dyDescent="0.2">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row>
    <row r="542" spans="1:28" ht="10.95" customHeight="1" x14ac:dyDescent="0.2">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row>
    <row r="543" spans="1:28" ht="10.95" customHeight="1" x14ac:dyDescent="0.2">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row>
    <row r="544" spans="1:28" ht="10.95" customHeight="1" x14ac:dyDescent="0.2">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row>
    <row r="545" spans="1:28" ht="10.95" customHeight="1" x14ac:dyDescent="0.2">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row>
    <row r="546" spans="1:28" ht="10.95" customHeight="1" x14ac:dyDescent="0.2">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row>
    <row r="547" spans="1:28" ht="10.95" customHeight="1" x14ac:dyDescent="0.2">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row>
    <row r="548" spans="1:28" ht="10.95" customHeight="1" x14ac:dyDescent="0.2">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row>
    <row r="549" spans="1:28" ht="10.95" customHeight="1" x14ac:dyDescent="0.2">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row>
    <row r="550" spans="1:28" ht="10.95" customHeight="1" x14ac:dyDescent="0.2">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row>
    <row r="551" spans="1:28" ht="10.95" customHeight="1" x14ac:dyDescent="0.2">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row>
    <row r="552" spans="1:28" ht="10.95" customHeight="1" x14ac:dyDescent="0.2">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row>
    <row r="553" spans="1:28" ht="10.95" customHeight="1" x14ac:dyDescent="0.2">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row>
    <row r="554" spans="1:28" ht="10.95" customHeight="1" x14ac:dyDescent="0.2">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row>
    <row r="555" spans="1:28" ht="10.95" customHeight="1" x14ac:dyDescent="0.2">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row>
    <row r="556" spans="1:28" ht="10.95" customHeight="1" x14ac:dyDescent="0.2">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row>
    <row r="557" spans="1:28" ht="10.95" customHeight="1" x14ac:dyDescent="0.2">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row>
    <row r="558" spans="1:28" ht="10.95" customHeight="1" x14ac:dyDescent="0.2">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row>
    <row r="559" spans="1:28" ht="10.95" customHeight="1" x14ac:dyDescent="0.2">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row>
    <row r="560" spans="1:28" ht="10.95" customHeight="1" x14ac:dyDescent="0.2">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row>
    <row r="561" spans="1:28" ht="10.95" customHeight="1" x14ac:dyDescent="0.2">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row>
    <row r="562" spans="1:28" ht="10.95" customHeight="1" x14ac:dyDescent="0.2">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row>
    <row r="563" spans="1:28" ht="10.95" customHeight="1" x14ac:dyDescent="0.2">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row>
    <row r="564" spans="1:28" ht="10.95" customHeight="1" x14ac:dyDescent="0.2">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row>
    <row r="565" spans="1:28" ht="10.95" customHeight="1" x14ac:dyDescent="0.2">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row>
    <row r="566" spans="1:28" ht="10.95" customHeight="1" x14ac:dyDescent="0.2">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row>
    <row r="567" spans="1:28" ht="10.95" customHeight="1" x14ac:dyDescent="0.2">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row>
    <row r="568" spans="1:28" ht="10.95" customHeight="1" x14ac:dyDescent="0.2">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row>
    <row r="569" spans="1:28" ht="10.95" customHeight="1" x14ac:dyDescent="0.2">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row>
    <row r="570" spans="1:28" ht="10.95" customHeight="1" x14ac:dyDescent="0.2">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row>
    <row r="571" spans="1:28" ht="10.95" customHeight="1" x14ac:dyDescent="0.2">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row>
    <row r="572" spans="1:28" ht="10.95" customHeight="1" x14ac:dyDescent="0.2">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row>
    <row r="573" spans="1:28" ht="10.95" customHeight="1" x14ac:dyDescent="0.2">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row>
    <row r="574" spans="1:28" ht="10.95" customHeight="1" x14ac:dyDescent="0.2">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row>
    <row r="575" spans="1:28" ht="10.95" customHeight="1" x14ac:dyDescent="0.2">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row>
    <row r="576" spans="1:28" ht="10.95" customHeight="1" x14ac:dyDescent="0.2">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row>
    <row r="577" spans="1:28" ht="10.95" customHeight="1" x14ac:dyDescent="0.2">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row>
    <row r="578" spans="1:28" ht="10.95" customHeight="1" x14ac:dyDescent="0.2">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row>
    <row r="579" spans="1:28" ht="10.95" customHeight="1" x14ac:dyDescent="0.2">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row>
    <row r="580" spans="1:28" ht="10.95" customHeight="1" x14ac:dyDescent="0.2">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row>
    <row r="581" spans="1:28" ht="10.95" customHeight="1" x14ac:dyDescent="0.2">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row>
    <row r="582" spans="1:28" ht="10.95" customHeight="1" x14ac:dyDescent="0.2">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row>
    <row r="583" spans="1:28" ht="10.95" customHeight="1" x14ac:dyDescent="0.2">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row>
    <row r="584" spans="1:28" ht="10.95" customHeight="1" x14ac:dyDescent="0.2">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row>
    <row r="585" spans="1:28" ht="10.95" customHeight="1" x14ac:dyDescent="0.2">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row>
    <row r="586" spans="1:28" ht="10.95" customHeight="1" x14ac:dyDescent="0.2">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row>
    <row r="587" spans="1:28" ht="10.95" customHeight="1" x14ac:dyDescent="0.2">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row>
    <row r="588" spans="1:28" ht="10.95" customHeight="1" x14ac:dyDescent="0.2">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row>
    <row r="589" spans="1:28" ht="10.95" customHeight="1" x14ac:dyDescent="0.2">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row>
    <row r="590" spans="1:28" ht="10.95" customHeight="1" x14ac:dyDescent="0.2">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row>
    <row r="591" spans="1:28" ht="10.95" customHeight="1" x14ac:dyDescent="0.2">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row>
    <row r="592" spans="1:28" ht="10.95" customHeight="1" x14ac:dyDescent="0.2">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row>
    <row r="593" spans="1:28" ht="10.95" customHeight="1" x14ac:dyDescent="0.2">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row>
    <row r="594" spans="1:28" ht="10.95" customHeight="1" x14ac:dyDescent="0.2">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row>
    <row r="595" spans="1:28" ht="10.95" customHeight="1" x14ac:dyDescent="0.2">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row>
    <row r="596" spans="1:28" ht="10.95" customHeight="1" x14ac:dyDescent="0.2">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row>
    <row r="597" spans="1:28" ht="10.95" customHeight="1" x14ac:dyDescent="0.2">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row>
    <row r="598" spans="1:28" ht="10.95" customHeight="1" x14ac:dyDescent="0.2">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row>
    <row r="599" spans="1:28" ht="10.95" customHeight="1" x14ac:dyDescent="0.2">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row>
    <row r="600" spans="1:28" ht="10.95" customHeight="1" x14ac:dyDescent="0.2">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row>
    <row r="601" spans="1:28" ht="10.95" customHeight="1" x14ac:dyDescent="0.2">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row>
    <row r="602" spans="1:28" ht="10.95" customHeight="1" x14ac:dyDescent="0.2">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row>
    <row r="603" spans="1:28" ht="10.95" customHeight="1" x14ac:dyDescent="0.2">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row>
    <row r="604" spans="1:28" ht="10.95" customHeight="1" x14ac:dyDescent="0.2">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row>
    <row r="605" spans="1:28" ht="10.95" customHeight="1" x14ac:dyDescent="0.2">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row>
    <row r="606" spans="1:28" ht="10.95" customHeight="1" x14ac:dyDescent="0.2">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row>
    <row r="607" spans="1:28" ht="10.95" customHeight="1" x14ac:dyDescent="0.2">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row>
    <row r="608" spans="1:28" ht="10.95" customHeight="1" x14ac:dyDescent="0.2">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row>
    <row r="609" spans="1:28" ht="10.95" customHeight="1" x14ac:dyDescent="0.2">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row>
    <row r="610" spans="1:28" ht="10.95" customHeight="1" x14ac:dyDescent="0.2">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row>
    <row r="611" spans="1:28" ht="10.95" customHeight="1" x14ac:dyDescent="0.2">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row>
    <row r="612" spans="1:28" ht="10.95" customHeight="1" x14ac:dyDescent="0.2">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row>
    <row r="613" spans="1:28" ht="10.95" customHeight="1" x14ac:dyDescent="0.2">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row>
    <row r="614" spans="1:28" ht="10.95" customHeight="1" x14ac:dyDescent="0.2">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row>
    <row r="615" spans="1:28" ht="10.95" customHeight="1" x14ac:dyDescent="0.2">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row>
    <row r="616" spans="1:28" ht="10.95" customHeight="1" x14ac:dyDescent="0.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row>
    <row r="617" spans="1:28" ht="10.95" customHeight="1" x14ac:dyDescent="0.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row>
    <row r="618" spans="1:28" ht="10.95" customHeight="1" x14ac:dyDescent="0.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row>
    <row r="619" spans="1:28" ht="10.95" customHeight="1" x14ac:dyDescent="0.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row>
    <row r="620" spans="1:28" ht="10.95" customHeight="1" x14ac:dyDescent="0.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row>
    <row r="621" spans="1:28" ht="10.95" customHeight="1" x14ac:dyDescent="0.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row>
    <row r="622" spans="1:28" ht="10.95" customHeight="1" x14ac:dyDescent="0.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row>
    <row r="623" spans="1:28" ht="10.95" customHeight="1" x14ac:dyDescent="0.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row>
    <row r="624" spans="1:28" ht="10.95" customHeight="1" x14ac:dyDescent="0.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row>
    <row r="625" spans="1:28" ht="10.95" customHeight="1" x14ac:dyDescent="0.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row>
    <row r="626" spans="1:28" ht="10.95" customHeight="1" x14ac:dyDescent="0.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row>
    <row r="627" spans="1:28" ht="10.95" customHeight="1" x14ac:dyDescent="0.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row>
    <row r="628" spans="1:28" ht="10.95" customHeight="1" x14ac:dyDescent="0.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row>
    <row r="629" spans="1:28" ht="10.95" customHeight="1" x14ac:dyDescent="0.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row>
    <row r="630" spans="1:28" ht="10.95" customHeight="1" x14ac:dyDescent="0.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row>
    <row r="631" spans="1:28" ht="10.95" customHeight="1" x14ac:dyDescent="0.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row>
    <row r="632" spans="1:28" ht="10.95" customHeight="1" x14ac:dyDescent="0.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row>
    <row r="633" spans="1:28" ht="10.95" customHeight="1" x14ac:dyDescent="0.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row>
    <row r="634" spans="1:28" ht="10.95" customHeight="1" x14ac:dyDescent="0.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row>
    <row r="635" spans="1:28" ht="10.95" customHeight="1" x14ac:dyDescent="0.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row>
    <row r="636" spans="1:28" ht="10.95" customHeight="1" x14ac:dyDescent="0.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row>
    <row r="637" spans="1:28" ht="10.95" customHeight="1" x14ac:dyDescent="0.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row>
    <row r="638" spans="1:28" ht="10.95" customHeight="1" x14ac:dyDescent="0.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row>
    <row r="639" spans="1:28" ht="10.95" customHeight="1" x14ac:dyDescent="0.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row>
    <row r="640" spans="1:28" ht="10.95" customHeight="1" x14ac:dyDescent="0.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row>
    <row r="641" spans="1:28" ht="10.95" customHeight="1" x14ac:dyDescent="0.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row>
    <row r="642" spans="1:28" ht="10.95" customHeight="1" x14ac:dyDescent="0.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row>
    <row r="643" spans="1:28" ht="10.95" customHeight="1" x14ac:dyDescent="0.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row>
    <row r="644" spans="1:28" ht="10.95" customHeight="1" x14ac:dyDescent="0.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row>
    <row r="645" spans="1:28" ht="10.95" customHeight="1" x14ac:dyDescent="0.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row>
    <row r="646" spans="1:28" ht="10.95" customHeight="1" x14ac:dyDescent="0.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row>
    <row r="647" spans="1:28" ht="10.95" customHeight="1" x14ac:dyDescent="0.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row>
    <row r="648" spans="1:28" ht="10.95" customHeight="1" x14ac:dyDescent="0.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row>
    <row r="649" spans="1:28" ht="10.95" customHeight="1" x14ac:dyDescent="0.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row>
    <row r="650" spans="1:28" ht="10.95" customHeight="1" x14ac:dyDescent="0.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row>
    <row r="651" spans="1:28" ht="10.95" customHeight="1" x14ac:dyDescent="0.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row>
    <row r="652" spans="1:28" ht="10.95" customHeight="1" x14ac:dyDescent="0.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row>
    <row r="653" spans="1:28" ht="10.95" customHeight="1" x14ac:dyDescent="0.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row>
    <row r="654" spans="1:28" ht="10.95" customHeight="1" x14ac:dyDescent="0.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c r="AA654" s="148"/>
      <c r="AB654" s="148"/>
    </row>
    <row r="655" spans="1:28" ht="10.95" customHeight="1" x14ac:dyDescent="0.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c r="AA655" s="148"/>
      <c r="AB655" s="148"/>
    </row>
    <row r="656" spans="1:28" ht="10.95" customHeight="1" x14ac:dyDescent="0.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c r="AA656" s="148"/>
      <c r="AB656" s="148"/>
    </row>
    <row r="657" spans="1:28" ht="10.95" customHeight="1" x14ac:dyDescent="0.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c r="AA657" s="148"/>
      <c r="AB657" s="148"/>
    </row>
    <row r="658" spans="1:28" ht="10.95" customHeight="1" x14ac:dyDescent="0.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c r="AA658" s="148"/>
      <c r="AB658" s="148"/>
    </row>
    <row r="659" spans="1:28" ht="10.95" customHeight="1" x14ac:dyDescent="0.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c r="AA659" s="148"/>
      <c r="AB659" s="148"/>
    </row>
    <row r="660" spans="1:28" ht="10.95" customHeight="1" x14ac:dyDescent="0.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c r="AA660" s="148"/>
      <c r="AB660" s="148"/>
    </row>
    <row r="661" spans="1:28" ht="10.95" customHeight="1" x14ac:dyDescent="0.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c r="AA661" s="148"/>
      <c r="AB661" s="148"/>
    </row>
    <row r="662" spans="1:28" ht="10.95" customHeight="1" x14ac:dyDescent="0.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c r="AA662" s="148"/>
      <c r="AB662" s="148"/>
    </row>
    <row r="663" spans="1:28" ht="10.95" customHeight="1" x14ac:dyDescent="0.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c r="AA663" s="148"/>
      <c r="AB663" s="148"/>
    </row>
    <row r="664" spans="1:28" ht="10.95" customHeight="1" x14ac:dyDescent="0.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c r="AA664" s="148"/>
      <c r="AB664" s="148"/>
    </row>
    <row r="665" spans="1:28" ht="10.95" customHeight="1" x14ac:dyDescent="0.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c r="AA665" s="148"/>
      <c r="AB665" s="148"/>
    </row>
    <row r="666" spans="1:28" ht="10.95" customHeight="1" x14ac:dyDescent="0.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c r="AA666" s="148"/>
      <c r="AB666" s="148"/>
    </row>
    <row r="667" spans="1:28" ht="10.95" customHeight="1" x14ac:dyDescent="0.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c r="AA667" s="148"/>
      <c r="AB667" s="148"/>
    </row>
    <row r="668" spans="1:28" ht="10.95" customHeight="1" x14ac:dyDescent="0.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c r="AA668" s="148"/>
      <c r="AB668" s="148"/>
    </row>
    <row r="669" spans="1:28" ht="10.95" customHeight="1" x14ac:dyDescent="0.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c r="AA669" s="148"/>
      <c r="AB669" s="148"/>
    </row>
    <row r="670" spans="1:28" ht="10.95" customHeight="1" x14ac:dyDescent="0.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c r="AA670" s="148"/>
      <c r="AB670" s="148"/>
    </row>
    <row r="671" spans="1:28" ht="10.95" customHeight="1" x14ac:dyDescent="0.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c r="AA671" s="148"/>
      <c r="AB671" s="148"/>
    </row>
    <row r="672" spans="1:28" ht="10.95" customHeight="1" x14ac:dyDescent="0.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c r="AA672" s="148"/>
      <c r="AB672" s="148"/>
    </row>
    <row r="673" spans="1:28" ht="10.95" customHeight="1" x14ac:dyDescent="0.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c r="AA673" s="148"/>
      <c r="AB673" s="148"/>
    </row>
    <row r="674" spans="1:28" ht="10.95" customHeight="1" x14ac:dyDescent="0.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c r="AA674" s="148"/>
      <c r="AB674" s="148"/>
    </row>
    <row r="675" spans="1:28" ht="10.95" customHeight="1" x14ac:dyDescent="0.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c r="AA675" s="148"/>
      <c r="AB675" s="148"/>
    </row>
    <row r="676" spans="1:28" ht="10.95" customHeight="1" x14ac:dyDescent="0.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c r="AA676" s="148"/>
      <c r="AB676" s="148"/>
    </row>
    <row r="677" spans="1:28" ht="10.95" customHeight="1" x14ac:dyDescent="0.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c r="AA677" s="148"/>
      <c r="AB677" s="148"/>
    </row>
    <row r="678" spans="1:28" ht="10.95" customHeight="1" x14ac:dyDescent="0.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c r="AA678" s="148"/>
      <c r="AB678" s="148"/>
    </row>
    <row r="679" spans="1:28" ht="10.95" customHeight="1" x14ac:dyDescent="0.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c r="AA679" s="148"/>
      <c r="AB679" s="148"/>
    </row>
    <row r="680" spans="1:28" ht="10.95" customHeight="1" x14ac:dyDescent="0.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c r="AA680" s="148"/>
      <c r="AB680" s="148"/>
    </row>
    <row r="681" spans="1:28" ht="10.95" customHeight="1" x14ac:dyDescent="0.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c r="AA681" s="148"/>
      <c r="AB681" s="148"/>
    </row>
    <row r="682" spans="1:28" ht="10.95" customHeight="1" x14ac:dyDescent="0.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c r="AA682" s="148"/>
      <c r="AB682" s="148"/>
    </row>
    <row r="683" spans="1:28" ht="10.95" customHeight="1" x14ac:dyDescent="0.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c r="AA683" s="148"/>
      <c r="AB683" s="148"/>
    </row>
    <row r="684" spans="1:28" ht="10.95" customHeight="1" x14ac:dyDescent="0.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c r="AA684" s="148"/>
      <c r="AB684" s="148"/>
    </row>
    <row r="685" spans="1:28" ht="10.95" customHeight="1" x14ac:dyDescent="0.2">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c r="AA685" s="148"/>
      <c r="AB685" s="148"/>
    </row>
    <row r="686" spans="1:28" ht="10.95" customHeight="1" x14ac:dyDescent="0.2">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c r="AA686" s="148"/>
      <c r="AB686" s="148"/>
    </row>
    <row r="687" spans="1:28" ht="10.95" customHeight="1" x14ac:dyDescent="0.2">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c r="AA687" s="148"/>
      <c r="AB687" s="148"/>
    </row>
    <row r="688" spans="1:28" ht="10.95" customHeight="1" x14ac:dyDescent="0.2">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c r="AA688" s="148"/>
      <c r="AB688" s="148"/>
    </row>
    <row r="689" spans="1:28" ht="10.95" customHeight="1" x14ac:dyDescent="0.2">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c r="AA689" s="148"/>
      <c r="AB689" s="148"/>
    </row>
    <row r="690" spans="1:28" ht="10.95" customHeight="1" x14ac:dyDescent="0.2">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c r="AA690" s="148"/>
      <c r="AB690" s="148"/>
    </row>
    <row r="691" spans="1:28" ht="10.95" customHeight="1" x14ac:dyDescent="0.2">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c r="AA691" s="148"/>
      <c r="AB691" s="148"/>
    </row>
    <row r="692" spans="1:28" ht="10.95" customHeight="1" x14ac:dyDescent="0.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c r="AA692" s="148"/>
      <c r="AB692" s="148"/>
    </row>
    <row r="693" spans="1:28" ht="10.95" customHeight="1" x14ac:dyDescent="0.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c r="AA693" s="148"/>
      <c r="AB693" s="148"/>
    </row>
    <row r="694" spans="1:28" ht="10.95" customHeight="1" x14ac:dyDescent="0.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c r="AA694" s="148"/>
      <c r="AB694" s="148"/>
    </row>
    <row r="695" spans="1:28" ht="10.95" customHeight="1" x14ac:dyDescent="0.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c r="AA695" s="148"/>
      <c r="AB695" s="148"/>
    </row>
    <row r="696" spans="1:28" ht="10.95" customHeight="1" x14ac:dyDescent="0.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c r="AA696" s="148"/>
      <c r="AB696" s="148"/>
    </row>
    <row r="697" spans="1:28" ht="10.95" customHeight="1" x14ac:dyDescent="0.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c r="AA697" s="148"/>
      <c r="AB697" s="148"/>
    </row>
    <row r="698" spans="1:28" ht="10.95" customHeight="1" x14ac:dyDescent="0.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c r="AA698" s="148"/>
      <c r="AB698" s="148"/>
    </row>
    <row r="699" spans="1:28" ht="10.95" customHeight="1" x14ac:dyDescent="0.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c r="AA699" s="148"/>
      <c r="AB699" s="148"/>
    </row>
    <row r="700" spans="1:28" ht="10.95" customHeight="1" x14ac:dyDescent="0.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c r="AA700" s="148"/>
      <c r="AB700" s="148"/>
    </row>
    <row r="701" spans="1:28" ht="10.95" customHeight="1" x14ac:dyDescent="0.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c r="AA701" s="148"/>
      <c r="AB701" s="148"/>
    </row>
    <row r="702" spans="1:28" ht="10.95" customHeight="1" x14ac:dyDescent="0.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c r="AA702" s="148"/>
      <c r="AB702" s="148"/>
    </row>
    <row r="703" spans="1:28" ht="10.95" customHeight="1" x14ac:dyDescent="0.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c r="AA703" s="148"/>
      <c r="AB703" s="148"/>
    </row>
    <row r="704" spans="1:28" ht="10.95" customHeight="1" x14ac:dyDescent="0.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c r="AA704" s="148"/>
      <c r="AB704" s="148"/>
    </row>
    <row r="705" spans="1:28" ht="10.95" customHeight="1" x14ac:dyDescent="0.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c r="AA705" s="148"/>
      <c r="AB705" s="148"/>
    </row>
    <row r="706" spans="1:28" ht="10.95" customHeight="1" x14ac:dyDescent="0.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c r="AA706" s="148"/>
      <c r="AB706" s="148"/>
    </row>
    <row r="707" spans="1:28" ht="10.95" customHeight="1" x14ac:dyDescent="0.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c r="AA707" s="148"/>
      <c r="AB707" s="148"/>
    </row>
    <row r="708" spans="1:28" ht="10.95" customHeight="1" x14ac:dyDescent="0.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c r="AA708" s="148"/>
      <c r="AB708" s="148"/>
    </row>
    <row r="709" spans="1:28" ht="10.95" customHeight="1" x14ac:dyDescent="0.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c r="AA709" s="148"/>
      <c r="AB709" s="148"/>
    </row>
    <row r="710" spans="1:28" ht="10.95" customHeight="1" x14ac:dyDescent="0.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c r="AA710" s="148"/>
      <c r="AB710" s="148"/>
    </row>
    <row r="711" spans="1:28" ht="10.95" customHeight="1" x14ac:dyDescent="0.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c r="AA711" s="148"/>
      <c r="AB711" s="148"/>
    </row>
    <row r="712" spans="1:28" ht="10.95" customHeight="1" x14ac:dyDescent="0.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c r="AA712" s="148"/>
      <c r="AB712" s="148"/>
    </row>
    <row r="713" spans="1:28" ht="10.95" customHeight="1" x14ac:dyDescent="0.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c r="AA713" s="148"/>
      <c r="AB713" s="148"/>
    </row>
    <row r="714" spans="1:28" ht="10.95" customHeight="1" x14ac:dyDescent="0.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c r="AA714" s="148"/>
      <c r="AB714" s="148"/>
    </row>
    <row r="715" spans="1:28" ht="10.95" customHeight="1" x14ac:dyDescent="0.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c r="AA715" s="148"/>
      <c r="AB715" s="148"/>
    </row>
    <row r="716" spans="1:28" ht="10.95" customHeight="1" x14ac:dyDescent="0.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c r="AA716" s="148"/>
      <c r="AB716" s="148"/>
    </row>
    <row r="717" spans="1:28" ht="10.95" customHeight="1" x14ac:dyDescent="0.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c r="AA717" s="148"/>
      <c r="AB717" s="148"/>
    </row>
    <row r="718" spans="1:28" ht="10.95" customHeight="1" x14ac:dyDescent="0.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c r="AA718" s="148"/>
      <c r="AB718" s="148"/>
    </row>
    <row r="719" spans="1:28" ht="10.95" customHeight="1" x14ac:dyDescent="0.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c r="AA719" s="148"/>
      <c r="AB719" s="148"/>
    </row>
    <row r="720" spans="1:28" ht="10.95" customHeight="1" x14ac:dyDescent="0.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c r="AA720" s="148"/>
      <c r="AB720" s="148"/>
    </row>
    <row r="721" spans="1:28" ht="10.95" customHeight="1" x14ac:dyDescent="0.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c r="AA721" s="148"/>
      <c r="AB721" s="148"/>
    </row>
    <row r="722" spans="1:28" ht="10.95" customHeight="1" x14ac:dyDescent="0.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c r="AA722" s="148"/>
      <c r="AB722" s="148"/>
    </row>
    <row r="723" spans="1:28" ht="10.95" customHeight="1" x14ac:dyDescent="0.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c r="AA723" s="148"/>
      <c r="AB723" s="148"/>
    </row>
    <row r="724" spans="1:28" ht="10.95" customHeight="1" x14ac:dyDescent="0.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c r="AA724" s="148"/>
      <c r="AB724" s="148"/>
    </row>
    <row r="725" spans="1:28" ht="10.95" customHeight="1" x14ac:dyDescent="0.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c r="AA725" s="148"/>
      <c r="AB725" s="148"/>
    </row>
    <row r="726" spans="1:28" ht="10.95" customHeight="1" x14ac:dyDescent="0.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c r="AA726" s="148"/>
      <c r="AB726" s="148"/>
    </row>
    <row r="727" spans="1:28" ht="10.95" customHeight="1" x14ac:dyDescent="0.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c r="AA727" s="148"/>
      <c r="AB727" s="148"/>
    </row>
    <row r="728" spans="1:28" ht="10.95" customHeight="1" x14ac:dyDescent="0.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c r="AA728" s="148"/>
      <c r="AB728" s="148"/>
    </row>
    <row r="729" spans="1:28" ht="10.95" customHeight="1" x14ac:dyDescent="0.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c r="AA729" s="148"/>
      <c r="AB729" s="148"/>
    </row>
    <row r="730" spans="1:28" ht="10.95" customHeight="1" x14ac:dyDescent="0.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c r="AA730" s="148"/>
      <c r="AB730" s="148"/>
    </row>
    <row r="731" spans="1:28" ht="10.95" customHeight="1" x14ac:dyDescent="0.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c r="AA731" s="148"/>
      <c r="AB731" s="148"/>
    </row>
    <row r="732" spans="1:28" ht="10.95" customHeight="1" x14ac:dyDescent="0.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c r="AA732" s="148"/>
      <c r="AB732" s="148"/>
    </row>
    <row r="733" spans="1:28" ht="10.95" customHeight="1" x14ac:dyDescent="0.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c r="AA733" s="148"/>
      <c r="AB733" s="148"/>
    </row>
    <row r="734" spans="1:28" ht="10.95" customHeight="1" x14ac:dyDescent="0.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c r="AA734" s="148"/>
      <c r="AB734" s="148"/>
    </row>
    <row r="735" spans="1:28" ht="10.95" customHeight="1" x14ac:dyDescent="0.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c r="AA735" s="148"/>
      <c r="AB735" s="148"/>
    </row>
    <row r="736" spans="1:28" ht="10.95" customHeight="1" x14ac:dyDescent="0.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c r="AA736" s="148"/>
      <c r="AB736" s="148"/>
    </row>
    <row r="737" spans="1:28" ht="10.95" customHeight="1" x14ac:dyDescent="0.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c r="AA737" s="148"/>
      <c r="AB737" s="148"/>
    </row>
    <row r="738" spans="1:28" ht="10.95" customHeight="1" x14ac:dyDescent="0.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c r="AA738" s="148"/>
      <c r="AB738" s="148"/>
    </row>
    <row r="739" spans="1:28" ht="10.95" customHeight="1" x14ac:dyDescent="0.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c r="AA739" s="148"/>
      <c r="AB739" s="148"/>
    </row>
    <row r="740" spans="1:28" ht="10.95" customHeight="1" x14ac:dyDescent="0.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c r="AA740" s="148"/>
      <c r="AB740" s="148"/>
    </row>
    <row r="741" spans="1:28" ht="10.95" customHeight="1" x14ac:dyDescent="0.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c r="AA741" s="148"/>
      <c r="AB741" s="148"/>
    </row>
    <row r="742" spans="1:28" ht="10.95" customHeight="1" x14ac:dyDescent="0.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c r="AA742" s="148"/>
      <c r="AB742" s="148"/>
    </row>
    <row r="743" spans="1:28" ht="10.95" customHeight="1" x14ac:dyDescent="0.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c r="AA743" s="148"/>
      <c r="AB743" s="148"/>
    </row>
    <row r="744" spans="1:28" ht="10.95" customHeight="1" x14ac:dyDescent="0.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c r="AA744" s="148"/>
      <c r="AB744" s="148"/>
    </row>
    <row r="745" spans="1:28" ht="10.95" customHeight="1" x14ac:dyDescent="0.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c r="AA745" s="148"/>
      <c r="AB745" s="148"/>
    </row>
    <row r="746" spans="1:28" ht="10.95" customHeight="1" x14ac:dyDescent="0.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c r="AA746" s="148"/>
      <c r="AB746" s="148"/>
    </row>
    <row r="747" spans="1:28" ht="10.95" customHeight="1" x14ac:dyDescent="0.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c r="AA747" s="148"/>
      <c r="AB747" s="148"/>
    </row>
    <row r="748" spans="1:28" ht="10.95" customHeight="1" x14ac:dyDescent="0.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c r="AA748" s="148"/>
      <c r="AB748" s="148"/>
    </row>
    <row r="749" spans="1:28" ht="10.95" customHeight="1" x14ac:dyDescent="0.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c r="AA749" s="148"/>
      <c r="AB749" s="148"/>
    </row>
    <row r="750" spans="1:28" ht="10.95" customHeight="1" x14ac:dyDescent="0.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c r="AA750" s="148"/>
      <c r="AB750" s="148"/>
    </row>
    <row r="751" spans="1:28" ht="10.95" customHeight="1" x14ac:dyDescent="0.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c r="AA751" s="148"/>
      <c r="AB751" s="148"/>
    </row>
    <row r="752" spans="1:28" ht="10.95" customHeight="1" x14ac:dyDescent="0.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c r="AA752" s="148"/>
      <c r="AB752" s="148"/>
    </row>
    <row r="753" spans="1:28" ht="10.95" customHeight="1" x14ac:dyDescent="0.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c r="AA753" s="148"/>
      <c r="AB753" s="148"/>
    </row>
    <row r="754" spans="1:28" ht="10.95" customHeight="1" x14ac:dyDescent="0.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c r="AA754" s="148"/>
      <c r="AB754" s="148"/>
    </row>
    <row r="755" spans="1:28" ht="10.95" customHeight="1" x14ac:dyDescent="0.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c r="AA755" s="148"/>
      <c r="AB755" s="148"/>
    </row>
    <row r="756" spans="1:28" ht="10.95" customHeight="1" x14ac:dyDescent="0.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c r="AA756" s="148"/>
      <c r="AB756" s="148"/>
    </row>
    <row r="757" spans="1:28" ht="10.95" customHeight="1" x14ac:dyDescent="0.2">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c r="AA757" s="148"/>
      <c r="AB757" s="148"/>
    </row>
    <row r="758" spans="1:28" ht="10.95" customHeight="1" x14ac:dyDescent="0.2">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c r="AA758" s="148"/>
      <c r="AB758" s="148"/>
    </row>
    <row r="759" spans="1:28" ht="10.95" customHeight="1" x14ac:dyDescent="0.2">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c r="AA759" s="148"/>
      <c r="AB759" s="148"/>
    </row>
    <row r="760" spans="1:28" ht="10.95" customHeight="1" x14ac:dyDescent="0.2">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c r="AA760" s="148"/>
      <c r="AB760" s="148"/>
    </row>
    <row r="761" spans="1:28" ht="10.95" customHeight="1" x14ac:dyDescent="0.2">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c r="AA761" s="148"/>
      <c r="AB761" s="148"/>
    </row>
    <row r="762" spans="1:28" ht="10.95" customHeight="1" x14ac:dyDescent="0.2">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c r="AA762" s="148"/>
      <c r="AB762" s="148"/>
    </row>
    <row r="763" spans="1:28" ht="10.95" customHeight="1" x14ac:dyDescent="0.2">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c r="AA763" s="148"/>
      <c r="AB763" s="148"/>
    </row>
    <row r="764" spans="1:28" ht="10.95" customHeight="1" x14ac:dyDescent="0.2">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c r="AA764" s="148"/>
      <c r="AB764" s="148"/>
    </row>
    <row r="765" spans="1:28" ht="10.95" customHeight="1" x14ac:dyDescent="0.2">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c r="AA765" s="148"/>
      <c r="AB765" s="148"/>
    </row>
    <row r="766" spans="1:28" ht="10.95" customHeight="1" x14ac:dyDescent="0.2">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c r="AA766" s="148"/>
      <c r="AB766" s="148"/>
    </row>
    <row r="767" spans="1:28" ht="10.95" customHeight="1" x14ac:dyDescent="0.2">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c r="AA767" s="148"/>
      <c r="AB767" s="148"/>
    </row>
    <row r="768" spans="1:28" ht="10.95" customHeight="1" x14ac:dyDescent="0.2">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c r="AA768" s="148"/>
      <c r="AB768" s="148"/>
    </row>
    <row r="769" spans="1:28" ht="10.95" customHeight="1" x14ac:dyDescent="0.2">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c r="AA769" s="148"/>
      <c r="AB769" s="148"/>
    </row>
    <row r="770" spans="1:28" ht="10.95" customHeight="1" x14ac:dyDescent="0.2">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c r="AA770" s="148"/>
      <c r="AB770" s="148"/>
    </row>
    <row r="771" spans="1:28" ht="10.95" customHeight="1" x14ac:dyDescent="0.2">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c r="AA771" s="148"/>
      <c r="AB771" s="148"/>
    </row>
    <row r="772" spans="1:28" ht="10.95" customHeight="1" x14ac:dyDescent="0.2">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c r="AA772" s="148"/>
      <c r="AB772" s="148"/>
    </row>
    <row r="773" spans="1:28" ht="10.95" customHeight="1" x14ac:dyDescent="0.2">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c r="AA773" s="148"/>
      <c r="AB773" s="148"/>
    </row>
    <row r="774" spans="1:28" ht="10.95" customHeight="1" x14ac:dyDescent="0.2">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c r="AA774" s="148"/>
      <c r="AB774" s="148"/>
    </row>
    <row r="775" spans="1:28" ht="10.95" customHeight="1" x14ac:dyDescent="0.2">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c r="AA775" s="148"/>
      <c r="AB775" s="148"/>
    </row>
    <row r="776" spans="1:28" ht="10.95" customHeight="1" x14ac:dyDescent="0.2">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c r="AA776" s="148"/>
      <c r="AB776" s="148"/>
    </row>
    <row r="777" spans="1:28" ht="10.95" customHeight="1" x14ac:dyDescent="0.2">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c r="AA777" s="148"/>
      <c r="AB777" s="148"/>
    </row>
    <row r="778" spans="1:28" ht="10.95" customHeight="1" x14ac:dyDescent="0.2">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c r="AA778" s="148"/>
      <c r="AB778" s="148"/>
    </row>
    <row r="779" spans="1:28" ht="10.95" customHeight="1" x14ac:dyDescent="0.2">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c r="AA779" s="148"/>
      <c r="AB779" s="148"/>
    </row>
    <row r="780" spans="1:28" ht="10.95" customHeight="1" x14ac:dyDescent="0.2">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c r="AA780" s="148"/>
      <c r="AB780" s="148"/>
    </row>
    <row r="781" spans="1:28" ht="10.95" customHeight="1" x14ac:dyDescent="0.2">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c r="AA781" s="148"/>
      <c r="AB781" s="148"/>
    </row>
    <row r="782" spans="1:28" ht="10.95" customHeight="1" x14ac:dyDescent="0.2">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c r="AA782" s="148"/>
      <c r="AB782" s="148"/>
    </row>
    <row r="783" spans="1:28" ht="10.95" customHeight="1" x14ac:dyDescent="0.2">
      <c r="A783" s="148"/>
      <c r="B783" s="148"/>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c r="AA783" s="148"/>
      <c r="AB783" s="148"/>
    </row>
    <row r="784" spans="1:28" ht="10.95" customHeight="1" x14ac:dyDescent="0.2">
      <c r="A784" s="148"/>
      <c r="B784" s="148"/>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c r="AA784" s="148"/>
      <c r="AB784" s="148"/>
    </row>
    <row r="785" spans="1:28" ht="10.95" customHeight="1" x14ac:dyDescent="0.2">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row>
    <row r="786" spans="1:28" ht="10.95" customHeight="1" x14ac:dyDescent="0.2">
      <c r="A786" s="148"/>
      <c r="B786" s="148"/>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c r="AA786" s="148"/>
      <c r="AB786" s="148"/>
    </row>
    <row r="787" spans="1:28" ht="10.95" customHeight="1" x14ac:dyDescent="0.2">
      <c r="A787" s="148"/>
      <c r="B787" s="148"/>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c r="AA787" s="148"/>
      <c r="AB787" s="148"/>
    </row>
    <row r="788" spans="1:28" ht="10.95" customHeight="1" x14ac:dyDescent="0.2">
      <c r="A788" s="148"/>
      <c r="B788" s="148"/>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c r="AA788" s="148"/>
      <c r="AB788" s="148"/>
    </row>
    <row r="789" spans="1:28" ht="10.95" customHeight="1" x14ac:dyDescent="0.2">
      <c r="A789" s="148"/>
      <c r="B789" s="148"/>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c r="AA789" s="148"/>
      <c r="AB789" s="148"/>
    </row>
    <row r="790" spans="1:28" ht="10.95" customHeight="1" x14ac:dyDescent="0.2">
      <c r="A790" s="148"/>
      <c r="B790" s="148"/>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c r="AA790" s="148"/>
      <c r="AB790" s="148"/>
    </row>
    <row r="791" spans="1:28" ht="10.95" customHeight="1" x14ac:dyDescent="0.2">
      <c r="A791" s="148"/>
      <c r="B791" s="148"/>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c r="AA791" s="148"/>
      <c r="AB791" s="148"/>
    </row>
    <row r="792" spans="1:28" ht="10.95" customHeight="1" x14ac:dyDescent="0.2">
      <c r="A792" s="148"/>
      <c r="B792" s="148"/>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c r="AA792" s="148"/>
      <c r="AB792" s="148"/>
    </row>
    <row r="793" spans="1:28" ht="10.95" customHeight="1" x14ac:dyDescent="0.2">
      <c r="A793" s="148"/>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c r="AA793" s="148"/>
      <c r="AB793" s="148"/>
    </row>
    <row r="794" spans="1:28" ht="10.95" customHeight="1" x14ac:dyDescent="0.2">
      <c r="A794" s="148"/>
      <c r="B794" s="148"/>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c r="AA794" s="148"/>
      <c r="AB794" s="148"/>
    </row>
    <row r="795" spans="1:28" ht="10.95" customHeight="1" x14ac:dyDescent="0.2">
      <c r="A795" s="148"/>
      <c r="B795" s="148"/>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c r="AA795" s="148"/>
      <c r="AB795" s="148"/>
    </row>
    <row r="796" spans="1:28" ht="10.95" customHeight="1" x14ac:dyDescent="0.2">
      <c r="A796" s="148"/>
      <c r="B796" s="148"/>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c r="AA796" s="148"/>
      <c r="AB796" s="148"/>
    </row>
    <row r="797" spans="1:28" ht="10.95" customHeight="1" x14ac:dyDescent="0.2">
      <c r="A797" s="148"/>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c r="AA797" s="148"/>
      <c r="AB797" s="148"/>
    </row>
    <row r="798" spans="1:28" ht="10.95" customHeight="1" x14ac:dyDescent="0.2">
      <c r="A798" s="148"/>
      <c r="B798" s="148"/>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c r="AA798" s="148"/>
      <c r="AB798" s="148"/>
    </row>
    <row r="799" spans="1:28" ht="10.95" customHeight="1" x14ac:dyDescent="0.2">
      <c r="A799" s="148"/>
      <c r="B799" s="148"/>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c r="AA799" s="148"/>
      <c r="AB799" s="148"/>
    </row>
    <row r="800" spans="1:28" ht="10.95" customHeight="1" x14ac:dyDescent="0.2">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c r="AA800" s="148"/>
      <c r="AB800" s="148"/>
    </row>
    <row r="801" spans="1:28" ht="10.95" customHeight="1" x14ac:dyDescent="0.2">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c r="AA801" s="148"/>
      <c r="AB801" s="148"/>
    </row>
    <row r="802" spans="1:28" ht="10.95" customHeight="1" x14ac:dyDescent="0.2">
      <c r="A802" s="148"/>
      <c r="B802" s="148"/>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c r="AA802" s="148"/>
      <c r="AB802" s="148"/>
    </row>
    <row r="803" spans="1:28" ht="10.95" customHeight="1" x14ac:dyDescent="0.2">
      <c r="A803" s="148"/>
      <c r="B803" s="148"/>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c r="AA803" s="148"/>
      <c r="AB803" s="148"/>
    </row>
    <row r="804" spans="1:28" ht="10.95" customHeight="1" x14ac:dyDescent="0.2">
      <c r="A804" s="148"/>
      <c r="B804" s="148"/>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c r="AA804" s="148"/>
      <c r="AB804" s="148"/>
    </row>
    <row r="805" spans="1:28" ht="10.95" customHeight="1" x14ac:dyDescent="0.2">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c r="AA805" s="148"/>
      <c r="AB805" s="148"/>
    </row>
    <row r="806" spans="1:28" ht="10.95" customHeight="1" x14ac:dyDescent="0.2">
      <c r="A806" s="148"/>
      <c r="B806" s="148"/>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c r="AA806" s="148"/>
      <c r="AB806" s="148"/>
    </row>
    <row r="807" spans="1:28" ht="10.95" customHeight="1" x14ac:dyDescent="0.2">
      <c r="A807" s="148"/>
      <c r="B807" s="148"/>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c r="AA807" s="148"/>
      <c r="AB807" s="148"/>
    </row>
    <row r="808" spans="1:28" ht="10.95" customHeight="1" x14ac:dyDescent="0.2">
      <c r="A808" s="148"/>
      <c r="B808" s="148"/>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c r="AA808" s="148"/>
      <c r="AB808" s="148"/>
    </row>
    <row r="809" spans="1:28" ht="10.95" customHeight="1" x14ac:dyDescent="0.2">
      <c r="A809" s="148"/>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c r="AA809" s="148"/>
      <c r="AB809" s="148"/>
    </row>
    <row r="810" spans="1:28" ht="10.95" customHeight="1" x14ac:dyDescent="0.2">
      <c r="A810" s="148"/>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c r="AA810" s="148"/>
      <c r="AB810" s="148"/>
    </row>
    <row r="811" spans="1:28" ht="10.95" customHeight="1" x14ac:dyDescent="0.2">
      <c r="A811" s="148"/>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c r="AA811" s="148"/>
      <c r="AB811" s="148"/>
    </row>
    <row r="812" spans="1:28" ht="10.95" customHeight="1" x14ac:dyDescent="0.2">
      <c r="A812" s="148"/>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c r="AA812" s="148"/>
      <c r="AB812" s="148"/>
    </row>
    <row r="813" spans="1:28" ht="10.95" customHeight="1" x14ac:dyDescent="0.2">
      <c r="A813" s="148"/>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c r="AA813" s="148"/>
      <c r="AB813" s="148"/>
    </row>
    <row r="814" spans="1:28" ht="10.95" customHeight="1" x14ac:dyDescent="0.2">
      <c r="A814" s="148"/>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c r="AA814" s="148"/>
      <c r="AB814" s="148"/>
    </row>
    <row r="815" spans="1:28" ht="10.95" customHeight="1" x14ac:dyDescent="0.2">
      <c r="A815" s="148"/>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c r="AA815" s="148"/>
      <c r="AB815" s="148"/>
    </row>
    <row r="816" spans="1:28" ht="10.95" customHeight="1" x14ac:dyDescent="0.2">
      <c r="A816" s="148"/>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c r="AA816" s="148"/>
      <c r="AB816" s="148"/>
    </row>
    <row r="817" spans="1:28" ht="10.95" customHeight="1" x14ac:dyDescent="0.2">
      <c r="A817" s="148"/>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c r="AA817" s="148"/>
      <c r="AB817" s="148"/>
    </row>
    <row r="818" spans="1:28" ht="10.95" customHeight="1" x14ac:dyDescent="0.2">
      <c r="A818" s="148"/>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c r="AA818" s="148"/>
      <c r="AB818" s="148"/>
    </row>
    <row r="819" spans="1:28" ht="10.95" customHeight="1" x14ac:dyDescent="0.2">
      <c r="A819" s="148"/>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c r="AA819" s="148"/>
      <c r="AB819" s="148"/>
    </row>
    <row r="820" spans="1:28" ht="10.95" customHeight="1" x14ac:dyDescent="0.2">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c r="AA820" s="148"/>
      <c r="AB820" s="148"/>
    </row>
    <row r="821" spans="1:28" ht="10.95" customHeight="1" x14ac:dyDescent="0.2">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c r="AA821" s="148"/>
      <c r="AB821" s="148"/>
    </row>
    <row r="822" spans="1:28" ht="10.95" customHeight="1" x14ac:dyDescent="0.2">
      <c r="A822" s="148"/>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c r="AA822" s="148"/>
      <c r="AB822" s="148"/>
    </row>
    <row r="823" spans="1:28" ht="10.95" customHeight="1" x14ac:dyDescent="0.2">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c r="AA823" s="148"/>
      <c r="AB823" s="148"/>
    </row>
    <row r="824" spans="1:28" ht="10.95" customHeight="1" x14ac:dyDescent="0.2">
      <c r="A824" s="148"/>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c r="AA824" s="148"/>
      <c r="AB824" s="148"/>
    </row>
    <row r="825" spans="1:28" ht="10.95" customHeight="1" x14ac:dyDescent="0.2">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c r="AA825" s="148"/>
      <c r="AB825" s="148"/>
    </row>
    <row r="826" spans="1:28" ht="10.95" customHeight="1" x14ac:dyDescent="0.2">
      <c r="A826" s="148"/>
      <c r="B826" s="148"/>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c r="AA826" s="148"/>
      <c r="AB826" s="148"/>
    </row>
    <row r="827" spans="1:28" ht="10.95" customHeight="1" x14ac:dyDescent="0.2">
      <c r="A827" s="148"/>
      <c r="B827" s="148"/>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c r="AA827" s="148"/>
      <c r="AB827" s="148"/>
    </row>
    <row r="828" spans="1:28" ht="10.95" customHeight="1" x14ac:dyDescent="0.2">
      <c r="A828" s="148"/>
      <c r="B828" s="148"/>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c r="AA828" s="148"/>
      <c r="AB828" s="148"/>
    </row>
    <row r="829" spans="1:28" ht="10.95" customHeight="1" x14ac:dyDescent="0.2">
      <c r="A829" s="148"/>
      <c r="B829" s="148"/>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c r="AA829" s="148"/>
      <c r="AB829" s="148"/>
    </row>
    <row r="830" spans="1:28" ht="10.95" customHeight="1" x14ac:dyDescent="0.2">
      <c r="A830" s="148"/>
      <c r="B830" s="148"/>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c r="AA830" s="148"/>
      <c r="AB830" s="148"/>
    </row>
    <row r="831" spans="1:28" ht="10.95" customHeight="1" x14ac:dyDescent="0.2">
      <c r="A831" s="148"/>
      <c r="B831" s="148"/>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c r="AA831" s="148"/>
      <c r="AB831" s="148"/>
    </row>
    <row r="832" spans="1:28" ht="10.95" customHeight="1" x14ac:dyDescent="0.2">
      <c r="A832" s="148"/>
      <c r="B832" s="148"/>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c r="AA832" s="148"/>
      <c r="AB832" s="148"/>
    </row>
    <row r="833" spans="1:28" ht="10.95" customHeight="1" x14ac:dyDescent="0.2">
      <c r="A833" s="148"/>
      <c r="B833" s="148"/>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c r="AA833" s="148"/>
      <c r="AB833" s="148"/>
    </row>
    <row r="834" spans="1:28" ht="10.95" customHeight="1" x14ac:dyDescent="0.2">
      <c r="A834" s="148"/>
      <c r="B834" s="148"/>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c r="AA834" s="148"/>
      <c r="AB834" s="148"/>
    </row>
    <row r="835" spans="1:28" ht="10.95" customHeight="1" x14ac:dyDescent="0.2">
      <c r="A835" s="148"/>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row>
    <row r="836" spans="1:28" ht="10.95" customHeight="1" x14ac:dyDescent="0.2">
      <c r="A836" s="148"/>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c r="AA836" s="148"/>
      <c r="AB836" s="148"/>
    </row>
    <row r="837" spans="1:28" ht="10.95" customHeight="1" x14ac:dyDescent="0.2">
      <c r="A837" s="148"/>
      <c r="B837" s="148"/>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c r="AA837" s="148"/>
      <c r="AB837" s="148"/>
    </row>
    <row r="838" spans="1:28" ht="10.95" customHeight="1" x14ac:dyDescent="0.2">
      <c r="A838" s="148"/>
      <c r="B838" s="148"/>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c r="AA838" s="148"/>
      <c r="AB838" s="148"/>
    </row>
    <row r="839" spans="1:28" ht="10.95" customHeight="1" x14ac:dyDescent="0.2">
      <c r="A839" s="148"/>
      <c r="B839" s="148"/>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c r="AA839" s="148"/>
      <c r="AB839" s="148"/>
    </row>
    <row r="840" spans="1:28" ht="10.95" customHeight="1" x14ac:dyDescent="0.2">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c r="AA840" s="148"/>
      <c r="AB840" s="148"/>
    </row>
    <row r="841" spans="1:28" ht="10.95" customHeight="1" x14ac:dyDescent="0.2">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c r="AA841" s="148"/>
      <c r="AB841" s="148"/>
    </row>
    <row r="842" spans="1:28" ht="10.95" customHeight="1" x14ac:dyDescent="0.2">
      <c r="A842" s="148"/>
      <c r="B842" s="148"/>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c r="AA842" s="148"/>
      <c r="AB842" s="148"/>
    </row>
    <row r="843" spans="1:28" ht="10.95" customHeight="1" x14ac:dyDescent="0.2">
      <c r="A843" s="148"/>
      <c r="B843" s="148"/>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c r="AA843" s="148"/>
      <c r="AB843" s="148"/>
    </row>
    <row r="844" spans="1:28" ht="10.95" customHeight="1" x14ac:dyDescent="0.2">
      <c r="A844" s="148"/>
      <c r="B844" s="148"/>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c r="AA844" s="148"/>
      <c r="AB844" s="148"/>
    </row>
    <row r="845" spans="1:28" ht="10.95" customHeight="1" x14ac:dyDescent="0.2">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c r="AA845" s="148"/>
      <c r="AB845" s="148"/>
    </row>
    <row r="846" spans="1:28" ht="10.95" customHeight="1" x14ac:dyDescent="0.2">
      <c r="A846" s="148"/>
      <c r="B846" s="148"/>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c r="AA846" s="148"/>
      <c r="AB846" s="148"/>
    </row>
    <row r="847" spans="1:28" ht="10.95" customHeight="1" x14ac:dyDescent="0.2">
      <c r="A847" s="148"/>
      <c r="B847" s="148"/>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c r="AA847" s="148"/>
      <c r="AB847" s="148"/>
    </row>
    <row r="848" spans="1:28" ht="10.95" customHeight="1" x14ac:dyDescent="0.2">
      <c r="A848" s="148"/>
      <c r="B848" s="148"/>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c r="AA848" s="148"/>
      <c r="AB848" s="148"/>
    </row>
    <row r="849" spans="1:28" ht="10.95" customHeight="1" x14ac:dyDescent="0.2">
      <c r="A849" s="148"/>
      <c r="B849" s="148"/>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c r="AA849" s="148"/>
      <c r="AB849" s="148"/>
    </row>
    <row r="850" spans="1:28" ht="10.95" customHeight="1" x14ac:dyDescent="0.2">
      <c r="A850" s="148"/>
      <c r="B850" s="148"/>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c r="AA850" s="148"/>
      <c r="AB850" s="148"/>
    </row>
    <row r="851" spans="1:28" ht="10.95" customHeight="1" x14ac:dyDescent="0.2">
      <c r="A851" s="148"/>
      <c r="B851" s="148"/>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c r="AA851" s="148"/>
      <c r="AB851" s="148"/>
    </row>
    <row r="852" spans="1:28" ht="10.95" customHeight="1" x14ac:dyDescent="0.2">
      <c r="A852" s="148"/>
      <c r="B852" s="148"/>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c r="AA852" s="148"/>
      <c r="AB852" s="148"/>
    </row>
    <row r="853" spans="1:28" ht="10.95" customHeight="1" x14ac:dyDescent="0.2">
      <c r="A853" s="148"/>
      <c r="B853" s="148"/>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c r="AA853" s="148"/>
      <c r="AB853" s="148"/>
    </row>
    <row r="854" spans="1:28" ht="10.95" customHeight="1" x14ac:dyDescent="0.2">
      <c r="A854" s="148"/>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c r="AA854" s="148"/>
      <c r="AB854" s="148"/>
    </row>
    <row r="855" spans="1:28" ht="10.95" customHeight="1" x14ac:dyDescent="0.2">
      <c r="A855" s="148"/>
      <c r="B855" s="148"/>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c r="AA855" s="148"/>
      <c r="AB855" s="148"/>
    </row>
    <row r="856" spans="1:28" ht="10.95" customHeight="1" x14ac:dyDescent="0.2">
      <c r="A856" s="148"/>
      <c r="B856" s="148"/>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c r="AA856" s="148"/>
      <c r="AB856" s="148"/>
    </row>
    <row r="857" spans="1:28" ht="10.95" customHeight="1" x14ac:dyDescent="0.2">
      <c r="A857" s="148"/>
      <c r="B857" s="148"/>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c r="AA857" s="148"/>
      <c r="AB857" s="148"/>
    </row>
    <row r="858" spans="1:28" ht="10.95" customHeight="1" x14ac:dyDescent="0.2">
      <c r="A858" s="148"/>
      <c r="B858" s="148"/>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c r="AA858" s="148"/>
      <c r="AB858" s="148"/>
    </row>
    <row r="859" spans="1:28" ht="10.95" customHeight="1" x14ac:dyDescent="0.2">
      <c r="A859" s="148"/>
      <c r="B859" s="148"/>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c r="AA859" s="148"/>
      <c r="AB859" s="148"/>
    </row>
    <row r="860" spans="1:28" ht="10.95" customHeight="1" x14ac:dyDescent="0.2">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c r="AA860" s="148"/>
      <c r="AB860" s="148"/>
    </row>
    <row r="861" spans="1:28" ht="10.95" customHeight="1" x14ac:dyDescent="0.2">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c r="AA861" s="148"/>
      <c r="AB861" s="148"/>
    </row>
    <row r="862" spans="1:28" ht="10.95" customHeight="1" x14ac:dyDescent="0.2">
      <c r="A862" s="148"/>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c r="AA862" s="148"/>
      <c r="AB862" s="148"/>
    </row>
    <row r="863" spans="1:28" ht="10.95" customHeight="1" x14ac:dyDescent="0.2">
      <c r="A863" s="148"/>
      <c r="B863" s="148"/>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c r="AA863" s="148"/>
      <c r="AB863" s="148"/>
    </row>
    <row r="864" spans="1:28" ht="10.95" customHeight="1" x14ac:dyDescent="0.2">
      <c r="A864" s="148"/>
      <c r="B864" s="148"/>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c r="AA864" s="148"/>
      <c r="AB864" s="148"/>
    </row>
    <row r="865" spans="1:28" ht="10.95" customHeight="1" x14ac:dyDescent="0.2">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c r="AA865" s="148"/>
      <c r="AB865" s="148"/>
    </row>
    <row r="866" spans="1:28" ht="10.95" customHeight="1" x14ac:dyDescent="0.2">
      <c r="A866" s="148"/>
      <c r="B866" s="148"/>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c r="AA866" s="148"/>
      <c r="AB866" s="148"/>
    </row>
    <row r="867" spans="1:28" ht="10.95" customHeight="1" x14ac:dyDescent="0.2">
      <c r="A867" s="148"/>
      <c r="B867" s="148"/>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c r="AA867" s="148"/>
      <c r="AB867" s="148"/>
    </row>
    <row r="868" spans="1:28" ht="10.95" customHeight="1" x14ac:dyDescent="0.2">
      <c r="A868" s="148"/>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c r="AA868" s="148"/>
      <c r="AB868" s="148"/>
    </row>
    <row r="869" spans="1:28" ht="10.95" customHeight="1" x14ac:dyDescent="0.2">
      <c r="A869" s="148"/>
      <c r="B869" s="148"/>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c r="AA869" s="148"/>
      <c r="AB869" s="148"/>
    </row>
    <row r="870" spans="1:28" ht="10.95" customHeight="1" x14ac:dyDescent="0.2">
      <c r="A870" s="148"/>
      <c r="B870" s="148"/>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c r="AA870" s="148"/>
      <c r="AB870" s="148"/>
    </row>
    <row r="871" spans="1:28" ht="10.95" customHeight="1" x14ac:dyDescent="0.2">
      <c r="A871" s="148"/>
      <c r="B871" s="148"/>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c r="AA871" s="148"/>
      <c r="AB871" s="148"/>
    </row>
    <row r="872" spans="1:28" ht="10.95" customHeight="1" x14ac:dyDescent="0.2">
      <c r="A872" s="148"/>
      <c r="B872" s="148"/>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c r="AA872" s="148"/>
      <c r="AB872" s="148"/>
    </row>
    <row r="873" spans="1:28" ht="10.95" customHeight="1" x14ac:dyDescent="0.2">
      <c r="A873" s="148"/>
      <c r="B873" s="148"/>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c r="AA873" s="148"/>
      <c r="AB873" s="148"/>
    </row>
    <row r="874" spans="1:28" ht="10.95" customHeight="1" x14ac:dyDescent="0.2">
      <c r="A874" s="148"/>
      <c r="B874" s="148"/>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c r="AA874" s="148"/>
      <c r="AB874" s="148"/>
    </row>
    <row r="875" spans="1:28" ht="10.95" customHeight="1" x14ac:dyDescent="0.2">
      <c r="A875" s="148"/>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c r="AA875" s="148"/>
      <c r="AB875" s="148"/>
    </row>
    <row r="876" spans="1:28" ht="10.95" customHeight="1" x14ac:dyDescent="0.2">
      <c r="A876" s="148"/>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c r="AA876" s="148"/>
      <c r="AB876" s="148"/>
    </row>
    <row r="877" spans="1:28" ht="10.95" customHeight="1" x14ac:dyDescent="0.2">
      <c r="A877" s="148"/>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c r="AA877" s="148"/>
      <c r="AB877" s="148"/>
    </row>
    <row r="878" spans="1:28" ht="10.95" customHeight="1" x14ac:dyDescent="0.2">
      <c r="A878" s="148"/>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c r="AA878" s="148"/>
      <c r="AB878" s="148"/>
    </row>
    <row r="879" spans="1:28" ht="10.95" customHeight="1" x14ac:dyDescent="0.2">
      <c r="A879" s="148"/>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c r="AA879" s="148"/>
      <c r="AB879" s="148"/>
    </row>
    <row r="880" spans="1:28" ht="10.95" customHeight="1" x14ac:dyDescent="0.2">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c r="AA880" s="148"/>
      <c r="AB880" s="148"/>
    </row>
    <row r="881" spans="1:28" ht="10.95" customHeight="1" x14ac:dyDescent="0.2">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c r="AA881" s="148"/>
      <c r="AB881" s="148"/>
    </row>
    <row r="882" spans="1:28" ht="10.95" customHeight="1" x14ac:dyDescent="0.2">
      <c r="A882" s="148"/>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c r="AA882" s="148"/>
      <c r="AB882" s="148"/>
    </row>
    <row r="883" spans="1:28" ht="10.95" customHeight="1" x14ac:dyDescent="0.2">
      <c r="A883" s="148"/>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c r="AA883" s="148"/>
      <c r="AB883" s="148"/>
    </row>
    <row r="884" spans="1:28" ht="10.95" customHeight="1" x14ac:dyDescent="0.2">
      <c r="A884" s="148"/>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c r="AA884" s="148"/>
      <c r="AB884" s="148"/>
    </row>
    <row r="885" spans="1:28" ht="10.95" customHeight="1" x14ac:dyDescent="0.2">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c r="AA885" s="148"/>
      <c r="AB885" s="148"/>
    </row>
    <row r="886" spans="1:28" ht="10.95" customHeight="1" x14ac:dyDescent="0.2">
      <c r="A886" s="148"/>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c r="AA886" s="148"/>
      <c r="AB886" s="148"/>
    </row>
    <row r="887" spans="1:28" ht="10.95" customHeight="1" x14ac:dyDescent="0.2">
      <c r="A887" s="148"/>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c r="AA887" s="148"/>
      <c r="AB887" s="148"/>
    </row>
    <row r="888" spans="1:28" ht="10.95" customHeight="1" x14ac:dyDescent="0.2">
      <c r="A888" s="148"/>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c r="AA888" s="148"/>
      <c r="AB888" s="148"/>
    </row>
    <row r="889" spans="1:28" ht="10.95" customHeight="1" x14ac:dyDescent="0.2">
      <c r="A889" s="148"/>
      <c r="B889" s="148"/>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c r="AA889" s="148"/>
      <c r="AB889" s="148"/>
    </row>
    <row r="890" spans="1:28" ht="10.95" customHeight="1" x14ac:dyDescent="0.2">
      <c r="A890" s="148"/>
      <c r="B890" s="148"/>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c r="AA890" s="148"/>
      <c r="AB890" s="148"/>
    </row>
    <row r="891" spans="1:28" ht="10.95" customHeight="1" x14ac:dyDescent="0.2">
      <c r="A891" s="148"/>
      <c r="B891" s="148"/>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c r="AA891" s="148"/>
      <c r="AB891" s="148"/>
    </row>
    <row r="892" spans="1:28" ht="10.95" customHeight="1" x14ac:dyDescent="0.2">
      <c r="A892" s="148"/>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c r="AA892" s="148"/>
      <c r="AB892" s="148"/>
    </row>
    <row r="893" spans="1:28" ht="10.95" customHeight="1" x14ac:dyDescent="0.2">
      <c r="A893" s="148"/>
      <c r="B893" s="148"/>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c r="AA893" s="148"/>
      <c r="AB893" s="148"/>
    </row>
    <row r="894" spans="1:28" ht="10.95" customHeight="1" x14ac:dyDescent="0.2">
      <c r="A894" s="148"/>
      <c r="B894" s="148"/>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c r="AA894" s="148"/>
      <c r="AB894" s="148"/>
    </row>
    <row r="895" spans="1:28" ht="10.95" customHeight="1" x14ac:dyDescent="0.2">
      <c r="A895" s="148"/>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c r="AA895" s="148"/>
      <c r="AB895" s="148"/>
    </row>
    <row r="896" spans="1:28" ht="10.95" customHeight="1" x14ac:dyDescent="0.2">
      <c r="A896" s="148"/>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c r="AA896" s="148"/>
      <c r="AB896" s="148"/>
    </row>
    <row r="897" spans="1:28" ht="10.95" customHeight="1" x14ac:dyDescent="0.2">
      <c r="A897" s="148"/>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c r="AA897" s="148"/>
      <c r="AB897" s="148"/>
    </row>
    <row r="898" spans="1:28" ht="10.95" customHeight="1" x14ac:dyDescent="0.2">
      <c r="A898" s="148"/>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c r="AA898" s="148"/>
      <c r="AB898" s="148"/>
    </row>
    <row r="899" spans="1:28" ht="10.95" customHeight="1" x14ac:dyDescent="0.2">
      <c r="A899" s="148"/>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c r="AA899" s="148"/>
      <c r="AB899" s="148"/>
    </row>
    <row r="900" spans="1:28" ht="10.95" customHeight="1" x14ac:dyDescent="0.2">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c r="AA900" s="148"/>
      <c r="AB900" s="148"/>
    </row>
    <row r="901" spans="1:28" ht="10.95" customHeight="1" x14ac:dyDescent="0.2">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c r="AA901" s="148"/>
      <c r="AB901" s="148"/>
    </row>
    <row r="902" spans="1:28" ht="10.95" customHeight="1" x14ac:dyDescent="0.2">
      <c r="A902" s="148"/>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c r="AA902" s="148"/>
      <c r="AB902" s="148"/>
    </row>
    <row r="903" spans="1:28" ht="10.95" customHeight="1" x14ac:dyDescent="0.2">
      <c r="A903" s="148"/>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c r="AA903" s="148"/>
      <c r="AB903" s="148"/>
    </row>
    <row r="904" spans="1:28" ht="10.95" customHeight="1" x14ac:dyDescent="0.2">
      <c r="A904" s="148"/>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c r="AA904" s="148"/>
      <c r="AB904" s="148"/>
    </row>
    <row r="905" spans="1:28" ht="10.95" customHeight="1" x14ac:dyDescent="0.2">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c r="AA905" s="148"/>
      <c r="AB905" s="148"/>
    </row>
    <row r="906" spans="1:28" ht="10.95" customHeight="1" x14ac:dyDescent="0.2">
      <c r="A906" s="148"/>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c r="AA906" s="148"/>
      <c r="AB906" s="148"/>
    </row>
    <row r="907" spans="1:28" ht="10.95" customHeight="1" x14ac:dyDescent="0.2">
      <c r="A907" s="148"/>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c r="AA907" s="148"/>
      <c r="AB907" s="148"/>
    </row>
    <row r="908" spans="1:28" ht="10.95" customHeight="1" x14ac:dyDescent="0.2">
      <c r="A908" s="148"/>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c r="AA908" s="148"/>
      <c r="AB908" s="148"/>
    </row>
    <row r="909" spans="1:28" ht="10.95" customHeight="1" x14ac:dyDescent="0.2">
      <c r="A909" s="148"/>
      <c r="B909" s="148"/>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c r="AA909" s="148"/>
      <c r="AB909" s="148"/>
    </row>
    <row r="910" spans="1:28" ht="10.95" customHeight="1" x14ac:dyDescent="0.2">
      <c r="A910" s="148"/>
      <c r="B910" s="148"/>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c r="AA910" s="148"/>
      <c r="AB910" s="148"/>
    </row>
    <row r="911" spans="1:28" ht="10.95" customHeight="1" x14ac:dyDescent="0.2">
      <c r="A911" s="148"/>
      <c r="B911" s="148"/>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c r="AA911" s="148"/>
      <c r="AB911" s="148"/>
    </row>
    <row r="912" spans="1:28" ht="10.95" customHeight="1" x14ac:dyDescent="0.2">
      <c r="A912" s="148"/>
      <c r="B912" s="148"/>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c r="AA912" s="148"/>
      <c r="AB912" s="148"/>
    </row>
    <row r="913" spans="1:28" ht="10.95" customHeight="1" x14ac:dyDescent="0.2">
      <c r="A913" s="148"/>
      <c r="B913" s="148"/>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c r="AA913" s="148"/>
      <c r="AB913" s="148"/>
    </row>
    <row r="914" spans="1:28" ht="10.95" customHeight="1" x14ac:dyDescent="0.2">
      <c r="A914" s="148"/>
      <c r="B914" s="148"/>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c r="AA914" s="148"/>
      <c r="AB914" s="148"/>
    </row>
    <row r="915" spans="1:28" ht="10.95" customHeight="1" x14ac:dyDescent="0.2">
      <c r="A915" s="148"/>
      <c r="B915" s="148"/>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c r="AA915" s="148"/>
      <c r="AB915" s="148"/>
    </row>
    <row r="916" spans="1:28" ht="10.95" customHeight="1" x14ac:dyDescent="0.2">
      <c r="A916" s="148"/>
      <c r="B916" s="148"/>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c r="AA916" s="148"/>
      <c r="AB916" s="148"/>
    </row>
    <row r="917" spans="1:28" ht="10.95" customHeight="1" x14ac:dyDescent="0.2">
      <c r="A917" s="148"/>
      <c r="B917" s="148"/>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c r="AA917" s="148"/>
      <c r="AB917" s="148"/>
    </row>
    <row r="918" spans="1:28" ht="10.95" customHeight="1" x14ac:dyDescent="0.2">
      <c r="A918" s="148"/>
      <c r="B918" s="148"/>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c r="AA918" s="148"/>
      <c r="AB918" s="148"/>
    </row>
    <row r="919" spans="1:28" ht="10.95" customHeight="1" x14ac:dyDescent="0.2">
      <c r="A919" s="148"/>
      <c r="B919" s="148"/>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c r="AA919" s="148"/>
      <c r="AB919" s="148"/>
    </row>
    <row r="920" spans="1:28" ht="10.95" customHeight="1" x14ac:dyDescent="0.2">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c r="AA920" s="148"/>
      <c r="AB920" s="148"/>
    </row>
    <row r="921" spans="1:28" ht="10.95" customHeight="1" x14ac:dyDescent="0.2">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c r="AA921" s="148"/>
      <c r="AB921" s="148"/>
    </row>
    <row r="922" spans="1:28" ht="10.95" customHeight="1" x14ac:dyDescent="0.2">
      <c r="A922" s="148"/>
      <c r="B922" s="148"/>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c r="AA922" s="148"/>
      <c r="AB922" s="148"/>
    </row>
    <row r="923" spans="1:28" ht="10.95" customHeight="1" x14ac:dyDescent="0.2">
      <c r="A923" s="148"/>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c r="AA923" s="148"/>
      <c r="AB923" s="148"/>
    </row>
    <row r="924" spans="1:28" ht="10.95" customHeight="1" x14ac:dyDescent="0.2">
      <c r="A924" s="148"/>
      <c r="B924" s="148"/>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c r="AA924" s="148"/>
      <c r="AB924" s="148"/>
    </row>
    <row r="925" spans="1:28" ht="10.95" customHeight="1" x14ac:dyDescent="0.2">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c r="AA925" s="148"/>
      <c r="AB925" s="148"/>
    </row>
    <row r="926" spans="1:28" ht="10.95" customHeight="1" x14ac:dyDescent="0.2">
      <c r="A926" s="148"/>
      <c r="B926" s="148"/>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c r="AA926" s="148"/>
      <c r="AB926" s="148"/>
    </row>
    <row r="927" spans="1:28" ht="10.95" customHeight="1" x14ac:dyDescent="0.2">
      <c r="A927" s="148"/>
      <c r="B927" s="148"/>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c r="AA927" s="148"/>
      <c r="AB927" s="148"/>
    </row>
    <row r="928" spans="1:28" ht="10.95" customHeight="1" x14ac:dyDescent="0.2">
      <c r="A928" s="148"/>
      <c r="B928" s="148"/>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c r="AA928" s="148"/>
      <c r="AB928" s="148"/>
    </row>
    <row r="929" spans="1:28" ht="10.95" customHeight="1" x14ac:dyDescent="0.2">
      <c r="A929" s="148"/>
      <c r="B929" s="148"/>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c r="AA929" s="148"/>
      <c r="AB929" s="148"/>
    </row>
    <row r="930" spans="1:28" ht="10.95" customHeight="1" x14ac:dyDescent="0.2">
      <c r="A930" s="148"/>
      <c r="B930" s="148"/>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c r="AA930" s="148"/>
      <c r="AB930" s="148"/>
    </row>
    <row r="931" spans="1:28" ht="10.95" customHeight="1" x14ac:dyDescent="0.2">
      <c r="A931" s="148"/>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c r="AA931" s="148"/>
      <c r="AB931" s="148"/>
    </row>
    <row r="932" spans="1:28" ht="10.95" customHeight="1" x14ac:dyDescent="0.2">
      <c r="A932" s="148"/>
      <c r="B932" s="148"/>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c r="AA932" s="148"/>
      <c r="AB932" s="148"/>
    </row>
    <row r="933" spans="1:28" ht="10.95" customHeight="1" x14ac:dyDescent="0.2">
      <c r="A933" s="148"/>
      <c r="B933" s="148"/>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c r="AA933" s="148"/>
      <c r="AB933" s="148"/>
    </row>
    <row r="934" spans="1:28" ht="10.95" customHeight="1" x14ac:dyDescent="0.2">
      <c r="A934" s="148"/>
      <c r="B934" s="148"/>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c r="AA934" s="148"/>
      <c r="AB934" s="148"/>
    </row>
    <row r="935" spans="1:28" ht="10.95" customHeight="1" x14ac:dyDescent="0.2">
      <c r="A935" s="148"/>
      <c r="B935" s="148"/>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c r="AA935" s="148"/>
      <c r="AB935" s="148"/>
    </row>
    <row r="936" spans="1:28" ht="10.95" customHeight="1" x14ac:dyDescent="0.2">
      <c r="A936" s="148"/>
      <c r="B936" s="148"/>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c r="AA936" s="148"/>
      <c r="AB936" s="148"/>
    </row>
    <row r="937" spans="1:28" ht="10.95" customHeight="1" x14ac:dyDescent="0.2">
      <c r="A937" s="148"/>
      <c r="B937" s="148"/>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c r="AA937" s="148"/>
      <c r="AB937" s="148"/>
    </row>
    <row r="938" spans="1:28" ht="10.95" customHeight="1" x14ac:dyDescent="0.2">
      <c r="A938" s="148"/>
      <c r="B938" s="148"/>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c r="AA938" s="148"/>
      <c r="AB938" s="148"/>
    </row>
    <row r="939" spans="1:28" ht="10.95" customHeight="1" x14ac:dyDescent="0.2">
      <c r="A939" s="148"/>
      <c r="B939" s="148"/>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c r="AA939" s="148"/>
      <c r="AB939" s="148"/>
    </row>
    <row r="940" spans="1:28" ht="10.95" customHeight="1" x14ac:dyDescent="0.2">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c r="AA940" s="148"/>
      <c r="AB940" s="148"/>
    </row>
    <row r="941" spans="1:28" ht="10.95" customHeight="1" x14ac:dyDescent="0.2">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c r="AA941" s="148"/>
      <c r="AB941" s="148"/>
    </row>
    <row r="942" spans="1:28" ht="10.95" customHeight="1" x14ac:dyDescent="0.2">
      <c r="A942" s="148"/>
      <c r="B942" s="148"/>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c r="AA942" s="148"/>
      <c r="AB942" s="148"/>
    </row>
    <row r="943" spans="1:28" ht="10.95" customHeight="1" x14ac:dyDescent="0.2">
      <c r="A943" s="148"/>
      <c r="B943" s="148"/>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c r="AA943" s="148"/>
      <c r="AB943" s="148"/>
    </row>
    <row r="944" spans="1:28" ht="10.95" customHeight="1" x14ac:dyDescent="0.2">
      <c r="A944" s="148"/>
      <c r="B944" s="148"/>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c r="AA944" s="148"/>
      <c r="AB944" s="148"/>
    </row>
    <row r="945" spans="1:28" ht="10.95" customHeight="1" x14ac:dyDescent="0.2">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c r="AA945" s="148"/>
      <c r="AB945" s="148"/>
    </row>
    <row r="946" spans="1:28" ht="10.95" customHeight="1" x14ac:dyDescent="0.2">
      <c r="A946" s="148"/>
      <c r="B946" s="148"/>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c r="AA946" s="148"/>
      <c r="AB946" s="148"/>
    </row>
    <row r="947" spans="1:28" ht="10.95" customHeight="1" x14ac:dyDescent="0.2">
      <c r="A947" s="148"/>
      <c r="B947" s="148"/>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c r="AA947" s="148"/>
      <c r="AB947" s="148"/>
    </row>
    <row r="948" spans="1:28" ht="10.95" customHeight="1" x14ac:dyDescent="0.2">
      <c r="A948" s="148"/>
      <c r="B948" s="148"/>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c r="AA948" s="148"/>
      <c r="AB948" s="148"/>
    </row>
    <row r="949" spans="1:28" ht="10.95" customHeight="1" x14ac:dyDescent="0.2">
      <c r="A949" s="148"/>
      <c r="B949" s="148"/>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c r="AA949" s="148"/>
      <c r="AB949" s="148"/>
    </row>
    <row r="950" spans="1:28" ht="10.95" customHeight="1" x14ac:dyDescent="0.2">
      <c r="A950" s="148"/>
      <c r="B950" s="148"/>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c r="AA950" s="148"/>
      <c r="AB950" s="148"/>
    </row>
    <row r="951" spans="1:28" ht="10.95" customHeight="1" x14ac:dyDescent="0.2">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c r="AA951" s="148"/>
      <c r="AB951" s="148"/>
    </row>
    <row r="952" spans="1:28" ht="10.95" customHeight="1" x14ac:dyDescent="0.2">
      <c r="A952" s="148"/>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c r="AA952" s="148"/>
      <c r="AB952" s="148"/>
    </row>
    <row r="953" spans="1:28" ht="10.95" customHeight="1" x14ac:dyDescent="0.2">
      <c r="A953" s="148"/>
      <c r="B953" s="148"/>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c r="AA953" s="148"/>
      <c r="AB953" s="148"/>
    </row>
    <row r="954" spans="1:28" ht="10.95" customHeight="1" x14ac:dyDescent="0.2">
      <c r="A954" s="148"/>
      <c r="B954" s="148"/>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c r="AA954" s="148"/>
      <c r="AB954" s="148"/>
    </row>
    <row r="955" spans="1:28" ht="10.95" customHeight="1" x14ac:dyDescent="0.2">
      <c r="A955" s="148"/>
      <c r="B955" s="148"/>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c r="AA955" s="148"/>
      <c r="AB955" s="148"/>
    </row>
    <row r="956" spans="1:28" ht="10.95" customHeight="1" x14ac:dyDescent="0.2">
      <c r="A956" s="148"/>
      <c r="B956" s="148"/>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c r="AA956" s="148"/>
      <c r="AB956" s="148"/>
    </row>
    <row r="957" spans="1:28" ht="10.95" customHeight="1" x14ac:dyDescent="0.2">
      <c r="A957" s="148"/>
      <c r="B957" s="148"/>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c r="AA957" s="148"/>
      <c r="AB957" s="148"/>
    </row>
    <row r="958" spans="1:28" ht="10.95" customHeight="1" x14ac:dyDescent="0.2">
      <c r="A958" s="148"/>
      <c r="B958" s="148"/>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c r="AA958" s="148"/>
      <c r="AB958" s="148"/>
    </row>
    <row r="959" spans="1:28" ht="10.95" customHeight="1" x14ac:dyDescent="0.2">
      <c r="A959" s="148"/>
      <c r="B959" s="148"/>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c r="AA959" s="148"/>
      <c r="AB959" s="148"/>
    </row>
    <row r="960" spans="1:28" ht="10.95" customHeight="1" x14ac:dyDescent="0.2">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c r="AA960" s="148"/>
      <c r="AB960" s="148"/>
    </row>
    <row r="961" spans="1:28" ht="10.95" customHeight="1" x14ac:dyDescent="0.2">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c r="AA961" s="148"/>
      <c r="AB961" s="148"/>
    </row>
    <row r="962" spans="1:28" ht="10.95" customHeight="1" x14ac:dyDescent="0.2">
      <c r="A962" s="148"/>
      <c r="B962" s="148"/>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c r="AA962" s="148"/>
      <c r="AB962" s="148"/>
    </row>
    <row r="963" spans="1:28" ht="10.95" customHeight="1" x14ac:dyDescent="0.2">
      <c r="A963" s="148"/>
      <c r="B963" s="148"/>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c r="AA963" s="148"/>
      <c r="AB963" s="148"/>
    </row>
    <row r="964" spans="1:28" ht="10.95" customHeight="1" x14ac:dyDescent="0.2">
      <c r="A964" s="148"/>
      <c r="B964" s="148"/>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c r="AA964" s="148"/>
      <c r="AB964" s="148"/>
    </row>
    <row r="965" spans="1:28" ht="10.95" customHeight="1" x14ac:dyDescent="0.2">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c r="AA965" s="148"/>
      <c r="AB965" s="148"/>
    </row>
    <row r="966" spans="1:28" ht="10.95" customHeight="1" x14ac:dyDescent="0.2">
      <c r="A966" s="148"/>
      <c r="B966" s="148"/>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c r="AA966" s="148"/>
      <c r="AB966" s="148"/>
    </row>
    <row r="967" spans="1:28" ht="10.95" customHeight="1" x14ac:dyDescent="0.2">
      <c r="A967" s="148"/>
      <c r="B967" s="148"/>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c r="AA967" s="148"/>
      <c r="AB967" s="148"/>
    </row>
    <row r="968" spans="1:28" ht="10.95" customHeight="1" x14ac:dyDescent="0.2">
      <c r="A968" s="148"/>
      <c r="B968" s="148"/>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c r="AA968" s="148"/>
      <c r="AB968" s="148"/>
    </row>
    <row r="969" spans="1:28" ht="10.95" customHeight="1" x14ac:dyDescent="0.2">
      <c r="A969" s="148"/>
      <c r="B969" s="148"/>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c r="AA969" s="148"/>
      <c r="AB969" s="148"/>
    </row>
    <row r="970" spans="1:28" ht="10.95" customHeight="1" x14ac:dyDescent="0.2">
      <c r="A970" s="148"/>
      <c r="B970" s="148"/>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c r="AA970" s="148"/>
      <c r="AB970" s="148"/>
    </row>
    <row r="971" spans="1:28" ht="10.95" customHeight="1" x14ac:dyDescent="0.2">
      <c r="A971" s="148"/>
      <c r="B971" s="148"/>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c r="AA971" s="148"/>
      <c r="AB971" s="148"/>
    </row>
    <row r="972" spans="1:28" ht="10.95" customHeight="1" x14ac:dyDescent="0.2">
      <c r="A972" s="148"/>
      <c r="B972" s="148"/>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c r="AA972" s="148"/>
      <c r="AB972" s="148"/>
    </row>
    <row r="973" spans="1:28" ht="10.95" customHeight="1" x14ac:dyDescent="0.2">
      <c r="A973" s="148"/>
      <c r="B973" s="148"/>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c r="AA973" s="148"/>
      <c r="AB973" s="148"/>
    </row>
    <row r="974" spans="1:28" ht="10.95" customHeight="1" x14ac:dyDescent="0.2">
      <c r="A974" s="148"/>
      <c r="B974" s="148"/>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c r="AA974" s="148"/>
      <c r="AB974" s="148"/>
    </row>
    <row r="975" spans="1:28" ht="10.95" customHeight="1" x14ac:dyDescent="0.2">
      <c r="A975" s="148"/>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c r="AA975" s="148"/>
      <c r="AB975" s="148"/>
    </row>
    <row r="976" spans="1:28" ht="10.95" customHeight="1" x14ac:dyDescent="0.2">
      <c r="A976" s="148"/>
      <c r="B976" s="148"/>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c r="AA976" s="148"/>
      <c r="AB976" s="148"/>
    </row>
    <row r="977" spans="1:28" ht="10.95" customHeight="1" x14ac:dyDescent="0.2">
      <c r="A977" s="148"/>
      <c r="B977" s="148"/>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c r="AA977" s="148"/>
      <c r="AB977" s="148"/>
    </row>
    <row r="978" spans="1:28" ht="10.95" customHeight="1" x14ac:dyDescent="0.2">
      <c r="A978" s="148"/>
      <c r="B978" s="148"/>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c r="AA978" s="148"/>
      <c r="AB978" s="148"/>
    </row>
    <row r="979" spans="1:28" ht="10.95" customHeight="1" x14ac:dyDescent="0.2">
      <c r="A979" s="148"/>
      <c r="B979" s="148"/>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c r="AA979" s="148"/>
      <c r="AB979" s="148"/>
    </row>
    <row r="980" spans="1:28" ht="10.95" customHeight="1" x14ac:dyDescent="0.2">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c r="AA980" s="148"/>
      <c r="AB980" s="148"/>
    </row>
    <row r="981" spans="1:28" ht="10.95" customHeight="1" x14ac:dyDescent="0.2">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c r="AA981" s="148"/>
      <c r="AB981" s="148"/>
    </row>
    <row r="982" spans="1:28" ht="10.95" customHeight="1" x14ac:dyDescent="0.2">
      <c r="A982" s="148"/>
      <c r="B982" s="148"/>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c r="AA982" s="148"/>
      <c r="AB982" s="148"/>
    </row>
    <row r="983" spans="1:28" ht="10.95" customHeight="1" x14ac:dyDescent="0.2">
      <c r="A983" s="148"/>
      <c r="B983" s="148"/>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c r="AA983" s="148"/>
      <c r="AB983" s="148"/>
    </row>
    <row r="984" spans="1:28" ht="10.95" customHeight="1" x14ac:dyDescent="0.2">
      <c r="A984" s="148"/>
      <c r="B984" s="148"/>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c r="AA984" s="148"/>
      <c r="AB984" s="148"/>
    </row>
    <row r="985" spans="1:28" ht="10.95" customHeight="1" x14ac:dyDescent="0.2">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c r="AA985" s="148"/>
      <c r="AB985" s="148"/>
    </row>
    <row r="986" spans="1:28" ht="10.95" customHeight="1" x14ac:dyDescent="0.2">
      <c r="A986" s="148"/>
      <c r="B986" s="148"/>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c r="AA986" s="148"/>
      <c r="AB986" s="148"/>
    </row>
    <row r="987" spans="1:28" ht="10.95" customHeight="1" x14ac:dyDescent="0.2">
      <c r="A987" s="148"/>
      <c r="B987" s="148"/>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c r="AA987" s="148"/>
      <c r="AB987" s="148"/>
    </row>
    <row r="988" spans="1:28" ht="10.95" customHeight="1" x14ac:dyDescent="0.2">
      <c r="A988" s="148"/>
      <c r="B988" s="148"/>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c r="AA988" s="148"/>
      <c r="AB988" s="148"/>
    </row>
    <row r="989" spans="1:28" ht="10.95" customHeight="1" x14ac:dyDescent="0.2">
      <c r="A989" s="148"/>
      <c r="B989" s="148"/>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c r="AA989" s="148"/>
      <c r="AB989" s="148"/>
    </row>
    <row r="990" spans="1:28" ht="10.95" customHeight="1" x14ac:dyDescent="0.2">
      <c r="A990" s="148"/>
      <c r="B990" s="148"/>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c r="AA990" s="148"/>
      <c r="AB990" s="148"/>
    </row>
    <row r="991" spans="1:28" ht="10.95" customHeight="1" x14ac:dyDescent="0.2">
      <c r="A991" s="148"/>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c r="AA991" s="148"/>
      <c r="AB991" s="148"/>
    </row>
    <row r="992" spans="1:28" ht="10.95" customHeight="1" x14ac:dyDescent="0.2">
      <c r="A992" s="148"/>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c r="AA992" s="148"/>
      <c r="AB992" s="148"/>
    </row>
    <row r="993" spans="1:28" ht="10.95" customHeight="1" x14ac:dyDescent="0.2">
      <c r="A993" s="148"/>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c r="AA993" s="148"/>
      <c r="AB993" s="148"/>
    </row>
    <row r="994" spans="1:28" ht="10.95" customHeight="1" x14ac:dyDescent="0.2">
      <c r="A994" s="148"/>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c r="AA994" s="148"/>
      <c r="AB994" s="148"/>
    </row>
    <row r="995" spans="1:28" ht="10.95" customHeight="1" x14ac:dyDescent="0.2">
      <c r="A995" s="148"/>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c r="AA995" s="148"/>
      <c r="AB995" s="148"/>
    </row>
    <row r="996" spans="1:28" ht="10.95" customHeight="1" x14ac:dyDescent="0.2">
      <c r="A996" s="148"/>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c r="AA996" s="148"/>
      <c r="AB996" s="148"/>
    </row>
    <row r="997" spans="1:28" ht="10.95" customHeight="1" x14ac:dyDescent="0.2">
      <c r="A997" s="148"/>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c r="AA997" s="148"/>
      <c r="AB997" s="148"/>
    </row>
    <row r="998" spans="1:28" ht="10.95" customHeight="1" x14ac:dyDescent="0.2">
      <c r="A998" s="148"/>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c r="AA998" s="148"/>
      <c r="AB998" s="148"/>
    </row>
    <row r="999" spans="1:28" ht="10.95" customHeight="1" x14ac:dyDescent="0.2">
      <c r="A999" s="148"/>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c r="AA999" s="148"/>
      <c r="AB999" s="148"/>
    </row>
    <row r="1000" spans="1:28" ht="10.95" customHeight="1" x14ac:dyDescent="0.2">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c r="AA1000" s="148"/>
      <c r="AB1000" s="148"/>
    </row>
    <row r="1001" spans="1:28" ht="10.95" customHeight="1" x14ac:dyDescent="0.2">
      <c r="A1001" s="148"/>
      <c r="B1001" s="148"/>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c r="Y1001" s="148"/>
      <c r="Z1001" s="148"/>
      <c r="AA1001" s="148"/>
      <c r="AB1001" s="148"/>
    </row>
    <row r="1002" spans="1:28" ht="10.95" customHeight="1" x14ac:dyDescent="0.2">
      <c r="A1002" s="148"/>
      <c r="B1002" s="148"/>
      <c r="C1002" s="148"/>
      <c r="D1002" s="148"/>
      <c r="E1002" s="148"/>
      <c r="F1002" s="148"/>
      <c r="G1002" s="148"/>
      <c r="H1002" s="148"/>
      <c r="I1002" s="148"/>
      <c r="J1002" s="148"/>
      <c r="K1002" s="148"/>
      <c r="L1002" s="148"/>
      <c r="M1002" s="148"/>
      <c r="N1002" s="148"/>
      <c r="O1002" s="148"/>
      <c r="P1002" s="148"/>
      <c r="Q1002" s="148"/>
      <c r="R1002" s="148"/>
      <c r="S1002" s="148"/>
      <c r="T1002" s="148"/>
      <c r="U1002" s="148"/>
      <c r="V1002" s="148"/>
      <c r="W1002" s="148"/>
      <c r="X1002" s="148"/>
      <c r="Y1002" s="148"/>
      <c r="Z1002" s="148"/>
      <c r="AA1002" s="148"/>
      <c r="AB1002" s="148"/>
    </row>
    <row r="1003" spans="1:28" ht="10.95" customHeight="1" x14ac:dyDescent="0.2">
      <c r="A1003" s="148"/>
      <c r="B1003" s="148"/>
      <c r="C1003" s="148"/>
      <c r="D1003" s="148"/>
      <c r="E1003" s="148"/>
      <c r="F1003" s="148"/>
      <c r="G1003" s="148"/>
      <c r="H1003" s="148"/>
      <c r="I1003" s="148"/>
      <c r="J1003" s="148"/>
      <c r="K1003" s="148"/>
      <c r="L1003" s="148"/>
      <c r="M1003" s="148"/>
      <c r="N1003" s="148"/>
      <c r="O1003" s="148"/>
      <c r="P1003" s="148"/>
      <c r="Q1003" s="148"/>
      <c r="R1003" s="148"/>
      <c r="S1003" s="148"/>
      <c r="T1003" s="148"/>
      <c r="U1003" s="148"/>
      <c r="V1003" s="148"/>
      <c r="W1003" s="148"/>
      <c r="X1003" s="148"/>
      <c r="Y1003" s="148"/>
      <c r="Z1003" s="148"/>
      <c r="AA1003" s="148"/>
      <c r="AB1003" s="148"/>
    </row>
    <row r="1004" spans="1:28" ht="10.95" customHeight="1" x14ac:dyDescent="0.2">
      <c r="A1004" s="148"/>
      <c r="B1004" s="148"/>
      <c r="C1004" s="148"/>
      <c r="D1004" s="148"/>
      <c r="E1004" s="148"/>
      <c r="F1004" s="148"/>
      <c r="G1004" s="148"/>
      <c r="H1004" s="148"/>
      <c r="I1004" s="148"/>
      <c r="J1004" s="148"/>
      <c r="K1004" s="148"/>
      <c r="L1004" s="148"/>
      <c r="M1004" s="148"/>
      <c r="N1004" s="148"/>
      <c r="O1004" s="148"/>
      <c r="P1004" s="148"/>
      <c r="Q1004" s="148"/>
      <c r="R1004" s="148"/>
      <c r="S1004" s="148"/>
      <c r="T1004" s="148"/>
      <c r="U1004" s="148"/>
      <c r="V1004" s="148"/>
      <c r="W1004" s="148"/>
      <c r="X1004" s="148"/>
      <c r="Y1004" s="148"/>
      <c r="Z1004" s="148"/>
      <c r="AA1004" s="148"/>
      <c r="AB1004" s="148"/>
    </row>
    <row r="1005" spans="1:28" ht="10.95" customHeight="1" x14ac:dyDescent="0.2">
      <c r="A1005" s="148"/>
      <c r="B1005" s="148"/>
      <c r="C1005" s="148"/>
      <c r="D1005" s="148"/>
      <c r="E1005" s="148"/>
      <c r="F1005" s="148"/>
      <c r="G1005" s="148"/>
      <c r="H1005" s="148"/>
      <c r="I1005" s="148"/>
      <c r="J1005" s="148"/>
      <c r="K1005" s="148"/>
      <c r="L1005" s="148"/>
      <c r="M1005" s="148"/>
      <c r="N1005" s="148"/>
      <c r="O1005" s="148"/>
      <c r="P1005" s="148"/>
      <c r="Q1005" s="148"/>
      <c r="R1005" s="148"/>
      <c r="S1005" s="148"/>
      <c r="T1005" s="148"/>
      <c r="U1005" s="148"/>
      <c r="V1005" s="148"/>
      <c r="W1005" s="148"/>
      <c r="X1005" s="148"/>
      <c r="Y1005" s="148"/>
      <c r="Z1005" s="148"/>
      <c r="AA1005" s="148"/>
      <c r="AB1005" s="148"/>
    </row>
    <row r="1006" spans="1:28" ht="10.95" customHeight="1" x14ac:dyDescent="0.2">
      <c r="A1006" s="148"/>
      <c r="B1006" s="148"/>
      <c r="C1006" s="148"/>
      <c r="D1006" s="148"/>
      <c r="E1006" s="148"/>
      <c r="F1006" s="148"/>
      <c r="G1006" s="148"/>
      <c r="H1006" s="148"/>
      <c r="I1006" s="148"/>
      <c r="J1006" s="148"/>
      <c r="K1006" s="148"/>
      <c r="L1006" s="148"/>
      <c r="M1006" s="148"/>
      <c r="N1006" s="148"/>
      <c r="O1006" s="148"/>
      <c r="P1006" s="148"/>
      <c r="Q1006" s="148"/>
      <c r="R1006" s="148"/>
      <c r="S1006" s="148"/>
      <c r="T1006" s="148"/>
      <c r="U1006" s="148"/>
      <c r="V1006" s="148"/>
      <c r="W1006" s="148"/>
      <c r="X1006" s="148"/>
      <c r="Y1006" s="148"/>
      <c r="Z1006" s="148"/>
      <c r="AA1006" s="148"/>
      <c r="AB1006" s="148"/>
    </row>
    <row r="1007" spans="1:28" ht="10.95" customHeight="1" x14ac:dyDescent="0.2">
      <c r="A1007" s="148"/>
      <c r="B1007" s="148"/>
      <c r="C1007" s="148"/>
      <c r="D1007" s="148"/>
      <c r="E1007" s="148"/>
      <c r="F1007" s="148"/>
      <c r="G1007" s="148"/>
      <c r="H1007" s="148"/>
      <c r="I1007" s="148"/>
      <c r="J1007" s="148"/>
      <c r="K1007" s="148"/>
      <c r="L1007" s="148"/>
      <c r="M1007" s="148"/>
      <c r="N1007" s="148"/>
      <c r="O1007" s="148"/>
      <c r="P1007" s="148"/>
      <c r="Q1007" s="148"/>
      <c r="R1007" s="148"/>
      <c r="S1007" s="148"/>
      <c r="T1007" s="148"/>
      <c r="U1007" s="148"/>
      <c r="V1007" s="148"/>
      <c r="W1007" s="148"/>
      <c r="X1007" s="148"/>
      <c r="Y1007" s="148"/>
      <c r="Z1007" s="148"/>
      <c r="AA1007" s="148"/>
      <c r="AB1007" s="148"/>
    </row>
    <row r="1008" spans="1:28" ht="10.95" customHeight="1" x14ac:dyDescent="0.2">
      <c r="A1008" s="148"/>
      <c r="B1008" s="148"/>
      <c r="C1008" s="148"/>
      <c r="D1008" s="148"/>
      <c r="E1008" s="148"/>
      <c r="F1008" s="148"/>
      <c r="G1008" s="148"/>
      <c r="H1008" s="148"/>
      <c r="I1008" s="148"/>
      <c r="J1008" s="148"/>
      <c r="K1008" s="148"/>
      <c r="L1008" s="148"/>
      <c r="M1008" s="148"/>
      <c r="N1008" s="148"/>
      <c r="O1008" s="148"/>
      <c r="P1008" s="148"/>
      <c r="Q1008" s="148"/>
      <c r="R1008" s="148"/>
      <c r="S1008" s="148"/>
      <c r="T1008" s="148"/>
      <c r="U1008" s="148"/>
      <c r="V1008" s="148"/>
      <c r="W1008" s="148"/>
      <c r="X1008" s="148"/>
      <c r="Y1008" s="148"/>
      <c r="Z1008" s="148"/>
      <c r="AA1008" s="148"/>
      <c r="AB1008" s="148"/>
    </row>
    <row r="1009" spans="1:28" ht="10.95" customHeight="1" x14ac:dyDescent="0.2">
      <c r="A1009" s="148"/>
      <c r="B1009" s="148"/>
      <c r="C1009" s="148"/>
      <c r="D1009" s="148"/>
      <c r="E1009" s="148"/>
      <c r="F1009" s="148"/>
      <c r="G1009" s="148"/>
      <c r="H1009" s="148"/>
      <c r="I1009" s="148"/>
      <c r="J1009" s="148"/>
      <c r="K1009" s="148"/>
      <c r="L1009" s="148"/>
      <c r="M1009" s="148"/>
      <c r="N1009" s="148"/>
      <c r="O1009" s="148"/>
      <c r="P1009" s="148"/>
      <c r="Q1009" s="148"/>
      <c r="R1009" s="148"/>
      <c r="S1009" s="148"/>
      <c r="T1009" s="148"/>
      <c r="U1009" s="148"/>
      <c r="V1009" s="148"/>
      <c r="W1009" s="148"/>
      <c r="X1009" s="148"/>
      <c r="Y1009" s="148"/>
      <c r="Z1009" s="148"/>
      <c r="AA1009" s="148"/>
      <c r="AB1009" s="148"/>
    </row>
    <row r="1010" spans="1:28" ht="10.95" customHeight="1" x14ac:dyDescent="0.2">
      <c r="A1010" s="148"/>
      <c r="B1010" s="148"/>
      <c r="C1010" s="148"/>
      <c r="D1010" s="148"/>
      <c r="E1010" s="148"/>
      <c r="F1010" s="148"/>
      <c r="G1010" s="148"/>
      <c r="H1010" s="148"/>
      <c r="I1010" s="148"/>
      <c r="J1010" s="148"/>
      <c r="K1010" s="148"/>
      <c r="L1010" s="148"/>
      <c r="M1010" s="148"/>
      <c r="N1010" s="148"/>
      <c r="O1010" s="148"/>
      <c r="P1010" s="148"/>
      <c r="Q1010" s="148"/>
      <c r="R1010" s="148"/>
      <c r="S1010" s="148"/>
      <c r="T1010" s="148"/>
      <c r="U1010" s="148"/>
      <c r="V1010" s="148"/>
      <c r="W1010" s="148"/>
      <c r="X1010" s="148"/>
      <c r="Y1010" s="148"/>
      <c r="Z1010" s="148"/>
      <c r="AA1010" s="148"/>
      <c r="AB1010" s="148"/>
    </row>
    <row r="1011" spans="1:28" ht="10.95" customHeight="1" x14ac:dyDescent="0.2">
      <c r="A1011" s="148"/>
      <c r="B1011" s="148"/>
      <c r="C1011" s="148"/>
      <c r="D1011" s="148"/>
      <c r="E1011" s="148"/>
      <c r="F1011" s="148"/>
      <c r="G1011" s="148"/>
      <c r="H1011" s="148"/>
      <c r="I1011" s="148"/>
      <c r="J1011" s="148"/>
      <c r="K1011" s="148"/>
      <c r="L1011" s="148"/>
      <c r="M1011" s="148"/>
      <c r="N1011" s="148"/>
      <c r="O1011" s="148"/>
      <c r="P1011" s="148"/>
      <c r="Q1011" s="148"/>
      <c r="R1011" s="148"/>
      <c r="S1011" s="148"/>
      <c r="T1011" s="148"/>
      <c r="U1011" s="148"/>
      <c r="V1011" s="148"/>
      <c r="W1011" s="148"/>
      <c r="X1011" s="148"/>
      <c r="Y1011" s="148"/>
      <c r="Z1011" s="148"/>
      <c r="AA1011" s="148"/>
      <c r="AB1011" s="148"/>
    </row>
    <row r="1012" spans="1:28" ht="10.95" customHeight="1" x14ac:dyDescent="0.2">
      <c r="A1012" s="148"/>
      <c r="B1012" s="148"/>
      <c r="C1012" s="148"/>
      <c r="D1012" s="148"/>
      <c r="E1012" s="148"/>
      <c r="F1012" s="148"/>
      <c r="G1012" s="148"/>
      <c r="H1012" s="148"/>
      <c r="I1012" s="148"/>
      <c r="J1012" s="148"/>
      <c r="K1012" s="148"/>
      <c r="L1012" s="148"/>
      <c r="M1012" s="148"/>
      <c r="N1012" s="148"/>
      <c r="O1012" s="148"/>
      <c r="P1012" s="148"/>
      <c r="Q1012" s="148"/>
      <c r="R1012" s="148"/>
      <c r="S1012" s="148"/>
      <c r="T1012" s="148"/>
      <c r="U1012" s="148"/>
      <c r="V1012" s="148"/>
      <c r="W1012" s="148"/>
      <c r="X1012" s="148"/>
      <c r="Y1012" s="148"/>
      <c r="Z1012" s="148"/>
      <c r="AA1012" s="148"/>
      <c r="AB1012" s="148"/>
    </row>
    <row r="1013" spans="1:28" ht="10.95" customHeight="1" x14ac:dyDescent="0.2">
      <c r="A1013" s="148"/>
      <c r="B1013" s="148"/>
      <c r="C1013" s="148"/>
      <c r="D1013" s="148"/>
      <c r="E1013" s="148"/>
      <c r="F1013" s="148"/>
      <c r="G1013" s="148"/>
      <c r="H1013" s="148"/>
      <c r="I1013" s="148"/>
      <c r="J1013" s="148"/>
      <c r="K1013" s="148"/>
      <c r="L1013" s="148"/>
      <c r="M1013" s="148"/>
      <c r="N1013" s="148"/>
      <c r="O1013" s="148"/>
      <c r="P1013" s="148"/>
      <c r="Q1013" s="148"/>
      <c r="R1013" s="148"/>
      <c r="S1013" s="148"/>
      <c r="T1013" s="148"/>
      <c r="U1013" s="148"/>
      <c r="V1013" s="148"/>
      <c r="W1013" s="148"/>
      <c r="X1013" s="148"/>
      <c r="Y1013" s="148"/>
      <c r="Z1013" s="148"/>
      <c r="AA1013" s="148"/>
      <c r="AB1013" s="148"/>
    </row>
    <row r="1014" spans="1:28" ht="10.95" customHeight="1" x14ac:dyDescent="0.2">
      <c r="A1014" s="148"/>
      <c r="B1014" s="148"/>
      <c r="C1014" s="148"/>
      <c r="D1014" s="148"/>
      <c r="E1014" s="148"/>
      <c r="F1014" s="148"/>
      <c r="G1014" s="148"/>
      <c r="H1014" s="148"/>
      <c r="I1014" s="148"/>
      <c r="J1014" s="148"/>
      <c r="K1014" s="148"/>
      <c r="L1014" s="148"/>
      <c r="M1014" s="148"/>
      <c r="N1014" s="148"/>
      <c r="O1014" s="148"/>
      <c r="P1014" s="148"/>
      <c r="Q1014" s="148"/>
      <c r="R1014" s="148"/>
      <c r="S1014" s="148"/>
      <c r="T1014" s="148"/>
      <c r="U1014" s="148"/>
      <c r="V1014" s="148"/>
      <c r="W1014" s="148"/>
      <c r="X1014" s="148"/>
      <c r="Y1014" s="148"/>
      <c r="Z1014" s="148"/>
      <c r="AA1014" s="148"/>
      <c r="AB1014" s="148"/>
    </row>
    <row r="1015" spans="1:28" ht="10.95" customHeight="1" x14ac:dyDescent="0.2">
      <c r="A1015" s="148"/>
      <c r="B1015" s="148"/>
      <c r="C1015" s="148"/>
      <c r="D1015" s="148"/>
      <c r="E1015" s="148"/>
      <c r="F1015" s="148"/>
      <c r="G1015" s="148"/>
      <c r="H1015" s="148"/>
      <c r="I1015" s="148"/>
      <c r="J1015" s="148"/>
      <c r="K1015" s="148"/>
      <c r="L1015" s="148"/>
      <c r="M1015" s="148"/>
      <c r="N1015" s="148"/>
      <c r="O1015" s="148"/>
      <c r="P1015" s="148"/>
      <c r="Q1015" s="148"/>
      <c r="R1015" s="148"/>
      <c r="S1015" s="148"/>
      <c r="T1015" s="148"/>
      <c r="U1015" s="148"/>
      <c r="V1015" s="148"/>
      <c r="W1015" s="148"/>
      <c r="X1015" s="148"/>
      <c r="Y1015" s="148"/>
      <c r="Z1015" s="148"/>
      <c r="AA1015" s="148"/>
      <c r="AB1015" s="148"/>
    </row>
    <row r="1016" spans="1:28" ht="10.95" customHeight="1" x14ac:dyDescent="0.2">
      <c r="A1016" s="148"/>
      <c r="B1016" s="148"/>
      <c r="C1016" s="148"/>
      <c r="D1016" s="148"/>
      <c r="E1016" s="148"/>
      <c r="F1016" s="148"/>
      <c r="G1016" s="148"/>
      <c r="H1016" s="148"/>
      <c r="I1016" s="148"/>
      <c r="J1016" s="148"/>
      <c r="K1016" s="148"/>
      <c r="L1016" s="148"/>
      <c r="M1016" s="148"/>
      <c r="N1016" s="148"/>
      <c r="O1016" s="148"/>
      <c r="P1016" s="148"/>
      <c r="Q1016" s="148"/>
      <c r="R1016" s="148"/>
      <c r="S1016" s="148"/>
      <c r="T1016" s="148"/>
      <c r="U1016" s="148"/>
      <c r="V1016" s="148"/>
      <c r="W1016" s="148"/>
      <c r="X1016" s="148"/>
      <c r="Y1016" s="148"/>
      <c r="Z1016" s="148"/>
      <c r="AA1016" s="148"/>
      <c r="AB1016" s="148"/>
    </row>
    <row r="1017" spans="1:28" ht="10.95" customHeight="1" x14ac:dyDescent="0.2">
      <c r="A1017" s="148"/>
      <c r="B1017" s="148"/>
      <c r="C1017" s="148"/>
      <c r="D1017" s="148"/>
      <c r="E1017" s="148"/>
      <c r="F1017" s="148"/>
      <c r="G1017" s="148"/>
      <c r="H1017" s="148"/>
      <c r="I1017" s="148"/>
      <c r="J1017" s="148"/>
      <c r="K1017" s="148"/>
      <c r="L1017" s="148"/>
      <c r="M1017" s="148"/>
      <c r="N1017" s="148"/>
      <c r="O1017" s="148"/>
      <c r="P1017" s="148"/>
      <c r="Q1017" s="148"/>
      <c r="R1017" s="148"/>
      <c r="S1017" s="148"/>
      <c r="T1017" s="148"/>
      <c r="U1017" s="148"/>
      <c r="V1017" s="148"/>
      <c r="W1017" s="148"/>
      <c r="X1017" s="148"/>
      <c r="Y1017" s="148"/>
      <c r="Z1017" s="148"/>
      <c r="AA1017" s="148"/>
      <c r="AB1017" s="148"/>
    </row>
    <row r="1018" spans="1:28" ht="10.95" customHeight="1" x14ac:dyDescent="0.2">
      <c r="A1018" s="148"/>
      <c r="B1018" s="148"/>
      <c r="C1018" s="148"/>
      <c r="D1018" s="148"/>
      <c r="E1018" s="148"/>
      <c r="F1018" s="148"/>
      <c r="G1018" s="148"/>
      <c r="H1018" s="148"/>
      <c r="I1018" s="148"/>
      <c r="J1018" s="148"/>
      <c r="K1018" s="148"/>
      <c r="L1018" s="148"/>
      <c r="M1018" s="148"/>
      <c r="N1018" s="148"/>
      <c r="O1018" s="148"/>
      <c r="P1018" s="148"/>
      <c r="Q1018" s="148"/>
      <c r="R1018" s="148"/>
      <c r="S1018" s="148"/>
      <c r="T1018" s="148"/>
      <c r="U1018" s="148"/>
      <c r="V1018" s="148"/>
      <c r="W1018" s="148"/>
      <c r="X1018" s="148"/>
      <c r="Y1018" s="148"/>
      <c r="Z1018" s="148"/>
      <c r="AA1018" s="148"/>
      <c r="AB1018" s="148"/>
    </row>
    <row r="1019" spans="1:28" ht="10.95" customHeight="1" x14ac:dyDescent="0.2">
      <c r="A1019" s="148"/>
      <c r="B1019" s="148"/>
      <c r="C1019" s="148"/>
      <c r="D1019" s="148"/>
      <c r="E1019" s="148"/>
      <c r="F1019" s="148"/>
      <c r="G1019" s="148"/>
      <c r="H1019" s="148"/>
      <c r="I1019" s="148"/>
      <c r="J1019" s="148"/>
      <c r="K1019" s="148"/>
      <c r="L1019" s="148"/>
      <c r="M1019" s="148"/>
      <c r="N1019" s="148"/>
      <c r="O1019" s="148"/>
      <c r="P1019" s="148"/>
      <c r="Q1019" s="148"/>
      <c r="R1019" s="148"/>
      <c r="S1019" s="148"/>
      <c r="T1019" s="148"/>
      <c r="U1019" s="148"/>
      <c r="V1019" s="148"/>
      <c r="W1019" s="148"/>
      <c r="X1019" s="148"/>
      <c r="Y1019" s="148"/>
      <c r="Z1019" s="148"/>
      <c r="AA1019" s="148"/>
      <c r="AB1019" s="148"/>
    </row>
    <row r="1020" spans="1:28" ht="10.95" customHeight="1" x14ac:dyDescent="0.2">
      <c r="A1020" s="148"/>
      <c r="B1020" s="148"/>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c r="Y1020" s="148"/>
      <c r="Z1020" s="148"/>
      <c r="AA1020" s="148"/>
      <c r="AB1020" s="148"/>
    </row>
    <row r="1021" spans="1:28" ht="10.95" customHeight="1" x14ac:dyDescent="0.2">
      <c r="A1021" s="148"/>
      <c r="B1021" s="148"/>
      <c r="C1021" s="148"/>
      <c r="D1021" s="148"/>
      <c r="E1021" s="148"/>
      <c r="F1021" s="148"/>
      <c r="G1021" s="148"/>
      <c r="H1021" s="148"/>
      <c r="I1021" s="148"/>
      <c r="J1021" s="148"/>
      <c r="K1021" s="148"/>
      <c r="L1021" s="148"/>
      <c r="M1021" s="148"/>
      <c r="N1021" s="148"/>
      <c r="O1021" s="148"/>
      <c r="P1021" s="148"/>
      <c r="Q1021" s="148"/>
      <c r="R1021" s="148"/>
      <c r="S1021" s="148"/>
      <c r="T1021" s="148"/>
      <c r="U1021" s="148"/>
      <c r="V1021" s="148"/>
      <c r="W1021" s="148"/>
      <c r="X1021" s="148"/>
      <c r="Y1021" s="148"/>
      <c r="Z1021" s="148"/>
      <c r="AA1021" s="148"/>
      <c r="AB1021" s="148"/>
    </row>
    <row r="1022" spans="1:28" ht="10.95" customHeight="1" x14ac:dyDescent="0.2">
      <c r="A1022" s="148"/>
      <c r="B1022" s="148"/>
      <c r="C1022" s="148"/>
      <c r="D1022" s="148"/>
      <c r="E1022" s="148"/>
      <c r="F1022" s="148"/>
      <c r="G1022" s="148"/>
      <c r="H1022" s="148"/>
      <c r="I1022" s="148"/>
      <c r="J1022" s="148"/>
      <c r="K1022" s="148"/>
      <c r="L1022" s="148"/>
      <c r="M1022" s="148"/>
      <c r="N1022" s="148"/>
      <c r="O1022" s="148"/>
      <c r="P1022" s="148"/>
      <c r="Q1022" s="148"/>
      <c r="R1022" s="148"/>
      <c r="S1022" s="148"/>
      <c r="T1022" s="148"/>
      <c r="U1022" s="148"/>
      <c r="V1022" s="148"/>
      <c r="W1022" s="148"/>
      <c r="X1022" s="148"/>
      <c r="Y1022" s="148"/>
      <c r="Z1022" s="148"/>
      <c r="AA1022" s="148"/>
      <c r="AB1022" s="148"/>
    </row>
    <row r="1023" spans="1:28" ht="10.95" customHeight="1" x14ac:dyDescent="0.2">
      <c r="A1023" s="148"/>
      <c r="B1023" s="148"/>
      <c r="C1023" s="148"/>
      <c r="D1023" s="148"/>
      <c r="E1023" s="148"/>
      <c r="F1023" s="148"/>
      <c r="G1023" s="148"/>
      <c r="H1023" s="148"/>
      <c r="I1023" s="148"/>
      <c r="J1023" s="148"/>
      <c r="K1023" s="148"/>
      <c r="L1023" s="148"/>
      <c r="M1023" s="148"/>
      <c r="N1023" s="148"/>
      <c r="O1023" s="148"/>
      <c r="P1023" s="148"/>
      <c r="Q1023" s="148"/>
      <c r="R1023" s="148"/>
      <c r="S1023" s="148"/>
      <c r="T1023" s="148"/>
      <c r="U1023" s="148"/>
      <c r="V1023" s="148"/>
      <c r="W1023" s="148"/>
      <c r="X1023" s="148"/>
      <c r="Y1023" s="148"/>
      <c r="Z1023" s="148"/>
      <c r="AA1023" s="148"/>
      <c r="AB1023" s="148"/>
    </row>
    <row r="1024" spans="1:28" ht="10.95" customHeight="1" x14ac:dyDescent="0.2">
      <c r="A1024" s="148"/>
      <c r="B1024" s="148"/>
      <c r="C1024" s="148"/>
      <c r="D1024" s="148"/>
      <c r="E1024" s="148"/>
      <c r="F1024" s="148"/>
      <c r="G1024" s="148"/>
      <c r="H1024" s="148"/>
      <c r="I1024" s="148"/>
      <c r="J1024" s="148"/>
      <c r="K1024" s="148"/>
      <c r="L1024" s="148"/>
      <c r="M1024" s="148"/>
      <c r="N1024" s="148"/>
      <c r="O1024" s="148"/>
      <c r="P1024" s="148"/>
      <c r="Q1024" s="148"/>
      <c r="R1024" s="148"/>
      <c r="S1024" s="148"/>
      <c r="T1024" s="148"/>
      <c r="U1024" s="148"/>
      <c r="V1024" s="148"/>
      <c r="W1024" s="148"/>
      <c r="X1024" s="148"/>
      <c r="Y1024" s="148"/>
      <c r="Z1024" s="148"/>
      <c r="AA1024" s="148"/>
      <c r="AB1024" s="148"/>
    </row>
    <row r="1025" spans="1:28" ht="10.95" customHeight="1" x14ac:dyDescent="0.2">
      <c r="A1025" s="148"/>
      <c r="B1025" s="148"/>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c r="Y1025" s="148"/>
      <c r="Z1025" s="148"/>
      <c r="AA1025" s="148"/>
      <c r="AB1025" s="148"/>
    </row>
    <row r="1026" spans="1:28" ht="10.95" customHeight="1" x14ac:dyDescent="0.2">
      <c r="A1026" s="148"/>
      <c r="B1026" s="148"/>
      <c r="C1026" s="148"/>
      <c r="D1026" s="148"/>
      <c r="E1026" s="148"/>
      <c r="F1026" s="148"/>
      <c r="G1026" s="148"/>
      <c r="H1026" s="148"/>
      <c r="I1026" s="148"/>
      <c r="J1026" s="148"/>
      <c r="K1026" s="148"/>
      <c r="L1026" s="148"/>
      <c r="M1026" s="148"/>
      <c r="N1026" s="148"/>
      <c r="O1026" s="148"/>
      <c r="P1026" s="148"/>
      <c r="Q1026" s="148"/>
      <c r="R1026" s="148"/>
      <c r="S1026" s="148"/>
      <c r="T1026" s="148"/>
      <c r="U1026" s="148"/>
      <c r="V1026" s="148"/>
      <c r="W1026" s="148"/>
      <c r="X1026" s="148"/>
      <c r="Y1026" s="148"/>
      <c r="Z1026" s="148"/>
      <c r="AA1026" s="148"/>
      <c r="AB1026" s="148"/>
    </row>
    <row r="1027" spans="1:28" ht="10.95" customHeight="1" x14ac:dyDescent="0.2">
      <c r="A1027" s="148"/>
      <c r="B1027" s="148"/>
      <c r="C1027" s="148"/>
      <c r="D1027" s="148"/>
      <c r="E1027" s="148"/>
      <c r="F1027" s="148"/>
      <c r="G1027" s="148"/>
      <c r="H1027" s="148"/>
      <c r="I1027" s="148"/>
      <c r="J1027" s="148"/>
      <c r="K1027" s="148"/>
      <c r="L1027" s="148"/>
      <c r="M1027" s="148"/>
      <c r="N1027" s="148"/>
      <c r="O1027" s="148"/>
      <c r="P1027" s="148"/>
      <c r="Q1027" s="148"/>
      <c r="R1027" s="148"/>
      <c r="S1027" s="148"/>
      <c r="T1027" s="148"/>
      <c r="U1027" s="148"/>
      <c r="V1027" s="148"/>
      <c r="W1027" s="148"/>
      <c r="X1027" s="148"/>
      <c r="Y1027" s="148"/>
      <c r="Z1027" s="148"/>
      <c r="AA1027" s="148"/>
      <c r="AB1027" s="148"/>
    </row>
    <row r="1028" spans="1:28" ht="10.95" customHeight="1" x14ac:dyDescent="0.2">
      <c r="A1028" s="148"/>
      <c r="B1028" s="148"/>
      <c r="C1028" s="148"/>
      <c r="D1028" s="148"/>
      <c r="E1028" s="148"/>
      <c r="F1028" s="148"/>
      <c r="G1028" s="148"/>
      <c r="H1028" s="148"/>
      <c r="I1028" s="148"/>
      <c r="J1028" s="148"/>
      <c r="K1028" s="148"/>
      <c r="L1028" s="148"/>
      <c r="M1028" s="148"/>
      <c r="N1028" s="148"/>
      <c r="O1028" s="148"/>
      <c r="P1028" s="148"/>
      <c r="Q1028" s="148"/>
      <c r="R1028" s="148"/>
      <c r="S1028" s="148"/>
      <c r="T1028" s="148"/>
      <c r="U1028" s="148"/>
      <c r="V1028" s="148"/>
      <c r="W1028" s="148"/>
      <c r="X1028" s="148"/>
      <c r="Y1028" s="148"/>
      <c r="Z1028" s="148"/>
      <c r="AA1028" s="148"/>
      <c r="AB1028" s="148"/>
    </row>
    <row r="1029" spans="1:28" ht="10.95" customHeight="1" x14ac:dyDescent="0.2">
      <c r="A1029" s="148"/>
      <c r="B1029" s="148"/>
      <c r="C1029" s="148"/>
      <c r="D1029" s="148"/>
      <c r="E1029" s="148"/>
      <c r="F1029" s="148"/>
      <c r="G1029" s="148"/>
      <c r="H1029" s="148"/>
      <c r="I1029" s="148"/>
      <c r="J1029" s="148"/>
      <c r="K1029" s="148"/>
      <c r="L1029" s="148"/>
      <c r="M1029" s="148"/>
      <c r="N1029" s="148"/>
      <c r="O1029" s="148"/>
      <c r="P1029" s="148"/>
      <c r="Q1029" s="148"/>
      <c r="R1029" s="148"/>
      <c r="S1029" s="148"/>
      <c r="T1029" s="148"/>
      <c r="U1029" s="148"/>
      <c r="V1029" s="148"/>
      <c r="W1029" s="148"/>
      <c r="X1029" s="148"/>
      <c r="Y1029" s="148"/>
      <c r="Z1029" s="148"/>
      <c r="AA1029" s="148"/>
      <c r="AB1029" s="148"/>
    </row>
    <row r="1030" spans="1:28" ht="10.95" customHeight="1" x14ac:dyDescent="0.2">
      <c r="A1030" s="148"/>
      <c r="B1030" s="148"/>
      <c r="C1030" s="148"/>
      <c r="D1030" s="148"/>
      <c r="E1030" s="148"/>
      <c r="F1030" s="148"/>
      <c r="G1030" s="148"/>
      <c r="H1030" s="148"/>
      <c r="I1030" s="148"/>
      <c r="J1030" s="148"/>
      <c r="K1030" s="148"/>
      <c r="L1030" s="148"/>
      <c r="M1030" s="148"/>
      <c r="N1030" s="148"/>
      <c r="O1030" s="148"/>
      <c r="P1030" s="148"/>
      <c r="Q1030" s="148"/>
      <c r="R1030" s="148"/>
      <c r="S1030" s="148"/>
      <c r="T1030" s="148"/>
      <c r="U1030" s="148"/>
      <c r="V1030" s="148"/>
      <c r="W1030" s="148"/>
      <c r="X1030" s="148"/>
      <c r="Y1030" s="148"/>
      <c r="Z1030" s="148"/>
      <c r="AA1030" s="148"/>
      <c r="AB1030" s="148"/>
    </row>
    <row r="1031" spans="1:28" ht="10.95" customHeight="1" x14ac:dyDescent="0.2">
      <c r="A1031" s="148"/>
      <c r="B1031" s="148"/>
      <c r="C1031" s="148"/>
      <c r="D1031" s="148"/>
      <c r="E1031" s="148"/>
      <c r="F1031" s="148"/>
      <c r="G1031" s="148"/>
      <c r="H1031" s="148"/>
      <c r="I1031" s="148"/>
      <c r="J1031" s="148"/>
      <c r="K1031" s="148"/>
      <c r="L1031" s="148"/>
      <c r="M1031" s="148"/>
      <c r="N1031" s="148"/>
      <c r="O1031" s="148"/>
      <c r="P1031" s="148"/>
      <c r="Q1031" s="148"/>
      <c r="R1031" s="148"/>
      <c r="S1031" s="148"/>
      <c r="T1031" s="148"/>
      <c r="U1031" s="148"/>
      <c r="V1031" s="148"/>
      <c r="W1031" s="148"/>
      <c r="X1031" s="148"/>
      <c r="Y1031" s="148"/>
      <c r="Z1031" s="148"/>
      <c r="AA1031" s="148"/>
      <c r="AB1031" s="148"/>
    </row>
    <row r="1032" spans="1:28" ht="10.95" customHeight="1" x14ac:dyDescent="0.2">
      <c r="A1032" s="148"/>
      <c r="B1032" s="148"/>
      <c r="C1032" s="148"/>
      <c r="D1032" s="148"/>
      <c r="E1032" s="148"/>
      <c r="F1032" s="148"/>
      <c r="G1032" s="148"/>
      <c r="H1032" s="148"/>
      <c r="I1032" s="148"/>
      <c r="J1032" s="148"/>
      <c r="K1032" s="148"/>
      <c r="L1032" s="148"/>
      <c r="M1032" s="148"/>
      <c r="N1032" s="148"/>
      <c r="O1032" s="148"/>
      <c r="P1032" s="148"/>
      <c r="Q1032" s="148"/>
      <c r="R1032" s="148"/>
      <c r="S1032" s="148"/>
      <c r="T1032" s="148"/>
      <c r="U1032" s="148"/>
      <c r="V1032" s="148"/>
      <c r="W1032" s="148"/>
      <c r="X1032" s="148"/>
      <c r="Y1032" s="148"/>
      <c r="Z1032" s="148"/>
      <c r="AA1032" s="148"/>
      <c r="AB1032" s="148"/>
    </row>
    <row r="1033" spans="1:28" ht="10.95" customHeight="1" x14ac:dyDescent="0.2">
      <c r="A1033" s="148"/>
      <c r="B1033" s="148"/>
      <c r="C1033" s="148"/>
      <c r="D1033" s="148"/>
      <c r="E1033" s="148"/>
      <c r="F1033" s="148"/>
      <c r="G1033" s="148"/>
      <c r="H1033" s="148"/>
      <c r="I1033" s="148"/>
      <c r="J1033" s="148"/>
      <c r="K1033" s="148"/>
      <c r="L1033" s="148"/>
      <c r="M1033" s="148"/>
      <c r="N1033" s="148"/>
      <c r="O1033" s="148"/>
      <c r="P1033" s="148"/>
      <c r="Q1033" s="148"/>
      <c r="R1033" s="148"/>
      <c r="S1033" s="148"/>
      <c r="T1033" s="148"/>
      <c r="U1033" s="148"/>
      <c r="V1033" s="148"/>
      <c r="W1033" s="148"/>
      <c r="X1033" s="148"/>
      <c r="Y1033" s="148"/>
      <c r="Z1033" s="148"/>
      <c r="AA1033" s="148"/>
      <c r="AB1033" s="148"/>
    </row>
    <row r="1034" spans="1:28" ht="10.95" customHeight="1" x14ac:dyDescent="0.2">
      <c r="A1034" s="148"/>
      <c r="B1034" s="148"/>
      <c r="C1034" s="148"/>
      <c r="D1034" s="148"/>
      <c r="E1034" s="148"/>
      <c r="F1034" s="148"/>
      <c r="G1034" s="148"/>
      <c r="H1034" s="148"/>
      <c r="I1034" s="148"/>
      <c r="J1034" s="148"/>
      <c r="K1034" s="148"/>
      <c r="L1034" s="148"/>
      <c r="M1034" s="148"/>
      <c r="N1034" s="148"/>
      <c r="O1034" s="148"/>
      <c r="P1034" s="148"/>
      <c r="Q1034" s="148"/>
      <c r="R1034" s="148"/>
      <c r="S1034" s="148"/>
      <c r="T1034" s="148"/>
      <c r="U1034" s="148"/>
      <c r="V1034" s="148"/>
      <c r="W1034" s="148"/>
      <c r="X1034" s="148"/>
      <c r="Y1034" s="148"/>
      <c r="Z1034" s="148"/>
      <c r="AA1034" s="148"/>
      <c r="AB1034" s="148"/>
    </row>
    <row r="1035" spans="1:28" ht="10.95" customHeight="1" x14ac:dyDescent="0.2">
      <c r="A1035" s="148"/>
      <c r="B1035" s="148"/>
      <c r="C1035" s="148"/>
      <c r="D1035" s="148"/>
      <c r="E1035" s="148"/>
      <c r="F1035" s="148"/>
      <c r="G1035" s="148"/>
      <c r="H1035" s="148"/>
      <c r="I1035" s="148"/>
      <c r="J1035" s="148"/>
      <c r="K1035" s="148"/>
      <c r="L1035" s="148"/>
      <c r="M1035" s="148"/>
      <c r="N1035" s="148"/>
      <c r="O1035" s="148"/>
      <c r="P1035" s="148"/>
      <c r="Q1035" s="148"/>
      <c r="R1035" s="148"/>
      <c r="S1035" s="148"/>
      <c r="T1035" s="148"/>
      <c r="U1035" s="148"/>
      <c r="V1035" s="148"/>
      <c r="W1035" s="148"/>
      <c r="X1035" s="148"/>
      <c r="Y1035" s="148"/>
      <c r="Z1035" s="148"/>
      <c r="AA1035" s="148"/>
      <c r="AB1035" s="148"/>
    </row>
    <row r="1036" spans="1:28" ht="10.95" customHeight="1" x14ac:dyDescent="0.2">
      <c r="A1036" s="148"/>
      <c r="B1036" s="148"/>
      <c r="C1036" s="148"/>
      <c r="D1036" s="148"/>
      <c r="E1036" s="148"/>
      <c r="F1036" s="148"/>
      <c r="G1036" s="148"/>
      <c r="H1036" s="148"/>
      <c r="I1036" s="148"/>
      <c r="J1036" s="148"/>
      <c r="K1036" s="148"/>
      <c r="L1036" s="148"/>
      <c r="M1036" s="148"/>
      <c r="N1036" s="148"/>
      <c r="O1036" s="148"/>
      <c r="P1036" s="148"/>
      <c r="Q1036" s="148"/>
      <c r="R1036" s="148"/>
      <c r="S1036" s="148"/>
      <c r="T1036" s="148"/>
      <c r="U1036" s="148"/>
      <c r="V1036" s="148"/>
      <c r="W1036" s="148"/>
      <c r="X1036" s="148"/>
      <c r="Y1036" s="148"/>
      <c r="Z1036" s="148"/>
      <c r="AA1036" s="148"/>
      <c r="AB1036" s="148"/>
    </row>
    <row r="1037" spans="1:28" ht="10.95" customHeight="1" x14ac:dyDescent="0.2">
      <c r="A1037" s="148"/>
      <c r="B1037" s="148"/>
      <c r="C1037" s="148"/>
      <c r="D1037" s="148"/>
      <c r="E1037" s="148"/>
      <c r="F1037" s="148"/>
      <c r="G1037" s="148"/>
      <c r="H1037" s="148"/>
      <c r="I1037" s="148"/>
      <c r="J1037" s="148"/>
      <c r="K1037" s="148"/>
      <c r="L1037" s="148"/>
      <c r="M1037" s="148"/>
      <c r="N1037" s="148"/>
      <c r="O1037" s="148"/>
      <c r="P1037" s="148"/>
      <c r="Q1037" s="148"/>
      <c r="R1037" s="148"/>
      <c r="S1037" s="148"/>
      <c r="T1037" s="148"/>
      <c r="U1037" s="148"/>
      <c r="V1037" s="148"/>
      <c r="W1037" s="148"/>
      <c r="X1037" s="148"/>
      <c r="Y1037" s="148"/>
      <c r="Z1037" s="148"/>
      <c r="AA1037" s="148"/>
      <c r="AB1037" s="148"/>
    </row>
  </sheetData>
  <mergeCells count="362">
    <mergeCell ref="A356:F356"/>
    <mergeCell ref="H356:K356"/>
    <mergeCell ref="K348:L348"/>
    <mergeCell ref="K349:L349"/>
    <mergeCell ref="K350:L350"/>
    <mergeCell ref="K351:L351"/>
    <mergeCell ref="K352:L352"/>
    <mergeCell ref="K353:L353"/>
    <mergeCell ref="K342:L342"/>
    <mergeCell ref="K343:L343"/>
    <mergeCell ref="K344:L344"/>
    <mergeCell ref="K345:L345"/>
    <mergeCell ref="K346:L346"/>
    <mergeCell ref="K347:L347"/>
    <mergeCell ref="K336:L336"/>
    <mergeCell ref="K337:L337"/>
    <mergeCell ref="K338:L338"/>
    <mergeCell ref="K339:L339"/>
    <mergeCell ref="K340:L340"/>
    <mergeCell ref="K341:L341"/>
    <mergeCell ref="K330:L330"/>
    <mergeCell ref="K331:L331"/>
    <mergeCell ref="K332:L332"/>
    <mergeCell ref="K333:L333"/>
    <mergeCell ref="K334:L334"/>
    <mergeCell ref="K335:L335"/>
    <mergeCell ref="K324:L324"/>
    <mergeCell ref="K325:L325"/>
    <mergeCell ref="K326:L326"/>
    <mergeCell ref="K327:L327"/>
    <mergeCell ref="K328:L328"/>
    <mergeCell ref="K329:L329"/>
    <mergeCell ref="K318:L318"/>
    <mergeCell ref="K319:L319"/>
    <mergeCell ref="K320:L320"/>
    <mergeCell ref="K321:L321"/>
    <mergeCell ref="K322:L322"/>
    <mergeCell ref="K323:L323"/>
    <mergeCell ref="K312:L312"/>
    <mergeCell ref="K313:L313"/>
    <mergeCell ref="K314:L314"/>
    <mergeCell ref="K315:L315"/>
    <mergeCell ref="K316:L316"/>
    <mergeCell ref="K317:L317"/>
    <mergeCell ref="K306:L306"/>
    <mergeCell ref="K307:L307"/>
    <mergeCell ref="K308:L308"/>
    <mergeCell ref="K309:L309"/>
    <mergeCell ref="K310:L310"/>
    <mergeCell ref="K311:L311"/>
    <mergeCell ref="K300:L300"/>
    <mergeCell ref="K301:L301"/>
    <mergeCell ref="K302:L302"/>
    <mergeCell ref="K303:L303"/>
    <mergeCell ref="K304:L304"/>
    <mergeCell ref="K305:L305"/>
    <mergeCell ref="K294:L294"/>
    <mergeCell ref="K295:L295"/>
    <mergeCell ref="K296:L296"/>
    <mergeCell ref="K297:L297"/>
    <mergeCell ref="K298:L298"/>
    <mergeCell ref="K299:L299"/>
    <mergeCell ref="K288:L288"/>
    <mergeCell ref="K289:L289"/>
    <mergeCell ref="K290:L290"/>
    <mergeCell ref="K291:L291"/>
    <mergeCell ref="K292:L292"/>
    <mergeCell ref="K293:L293"/>
    <mergeCell ref="A285:F285"/>
    <mergeCell ref="H285:N285"/>
    <mergeCell ref="P285:U285"/>
    <mergeCell ref="W285:AB285"/>
    <mergeCell ref="K286:L286"/>
    <mergeCell ref="K287:L287"/>
    <mergeCell ref="K277:L277"/>
    <mergeCell ref="K278:L278"/>
    <mergeCell ref="K279:L279"/>
    <mergeCell ref="K280:L280"/>
    <mergeCell ref="K281:L281"/>
    <mergeCell ref="K282:L282"/>
    <mergeCell ref="K271:L271"/>
    <mergeCell ref="K272:L272"/>
    <mergeCell ref="K273:L273"/>
    <mergeCell ref="K274:L274"/>
    <mergeCell ref="K275:L275"/>
    <mergeCell ref="K276:L276"/>
    <mergeCell ref="K265:L265"/>
    <mergeCell ref="K266:L266"/>
    <mergeCell ref="K267:L267"/>
    <mergeCell ref="K268:L268"/>
    <mergeCell ref="K269:L269"/>
    <mergeCell ref="K270:L270"/>
    <mergeCell ref="K259:L259"/>
    <mergeCell ref="K260:L260"/>
    <mergeCell ref="K261:L261"/>
    <mergeCell ref="K262:L262"/>
    <mergeCell ref="K263:L263"/>
    <mergeCell ref="K264:L264"/>
    <mergeCell ref="K253:L253"/>
    <mergeCell ref="K254:L254"/>
    <mergeCell ref="K255:L255"/>
    <mergeCell ref="K256:L256"/>
    <mergeCell ref="K257:L257"/>
    <mergeCell ref="K258:L258"/>
    <mergeCell ref="K247:L247"/>
    <mergeCell ref="K248:L248"/>
    <mergeCell ref="K249:L249"/>
    <mergeCell ref="K250:L250"/>
    <mergeCell ref="K251:L251"/>
    <mergeCell ref="K252:L252"/>
    <mergeCell ref="K241:L241"/>
    <mergeCell ref="K242:L242"/>
    <mergeCell ref="K243:L243"/>
    <mergeCell ref="K244:L244"/>
    <mergeCell ref="K245:L245"/>
    <mergeCell ref="K246:L246"/>
    <mergeCell ref="K235:L235"/>
    <mergeCell ref="K236:L236"/>
    <mergeCell ref="K237:L237"/>
    <mergeCell ref="K238:L238"/>
    <mergeCell ref="K239:L239"/>
    <mergeCell ref="K240:L240"/>
    <mergeCell ref="K229:L229"/>
    <mergeCell ref="K230:L230"/>
    <mergeCell ref="K231:L231"/>
    <mergeCell ref="K232:L232"/>
    <mergeCell ref="K233:L233"/>
    <mergeCell ref="K234:L234"/>
    <mergeCell ref="K223:L223"/>
    <mergeCell ref="K224:L224"/>
    <mergeCell ref="K225:L225"/>
    <mergeCell ref="K226:L226"/>
    <mergeCell ref="K227:L227"/>
    <mergeCell ref="K228:L228"/>
    <mergeCell ref="K217:L217"/>
    <mergeCell ref="K218:L218"/>
    <mergeCell ref="K219:L219"/>
    <mergeCell ref="K220:L220"/>
    <mergeCell ref="K221:L221"/>
    <mergeCell ref="K222:L222"/>
    <mergeCell ref="A214:F214"/>
    <mergeCell ref="H214:N214"/>
    <mergeCell ref="P214:U214"/>
    <mergeCell ref="W214:AB214"/>
    <mergeCell ref="K215:L215"/>
    <mergeCell ref="K216:L216"/>
    <mergeCell ref="K206:L206"/>
    <mergeCell ref="K207:L207"/>
    <mergeCell ref="K208:L208"/>
    <mergeCell ref="K209:L209"/>
    <mergeCell ref="K210:L210"/>
    <mergeCell ref="K211:L211"/>
    <mergeCell ref="K200:L200"/>
    <mergeCell ref="K201:L201"/>
    <mergeCell ref="K202:L202"/>
    <mergeCell ref="K203:L203"/>
    <mergeCell ref="K204:L204"/>
    <mergeCell ref="K205:L205"/>
    <mergeCell ref="K194:L194"/>
    <mergeCell ref="K195:L195"/>
    <mergeCell ref="K196:L196"/>
    <mergeCell ref="K197:L197"/>
    <mergeCell ref="K198:L198"/>
    <mergeCell ref="K199:L199"/>
    <mergeCell ref="K188:L188"/>
    <mergeCell ref="K189:L189"/>
    <mergeCell ref="K190:L190"/>
    <mergeCell ref="K191:L191"/>
    <mergeCell ref="K192:L192"/>
    <mergeCell ref="K193:L193"/>
    <mergeCell ref="K182:L182"/>
    <mergeCell ref="K183:L183"/>
    <mergeCell ref="K184:L184"/>
    <mergeCell ref="K185:L185"/>
    <mergeCell ref="K186:L186"/>
    <mergeCell ref="K187:L187"/>
    <mergeCell ref="K176:L176"/>
    <mergeCell ref="K177:L177"/>
    <mergeCell ref="K178:L178"/>
    <mergeCell ref="K179:L179"/>
    <mergeCell ref="K180:L180"/>
    <mergeCell ref="K181:L181"/>
    <mergeCell ref="K170:L170"/>
    <mergeCell ref="K171:L171"/>
    <mergeCell ref="K172:L172"/>
    <mergeCell ref="K173:L173"/>
    <mergeCell ref="K174:L174"/>
    <mergeCell ref="K175:L175"/>
    <mergeCell ref="K164:L164"/>
    <mergeCell ref="K165:L165"/>
    <mergeCell ref="K166:L166"/>
    <mergeCell ref="K167:L167"/>
    <mergeCell ref="K168:L168"/>
    <mergeCell ref="K169:L169"/>
    <mergeCell ref="K158:L158"/>
    <mergeCell ref="K159:L159"/>
    <mergeCell ref="K160:L160"/>
    <mergeCell ref="K161:L161"/>
    <mergeCell ref="K162:L162"/>
    <mergeCell ref="K163:L163"/>
    <mergeCell ref="K152:L152"/>
    <mergeCell ref="K153:L153"/>
    <mergeCell ref="K154:L154"/>
    <mergeCell ref="K155:L155"/>
    <mergeCell ref="K156:L156"/>
    <mergeCell ref="K157:L157"/>
    <mergeCell ref="K146:L146"/>
    <mergeCell ref="K147:L147"/>
    <mergeCell ref="K148:L148"/>
    <mergeCell ref="K149:L149"/>
    <mergeCell ref="K150:L150"/>
    <mergeCell ref="K151:L151"/>
    <mergeCell ref="A143:F143"/>
    <mergeCell ref="H143:N143"/>
    <mergeCell ref="P143:U143"/>
    <mergeCell ref="W143:AB143"/>
    <mergeCell ref="K144:L144"/>
    <mergeCell ref="K145:L145"/>
    <mergeCell ref="K135:L135"/>
    <mergeCell ref="K136:L136"/>
    <mergeCell ref="K137:L137"/>
    <mergeCell ref="K138:L138"/>
    <mergeCell ref="K139:L139"/>
    <mergeCell ref="K140:L140"/>
    <mergeCell ref="K129:L129"/>
    <mergeCell ref="K130:L130"/>
    <mergeCell ref="K131:L131"/>
    <mergeCell ref="K132:L132"/>
    <mergeCell ref="K133:L133"/>
    <mergeCell ref="K134:L134"/>
    <mergeCell ref="K123:L123"/>
    <mergeCell ref="K124:L124"/>
    <mergeCell ref="K125:L125"/>
    <mergeCell ref="K126:L126"/>
    <mergeCell ref="K127:L127"/>
    <mergeCell ref="K128:L128"/>
    <mergeCell ref="K117:L117"/>
    <mergeCell ref="K118:L118"/>
    <mergeCell ref="K119:L119"/>
    <mergeCell ref="K120:L120"/>
    <mergeCell ref="K121:L121"/>
    <mergeCell ref="K122:L122"/>
    <mergeCell ref="K111:L111"/>
    <mergeCell ref="K112:L112"/>
    <mergeCell ref="K113:L113"/>
    <mergeCell ref="K114:L114"/>
    <mergeCell ref="K115:L115"/>
    <mergeCell ref="K116:L116"/>
    <mergeCell ref="K105:L105"/>
    <mergeCell ref="K106:L106"/>
    <mergeCell ref="K107:L107"/>
    <mergeCell ref="K108:L108"/>
    <mergeCell ref="K109:L109"/>
    <mergeCell ref="K110:L110"/>
    <mergeCell ref="K99:L99"/>
    <mergeCell ref="K100:L100"/>
    <mergeCell ref="K101:L101"/>
    <mergeCell ref="K102:L102"/>
    <mergeCell ref="K103:L103"/>
    <mergeCell ref="K104:L104"/>
    <mergeCell ref="K93:L93"/>
    <mergeCell ref="K94:L94"/>
    <mergeCell ref="K95:L95"/>
    <mergeCell ref="K96:L96"/>
    <mergeCell ref="K97:L97"/>
    <mergeCell ref="K98:L98"/>
    <mergeCell ref="K87:L87"/>
    <mergeCell ref="K88:L88"/>
    <mergeCell ref="K89:L89"/>
    <mergeCell ref="K90:L90"/>
    <mergeCell ref="K91:L91"/>
    <mergeCell ref="K92:L92"/>
    <mergeCell ref="K81:L81"/>
    <mergeCell ref="K82:L82"/>
    <mergeCell ref="K83:L83"/>
    <mergeCell ref="K84:L84"/>
    <mergeCell ref="K85:L85"/>
    <mergeCell ref="K86:L86"/>
    <mergeCell ref="K75:L75"/>
    <mergeCell ref="K76:L76"/>
    <mergeCell ref="K77:L77"/>
    <mergeCell ref="K78:L78"/>
    <mergeCell ref="K79:L79"/>
    <mergeCell ref="K80:L80"/>
    <mergeCell ref="A72:F72"/>
    <mergeCell ref="H72:N72"/>
    <mergeCell ref="P72:U72"/>
    <mergeCell ref="W72:AB72"/>
    <mergeCell ref="K73:L73"/>
    <mergeCell ref="K74:L74"/>
    <mergeCell ref="K64:L64"/>
    <mergeCell ref="K65:L65"/>
    <mergeCell ref="K66:L66"/>
    <mergeCell ref="K67:L67"/>
    <mergeCell ref="K68:L68"/>
    <mergeCell ref="K69:L69"/>
    <mergeCell ref="K58:L58"/>
    <mergeCell ref="K59:L59"/>
    <mergeCell ref="K60:L60"/>
    <mergeCell ref="K61:L61"/>
    <mergeCell ref="K62:L62"/>
    <mergeCell ref="K63:L63"/>
    <mergeCell ref="K52:L52"/>
    <mergeCell ref="K53:L53"/>
    <mergeCell ref="K54:L54"/>
    <mergeCell ref="K55:L55"/>
    <mergeCell ref="K56:L56"/>
    <mergeCell ref="K57:L57"/>
    <mergeCell ref="K46:L46"/>
    <mergeCell ref="K47:L47"/>
    <mergeCell ref="K48:L48"/>
    <mergeCell ref="K49:L49"/>
    <mergeCell ref="K50:L50"/>
    <mergeCell ref="K51:L51"/>
    <mergeCell ref="K40:L40"/>
    <mergeCell ref="K41:L41"/>
    <mergeCell ref="K42:L42"/>
    <mergeCell ref="K43:L43"/>
    <mergeCell ref="K44:L44"/>
    <mergeCell ref="K45:L45"/>
    <mergeCell ref="K34:L34"/>
    <mergeCell ref="K35:L35"/>
    <mergeCell ref="K36:L36"/>
    <mergeCell ref="K37:L37"/>
    <mergeCell ref="K38:L38"/>
    <mergeCell ref="K39:L39"/>
    <mergeCell ref="K28:L28"/>
    <mergeCell ref="K29:L29"/>
    <mergeCell ref="K30:L30"/>
    <mergeCell ref="K31:L31"/>
    <mergeCell ref="K32:L32"/>
    <mergeCell ref="K33:L33"/>
    <mergeCell ref="K22:L22"/>
    <mergeCell ref="K23:L23"/>
    <mergeCell ref="K24:L24"/>
    <mergeCell ref="K25:L25"/>
    <mergeCell ref="K26:L26"/>
    <mergeCell ref="K27:L27"/>
    <mergeCell ref="K16:L16"/>
    <mergeCell ref="K17:L17"/>
    <mergeCell ref="K18:L18"/>
    <mergeCell ref="K19:L19"/>
    <mergeCell ref="K20:L20"/>
    <mergeCell ref="K21:L21"/>
    <mergeCell ref="K13:L13"/>
    <mergeCell ref="K14:L14"/>
    <mergeCell ref="K15:L15"/>
    <mergeCell ref="K4:L4"/>
    <mergeCell ref="K5:L5"/>
    <mergeCell ref="K6:L6"/>
    <mergeCell ref="K7:L7"/>
    <mergeCell ref="K8:L8"/>
    <mergeCell ref="K9:L9"/>
    <mergeCell ref="A1:F1"/>
    <mergeCell ref="H1:N1"/>
    <mergeCell ref="P1:U1"/>
    <mergeCell ref="W1:AB1"/>
    <mergeCell ref="K2:L2"/>
    <mergeCell ref="K3:L3"/>
    <mergeCell ref="K10:L10"/>
    <mergeCell ref="K11:L11"/>
    <mergeCell ref="K12:L12"/>
  </mergeCells>
  <conditionalFormatting sqref="F2:F66">
    <cfRule type="dataBar" priority="62">
      <dataBar>
        <cfvo type="min"/>
        <cfvo type="max"/>
        <color rgb="FFFFB628"/>
      </dataBar>
      <extLst>
        <ext xmlns:x14="http://schemas.microsoft.com/office/spreadsheetml/2009/9/main" uri="{B025F937-C7B1-47D3-B67F-A62EFF666E3E}">
          <x14:id>{522E2D26-FF59-4051-B0EB-89EB478FC840}</x14:id>
        </ext>
      </extLst>
    </cfRule>
  </conditionalFormatting>
  <conditionalFormatting sqref="F67:F69">
    <cfRule type="dataBar" priority="25">
      <dataBar>
        <cfvo type="min"/>
        <cfvo type="max"/>
        <color rgb="FFFFB628"/>
      </dataBar>
      <extLst>
        <ext xmlns:x14="http://schemas.microsoft.com/office/spreadsheetml/2009/9/main" uri="{B025F937-C7B1-47D3-B67F-A62EFF666E3E}">
          <x14:id>{EC3529C7-0D8E-47D6-9B58-0195B2CCA1DE}</x14:id>
        </ext>
      </extLst>
    </cfRule>
  </conditionalFormatting>
  <conditionalFormatting sqref="F73:F137">
    <cfRule type="dataBar" priority="57">
      <dataBar>
        <cfvo type="min"/>
        <cfvo type="max"/>
        <color rgb="FFFFB628"/>
      </dataBar>
      <extLst>
        <ext xmlns:x14="http://schemas.microsoft.com/office/spreadsheetml/2009/9/main" uri="{B025F937-C7B1-47D3-B67F-A62EFF666E3E}">
          <x14:id>{33F20509-60C9-43BE-8449-6CB9CC3458F6}</x14:id>
        </ext>
      </extLst>
    </cfRule>
  </conditionalFormatting>
  <conditionalFormatting sqref="F138:F140">
    <cfRule type="dataBar" priority="29">
      <dataBar>
        <cfvo type="min"/>
        <cfvo type="max"/>
        <color rgb="FFFFB628"/>
      </dataBar>
      <extLst>
        <ext xmlns:x14="http://schemas.microsoft.com/office/spreadsheetml/2009/9/main" uri="{B025F937-C7B1-47D3-B67F-A62EFF666E3E}">
          <x14:id>{B40A2AFD-411E-478E-B8C5-93C3E092F192}</x14:id>
        </ext>
      </extLst>
    </cfRule>
  </conditionalFormatting>
  <conditionalFormatting sqref="F144:F210">
    <cfRule type="dataBar" priority="54">
      <dataBar>
        <cfvo type="min"/>
        <cfvo type="max"/>
        <color rgb="FFFFB628"/>
      </dataBar>
      <extLst>
        <ext xmlns:x14="http://schemas.microsoft.com/office/spreadsheetml/2009/9/main" uri="{B025F937-C7B1-47D3-B67F-A62EFF666E3E}">
          <x14:id>{9069ECA1-CB52-4693-A6A0-BE8F7C05D0A5}</x14:id>
        </ext>
      </extLst>
    </cfRule>
  </conditionalFormatting>
  <conditionalFormatting sqref="F211">
    <cfRule type="dataBar" priority="33">
      <dataBar>
        <cfvo type="min"/>
        <cfvo type="max"/>
        <color rgb="FFFFB628"/>
      </dataBar>
      <extLst>
        <ext xmlns:x14="http://schemas.microsoft.com/office/spreadsheetml/2009/9/main" uri="{B025F937-C7B1-47D3-B67F-A62EFF666E3E}">
          <x14:id>{46E7804E-E53E-44F0-A938-149F99462638}</x14:id>
        </ext>
      </extLst>
    </cfRule>
  </conditionalFormatting>
  <conditionalFormatting sqref="F215:F281">
    <cfRule type="dataBar" priority="50">
      <dataBar>
        <cfvo type="min"/>
        <cfvo type="max"/>
        <color rgb="FFFFB628"/>
      </dataBar>
      <extLst>
        <ext xmlns:x14="http://schemas.microsoft.com/office/spreadsheetml/2009/9/main" uri="{B025F937-C7B1-47D3-B67F-A62EFF666E3E}">
          <x14:id>{A8060FF9-134E-4F75-BA07-C00D7476495E}</x14:id>
        </ext>
      </extLst>
    </cfRule>
  </conditionalFormatting>
  <conditionalFormatting sqref="F282">
    <cfRule type="dataBar" priority="37">
      <dataBar>
        <cfvo type="min"/>
        <cfvo type="max"/>
        <color rgb="FFFFB628"/>
      </dataBar>
      <extLst>
        <ext xmlns:x14="http://schemas.microsoft.com/office/spreadsheetml/2009/9/main" uri="{B025F937-C7B1-47D3-B67F-A62EFF666E3E}">
          <x14:id>{9DC9C641-E190-4DD6-8DC8-8085A8EBCC6E}</x14:id>
        </ext>
      </extLst>
    </cfRule>
  </conditionalFormatting>
  <conditionalFormatting sqref="F286:F352">
    <cfRule type="dataBar" priority="46">
      <dataBar>
        <cfvo type="min"/>
        <cfvo type="max"/>
        <color rgb="FFFFB628"/>
      </dataBar>
      <extLst>
        <ext xmlns:x14="http://schemas.microsoft.com/office/spreadsheetml/2009/9/main" uri="{B025F937-C7B1-47D3-B67F-A62EFF666E3E}">
          <x14:id>{309F7B2A-1A10-445B-9276-603E6D876F83}</x14:id>
        </ext>
      </extLst>
    </cfRule>
  </conditionalFormatting>
  <conditionalFormatting sqref="F353">
    <cfRule type="dataBar" priority="41">
      <dataBar>
        <cfvo type="min"/>
        <cfvo type="max"/>
        <color rgb="FFFFB628"/>
      </dataBar>
      <extLst>
        <ext xmlns:x14="http://schemas.microsoft.com/office/spreadsheetml/2009/9/main" uri="{B025F937-C7B1-47D3-B67F-A62EFF666E3E}">
          <x14:id>{607513C0-625D-400F-A214-7D70AE401673}</x14:id>
        </ext>
      </extLst>
    </cfRule>
  </conditionalFormatting>
  <conditionalFormatting sqref="F357:F424">
    <cfRule type="dataBar" priority="42">
      <dataBar>
        <cfvo type="min"/>
        <cfvo type="max"/>
        <color rgb="FFFFB628"/>
      </dataBar>
      <extLst>
        <ext xmlns:x14="http://schemas.microsoft.com/office/spreadsheetml/2009/9/main" uri="{B025F937-C7B1-47D3-B67F-A62EFF666E3E}">
          <x14:id>{FE1D6ABB-EB44-4BE9-981E-C4792A7B86A5}</x14:id>
        </ext>
      </extLst>
    </cfRule>
  </conditionalFormatting>
  <conditionalFormatting sqref="J358:K358">
    <cfRule type="colorScale" priority="2">
      <colorScale>
        <cfvo type="min"/>
        <cfvo type="max"/>
        <color rgb="FFACFEC9"/>
        <color rgb="FF0DB7B7"/>
      </colorScale>
    </cfRule>
  </conditionalFormatting>
  <conditionalFormatting sqref="J359:K359">
    <cfRule type="colorScale" priority="3">
      <colorScale>
        <cfvo type="min"/>
        <cfvo type="max"/>
        <color rgb="FFACFEC9"/>
        <color rgb="FF0DB7B7"/>
      </colorScale>
    </cfRule>
  </conditionalFormatting>
  <conditionalFormatting sqref="J360:K360">
    <cfRule type="colorScale" priority="4">
      <colorScale>
        <cfvo type="min"/>
        <cfvo type="max"/>
        <color rgb="FFACFEC9"/>
        <color rgb="FF0DB7B7"/>
      </colorScale>
    </cfRule>
  </conditionalFormatting>
  <conditionalFormatting sqref="J361:K361">
    <cfRule type="colorScale" priority="5">
      <colorScale>
        <cfvo type="min"/>
        <cfvo type="max"/>
        <color rgb="FFACFEC9"/>
        <color rgb="FF0DB7B7"/>
      </colorScale>
    </cfRule>
  </conditionalFormatting>
  <conditionalFormatting sqref="J362:K362">
    <cfRule type="colorScale" priority="6">
      <colorScale>
        <cfvo type="min"/>
        <cfvo type="max"/>
        <color rgb="FFACFEC9"/>
        <color rgb="FF0DB7B7"/>
      </colorScale>
    </cfRule>
  </conditionalFormatting>
  <conditionalFormatting sqref="J363:K363">
    <cfRule type="colorScale" priority="7">
      <colorScale>
        <cfvo type="min"/>
        <cfvo type="max"/>
        <color rgb="FFACFEC9"/>
        <color rgb="FF0DB7B7"/>
      </colorScale>
    </cfRule>
  </conditionalFormatting>
  <conditionalFormatting sqref="J364:K364">
    <cfRule type="colorScale" priority="8">
      <colorScale>
        <cfvo type="min"/>
        <cfvo type="max"/>
        <color rgb="FFACFEC9"/>
        <color rgb="FF0DB7B7"/>
      </colorScale>
    </cfRule>
  </conditionalFormatting>
  <conditionalFormatting sqref="J365:K365">
    <cfRule type="colorScale" priority="9">
      <colorScale>
        <cfvo type="min"/>
        <cfvo type="max"/>
        <color rgb="FFACFEC9"/>
        <color rgb="FF0DB7B7"/>
      </colorScale>
    </cfRule>
  </conditionalFormatting>
  <conditionalFormatting sqref="J366:K366">
    <cfRule type="colorScale" priority="10">
      <colorScale>
        <cfvo type="min"/>
        <cfvo type="max"/>
        <color rgb="FFACFEC9"/>
        <color rgb="FF0DB7B7"/>
      </colorScale>
    </cfRule>
  </conditionalFormatting>
  <conditionalFormatting sqref="J367:K367">
    <cfRule type="colorScale" priority="11">
      <colorScale>
        <cfvo type="min"/>
        <cfvo type="max"/>
        <color rgb="FFACFEC9"/>
        <color rgb="FF0DB7B7"/>
      </colorScale>
    </cfRule>
  </conditionalFormatting>
  <conditionalFormatting sqref="J368:K368">
    <cfRule type="colorScale" priority="12">
      <colorScale>
        <cfvo type="min"/>
        <cfvo type="max"/>
        <color rgb="FFACFEC9"/>
        <color rgb="FF0DB7B7"/>
      </colorScale>
    </cfRule>
  </conditionalFormatting>
  <conditionalFormatting sqref="J369:K369">
    <cfRule type="colorScale" priority="13">
      <colorScale>
        <cfvo type="min"/>
        <cfvo type="max"/>
        <color rgb="FFACFEC9"/>
        <color rgb="FF0DB7B7"/>
      </colorScale>
    </cfRule>
  </conditionalFormatting>
  <conditionalFormatting sqref="J370:K370">
    <cfRule type="colorScale" priority="14">
      <colorScale>
        <cfvo type="min"/>
        <cfvo type="max"/>
        <color rgb="FFACFEC9"/>
        <color rgb="FF0DB7B7"/>
      </colorScale>
    </cfRule>
  </conditionalFormatting>
  <conditionalFormatting sqref="J371:K371">
    <cfRule type="colorScale" priority="15">
      <colorScale>
        <cfvo type="min"/>
        <cfvo type="max"/>
        <color rgb="FFACFEC9"/>
        <color rgb="FF0DB7B7"/>
      </colorScale>
    </cfRule>
  </conditionalFormatting>
  <conditionalFormatting sqref="J372:K372">
    <cfRule type="colorScale" priority="16">
      <colorScale>
        <cfvo type="min"/>
        <cfvo type="max"/>
        <color rgb="FFACFEC9"/>
        <color rgb="FF0DB7B7"/>
      </colorScale>
    </cfRule>
  </conditionalFormatting>
  <conditionalFormatting sqref="J373:K373">
    <cfRule type="colorScale" priority="17">
      <colorScale>
        <cfvo type="min"/>
        <cfvo type="max"/>
        <color rgb="FFACFEC9"/>
        <color rgb="FF0DB7B7"/>
      </colorScale>
    </cfRule>
  </conditionalFormatting>
  <conditionalFormatting sqref="J374:K374">
    <cfRule type="colorScale" priority="18">
      <colorScale>
        <cfvo type="min"/>
        <cfvo type="max"/>
        <color rgb="FFACFEC9"/>
        <color rgb="FF0DB7B7"/>
      </colorScale>
    </cfRule>
  </conditionalFormatting>
  <conditionalFormatting sqref="J375:K375">
    <cfRule type="colorScale" priority="19">
      <colorScale>
        <cfvo type="min"/>
        <cfvo type="max"/>
        <color rgb="FFACFEC9"/>
        <color rgb="FF0DB7B7"/>
      </colorScale>
    </cfRule>
  </conditionalFormatting>
  <conditionalFormatting sqref="J376:K376">
    <cfRule type="colorScale" priority="20">
      <colorScale>
        <cfvo type="min"/>
        <cfvo type="max"/>
        <color rgb="FFACFEC9"/>
        <color rgb="FF0DB7B7"/>
      </colorScale>
    </cfRule>
  </conditionalFormatting>
  <conditionalFormatting sqref="J377:K377">
    <cfRule type="colorScale" priority="21">
      <colorScale>
        <cfvo type="min"/>
        <cfvo type="max"/>
        <color rgb="FFACFEC9"/>
        <color rgb="FF0DB7B7"/>
      </colorScale>
    </cfRule>
  </conditionalFormatting>
  <conditionalFormatting sqref="J378:K378">
    <cfRule type="colorScale" priority="1">
      <colorScale>
        <cfvo type="min"/>
        <cfvo type="max"/>
        <color rgb="FFACFEC9"/>
        <color rgb="FF0DB7B7"/>
      </colorScale>
    </cfRule>
  </conditionalFormatting>
  <conditionalFormatting sqref="N2:N66">
    <cfRule type="dataBar" priority="59">
      <dataBar>
        <cfvo type="min"/>
        <cfvo type="max"/>
        <color rgb="FFFFB628"/>
      </dataBar>
      <extLst>
        <ext xmlns:x14="http://schemas.microsoft.com/office/spreadsheetml/2009/9/main" uri="{B025F937-C7B1-47D3-B67F-A62EFF666E3E}">
          <x14:id>{C677F407-9732-496A-84CB-96A088F631C3}</x14:id>
        </ext>
      </extLst>
    </cfRule>
  </conditionalFormatting>
  <conditionalFormatting sqref="N67:N69">
    <cfRule type="dataBar" priority="24">
      <dataBar>
        <cfvo type="min"/>
        <cfvo type="max"/>
        <color rgb="FFFFB628"/>
      </dataBar>
      <extLst>
        <ext xmlns:x14="http://schemas.microsoft.com/office/spreadsheetml/2009/9/main" uri="{B025F937-C7B1-47D3-B67F-A62EFF666E3E}">
          <x14:id>{27D6BC27-8BD2-4DA8-AD14-B206ECAC8FE3}</x14:id>
        </ext>
      </extLst>
    </cfRule>
  </conditionalFormatting>
  <conditionalFormatting sqref="N73:N139">
    <cfRule type="dataBar" priority="56">
      <dataBar>
        <cfvo type="min"/>
        <cfvo type="max"/>
        <color rgb="FFFFB628"/>
      </dataBar>
      <extLst>
        <ext xmlns:x14="http://schemas.microsoft.com/office/spreadsheetml/2009/9/main" uri="{B025F937-C7B1-47D3-B67F-A62EFF666E3E}">
          <x14:id>{C3622C0A-E657-48AA-8620-4F9CBEF3E6CA}</x14:id>
        </ext>
      </extLst>
    </cfRule>
  </conditionalFormatting>
  <conditionalFormatting sqref="N140">
    <cfRule type="dataBar" priority="28">
      <dataBar>
        <cfvo type="min"/>
        <cfvo type="max"/>
        <color rgb="FFFFB628"/>
      </dataBar>
      <extLst>
        <ext xmlns:x14="http://schemas.microsoft.com/office/spreadsheetml/2009/9/main" uri="{B025F937-C7B1-47D3-B67F-A62EFF666E3E}">
          <x14:id>{D9065D54-E221-4C01-AB01-8F530F948D4B}</x14:id>
        </ext>
      </extLst>
    </cfRule>
  </conditionalFormatting>
  <conditionalFormatting sqref="N144:N210">
    <cfRule type="dataBar" priority="53">
      <dataBar>
        <cfvo type="min"/>
        <cfvo type="max"/>
        <color rgb="FFFFB628"/>
      </dataBar>
      <extLst>
        <ext xmlns:x14="http://schemas.microsoft.com/office/spreadsheetml/2009/9/main" uri="{B025F937-C7B1-47D3-B67F-A62EFF666E3E}">
          <x14:id>{341AF796-2AF4-415F-81B3-76838412C798}</x14:id>
        </ext>
      </extLst>
    </cfRule>
  </conditionalFormatting>
  <conditionalFormatting sqref="N211">
    <cfRule type="dataBar" priority="32">
      <dataBar>
        <cfvo type="min"/>
        <cfvo type="max"/>
        <color rgb="FFFFB628"/>
      </dataBar>
      <extLst>
        <ext xmlns:x14="http://schemas.microsoft.com/office/spreadsheetml/2009/9/main" uri="{B025F937-C7B1-47D3-B67F-A62EFF666E3E}">
          <x14:id>{CF4B99D2-4F4C-42B2-AE73-91FD09E48310}</x14:id>
        </ext>
      </extLst>
    </cfRule>
  </conditionalFormatting>
  <conditionalFormatting sqref="N215:N281">
    <cfRule type="dataBar" priority="49">
      <dataBar>
        <cfvo type="min"/>
        <cfvo type="max"/>
        <color rgb="FFFFB628"/>
      </dataBar>
      <extLst>
        <ext xmlns:x14="http://schemas.microsoft.com/office/spreadsheetml/2009/9/main" uri="{B025F937-C7B1-47D3-B67F-A62EFF666E3E}">
          <x14:id>{1C94EEAF-E8E4-43DD-BF1F-FD00B34133E4}</x14:id>
        </ext>
      </extLst>
    </cfRule>
  </conditionalFormatting>
  <conditionalFormatting sqref="N282">
    <cfRule type="dataBar" priority="36">
      <dataBar>
        <cfvo type="min"/>
        <cfvo type="max"/>
        <color rgb="FFFFB628"/>
      </dataBar>
      <extLst>
        <ext xmlns:x14="http://schemas.microsoft.com/office/spreadsheetml/2009/9/main" uri="{B025F937-C7B1-47D3-B67F-A62EFF666E3E}">
          <x14:id>{E8AC2B7C-5706-44C7-B6A1-52FD0EB8C643}</x14:id>
        </ext>
      </extLst>
    </cfRule>
  </conditionalFormatting>
  <conditionalFormatting sqref="N286:N352">
    <cfRule type="dataBar" priority="45">
      <dataBar>
        <cfvo type="min"/>
        <cfvo type="max"/>
        <color rgb="FFFFB628"/>
      </dataBar>
      <extLst>
        <ext xmlns:x14="http://schemas.microsoft.com/office/spreadsheetml/2009/9/main" uri="{B025F937-C7B1-47D3-B67F-A62EFF666E3E}">
          <x14:id>{1C18A03F-74BE-4B94-B1EB-274EF8B74F5A}</x14:id>
        </ext>
      </extLst>
    </cfRule>
  </conditionalFormatting>
  <conditionalFormatting sqref="N353">
    <cfRule type="dataBar" priority="40">
      <dataBar>
        <cfvo type="min"/>
        <cfvo type="max"/>
        <color rgb="FFFFB628"/>
      </dataBar>
      <extLst>
        <ext xmlns:x14="http://schemas.microsoft.com/office/spreadsheetml/2009/9/main" uri="{B025F937-C7B1-47D3-B67F-A62EFF666E3E}">
          <x14:id>{269EA99D-ED3D-4AA2-81F6-A80242F0085A}</x14:id>
        </ext>
      </extLst>
    </cfRule>
  </conditionalFormatting>
  <conditionalFormatting sqref="U2:U68">
    <cfRule type="dataBar" priority="60">
      <dataBar>
        <cfvo type="min"/>
        <cfvo type="max"/>
        <color rgb="FFFF9C19"/>
      </dataBar>
      <extLst>
        <ext xmlns:x14="http://schemas.microsoft.com/office/spreadsheetml/2009/9/main" uri="{B025F937-C7B1-47D3-B67F-A62EFF666E3E}">
          <x14:id>{D9168D57-7A71-40CF-8E79-6D05EC7F4B4A}</x14:id>
        </ext>
      </extLst>
    </cfRule>
  </conditionalFormatting>
  <conditionalFormatting sqref="U69">
    <cfRule type="dataBar" priority="22">
      <dataBar>
        <cfvo type="min"/>
        <cfvo type="max"/>
        <color rgb="FFFFB628"/>
      </dataBar>
      <extLst>
        <ext xmlns:x14="http://schemas.microsoft.com/office/spreadsheetml/2009/9/main" uri="{B025F937-C7B1-47D3-B67F-A62EFF666E3E}">
          <x14:id>{8A17B450-105F-45B0-A2F6-A3E5C77BD420}</x14:id>
        </ext>
      </extLst>
    </cfRule>
  </conditionalFormatting>
  <conditionalFormatting sqref="U73:U139">
    <cfRule type="dataBar" priority="55">
      <dataBar>
        <cfvo type="min"/>
        <cfvo type="max"/>
        <color rgb="FFFFB628"/>
      </dataBar>
      <extLst>
        <ext xmlns:x14="http://schemas.microsoft.com/office/spreadsheetml/2009/9/main" uri="{B025F937-C7B1-47D3-B67F-A62EFF666E3E}">
          <x14:id>{5E4B00FA-FE2F-4610-A5FC-92BD0451D4EC}</x14:id>
        </ext>
      </extLst>
    </cfRule>
  </conditionalFormatting>
  <conditionalFormatting sqref="U140">
    <cfRule type="dataBar" priority="26">
      <dataBar>
        <cfvo type="min"/>
        <cfvo type="max"/>
        <color rgb="FFFFB628"/>
      </dataBar>
      <extLst>
        <ext xmlns:x14="http://schemas.microsoft.com/office/spreadsheetml/2009/9/main" uri="{B025F937-C7B1-47D3-B67F-A62EFF666E3E}">
          <x14:id>{99170778-2375-404A-9749-B2F41100C7BB}</x14:id>
        </ext>
      </extLst>
    </cfRule>
  </conditionalFormatting>
  <conditionalFormatting sqref="U144:U210">
    <cfRule type="dataBar" priority="52">
      <dataBar>
        <cfvo type="min"/>
        <cfvo type="max"/>
        <color rgb="FFFFB628"/>
      </dataBar>
      <extLst>
        <ext xmlns:x14="http://schemas.microsoft.com/office/spreadsheetml/2009/9/main" uri="{B025F937-C7B1-47D3-B67F-A62EFF666E3E}">
          <x14:id>{3E4A5AF3-E756-4C72-8F16-DB99357B7376}</x14:id>
        </ext>
      </extLst>
    </cfRule>
  </conditionalFormatting>
  <conditionalFormatting sqref="U211">
    <cfRule type="dataBar" priority="30">
      <dataBar>
        <cfvo type="min"/>
        <cfvo type="max"/>
        <color rgb="FFFFB628"/>
      </dataBar>
      <extLst>
        <ext xmlns:x14="http://schemas.microsoft.com/office/spreadsheetml/2009/9/main" uri="{B025F937-C7B1-47D3-B67F-A62EFF666E3E}">
          <x14:id>{5B2455A1-4E97-4289-A5F7-01CF8A73CD07}</x14:id>
        </ext>
      </extLst>
    </cfRule>
  </conditionalFormatting>
  <conditionalFormatting sqref="U215:U281">
    <cfRule type="dataBar" priority="48">
      <dataBar>
        <cfvo type="min"/>
        <cfvo type="max"/>
        <color rgb="FFFFB628"/>
      </dataBar>
      <extLst>
        <ext xmlns:x14="http://schemas.microsoft.com/office/spreadsheetml/2009/9/main" uri="{B025F937-C7B1-47D3-B67F-A62EFF666E3E}">
          <x14:id>{2981AB1D-159F-4E90-91F6-04E39FC2AD3D}</x14:id>
        </ext>
      </extLst>
    </cfRule>
  </conditionalFormatting>
  <conditionalFormatting sqref="U282">
    <cfRule type="dataBar" priority="34">
      <dataBar>
        <cfvo type="min"/>
        <cfvo type="max"/>
        <color rgb="FFFFB628"/>
      </dataBar>
      <extLst>
        <ext xmlns:x14="http://schemas.microsoft.com/office/spreadsheetml/2009/9/main" uri="{B025F937-C7B1-47D3-B67F-A62EFF666E3E}">
          <x14:id>{069A628D-48BA-41C8-AD0B-EEEAAEF582C9}</x14:id>
        </ext>
      </extLst>
    </cfRule>
  </conditionalFormatting>
  <conditionalFormatting sqref="U286:U352">
    <cfRule type="dataBar" priority="44">
      <dataBar>
        <cfvo type="min"/>
        <cfvo type="max"/>
        <color rgb="FFFFB628"/>
      </dataBar>
      <extLst>
        <ext xmlns:x14="http://schemas.microsoft.com/office/spreadsheetml/2009/9/main" uri="{B025F937-C7B1-47D3-B67F-A62EFF666E3E}">
          <x14:id>{44752265-9C76-491D-AD39-4FA4672FF778}</x14:id>
        </ext>
      </extLst>
    </cfRule>
  </conditionalFormatting>
  <conditionalFormatting sqref="U353">
    <cfRule type="dataBar" priority="38">
      <dataBar>
        <cfvo type="min"/>
        <cfvo type="max"/>
        <color rgb="FFFFB628"/>
      </dataBar>
      <extLst>
        <ext xmlns:x14="http://schemas.microsoft.com/office/spreadsheetml/2009/9/main" uri="{B025F937-C7B1-47D3-B67F-A62EFF666E3E}">
          <x14:id>{5E4A6C0E-EDCE-4DBE-A2FF-048343FE8EA1}</x14:id>
        </ext>
      </extLst>
    </cfRule>
  </conditionalFormatting>
  <conditionalFormatting sqref="AB2:AB66">
    <cfRule type="dataBar" priority="58">
      <dataBar>
        <cfvo type="min"/>
        <cfvo type="max"/>
        <color rgb="FFFF9C19"/>
      </dataBar>
      <extLst>
        <ext xmlns:x14="http://schemas.microsoft.com/office/spreadsheetml/2009/9/main" uri="{B025F937-C7B1-47D3-B67F-A62EFF666E3E}">
          <x14:id>{02A38708-2BD1-40DB-9DA8-0E01DEA8B49D}</x14:id>
        </ext>
      </extLst>
    </cfRule>
  </conditionalFormatting>
  <conditionalFormatting sqref="AB67:AB69">
    <cfRule type="dataBar" priority="23">
      <dataBar>
        <cfvo type="min"/>
        <cfvo type="max"/>
        <color rgb="FFFFB628"/>
      </dataBar>
      <extLst>
        <ext xmlns:x14="http://schemas.microsoft.com/office/spreadsheetml/2009/9/main" uri="{B025F937-C7B1-47D3-B67F-A62EFF666E3E}">
          <x14:id>{27D831E0-2917-40EE-AD90-CE455C64079C}</x14:id>
        </ext>
      </extLst>
    </cfRule>
  </conditionalFormatting>
  <conditionalFormatting sqref="AB73:AB139">
    <cfRule type="dataBar" priority="61">
      <dataBar>
        <cfvo type="min"/>
        <cfvo type="max"/>
        <color rgb="FFFFC000"/>
      </dataBar>
      <extLst>
        <ext xmlns:x14="http://schemas.microsoft.com/office/spreadsheetml/2009/9/main" uri="{B025F937-C7B1-47D3-B67F-A62EFF666E3E}">
          <x14:id>{BFD3B35B-AEFB-469D-B5A1-714C43730ED2}</x14:id>
        </ext>
      </extLst>
    </cfRule>
  </conditionalFormatting>
  <conditionalFormatting sqref="AB140">
    <cfRule type="dataBar" priority="27">
      <dataBar>
        <cfvo type="min"/>
        <cfvo type="max"/>
        <color rgb="FFFFB628"/>
      </dataBar>
      <extLst>
        <ext xmlns:x14="http://schemas.microsoft.com/office/spreadsheetml/2009/9/main" uri="{B025F937-C7B1-47D3-B67F-A62EFF666E3E}">
          <x14:id>{011A0116-7EBF-444F-84CC-39CB30C0362B}</x14:id>
        </ext>
      </extLst>
    </cfRule>
  </conditionalFormatting>
  <conditionalFormatting sqref="AB144:AB210">
    <cfRule type="dataBar" priority="51">
      <dataBar>
        <cfvo type="min"/>
        <cfvo type="max"/>
        <color rgb="FFFFB628"/>
      </dataBar>
      <extLst>
        <ext xmlns:x14="http://schemas.microsoft.com/office/spreadsheetml/2009/9/main" uri="{B025F937-C7B1-47D3-B67F-A62EFF666E3E}">
          <x14:id>{9AAE1F10-71BF-4C7B-839F-BEC0296044AA}</x14:id>
        </ext>
      </extLst>
    </cfRule>
  </conditionalFormatting>
  <conditionalFormatting sqref="AB211">
    <cfRule type="dataBar" priority="31">
      <dataBar>
        <cfvo type="min"/>
        <cfvo type="max"/>
        <color rgb="FFFFB628"/>
      </dataBar>
      <extLst>
        <ext xmlns:x14="http://schemas.microsoft.com/office/spreadsheetml/2009/9/main" uri="{B025F937-C7B1-47D3-B67F-A62EFF666E3E}">
          <x14:id>{02C20212-FADF-4061-843C-9D8D592D6AF5}</x14:id>
        </ext>
      </extLst>
    </cfRule>
  </conditionalFormatting>
  <conditionalFormatting sqref="AB215:AB281">
    <cfRule type="dataBar" priority="47">
      <dataBar>
        <cfvo type="min"/>
        <cfvo type="max"/>
        <color rgb="FFFFB628"/>
      </dataBar>
      <extLst>
        <ext xmlns:x14="http://schemas.microsoft.com/office/spreadsheetml/2009/9/main" uri="{B025F937-C7B1-47D3-B67F-A62EFF666E3E}">
          <x14:id>{A483E4ED-327E-4B7E-9C5D-7293CC331B6C}</x14:id>
        </ext>
      </extLst>
    </cfRule>
  </conditionalFormatting>
  <conditionalFormatting sqref="AB282">
    <cfRule type="dataBar" priority="35">
      <dataBar>
        <cfvo type="min"/>
        <cfvo type="max"/>
        <color rgb="FFFFB628"/>
      </dataBar>
      <extLst>
        <ext xmlns:x14="http://schemas.microsoft.com/office/spreadsheetml/2009/9/main" uri="{B025F937-C7B1-47D3-B67F-A62EFF666E3E}">
          <x14:id>{3934337D-E4F9-456C-A701-E90B597FB654}</x14:id>
        </ext>
      </extLst>
    </cfRule>
  </conditionalFormatting>
  <conditionalFormatting sqref="AB286:AB352">
    <cfRule type="dataBar" priority="43">
      <dataBar>
        <cfvo type="min"/>
        <cfvo type="max"/>
        <color rgb="FFFFB628"/>
      </dataBar>
      <extLst>
        <ext xmlns:x14="http://schemas.microsoft.com/office/spreadsheetml/2009/9/main" uri="{B025F937-C7B1-47D3-B67F-A62EFF666E3E}">
          <x14:id>{8C8C2D38-67B8-4423-86A8-F2ED0A1719A8}</x14:id>
        </ext>
      </extLst>
    </cfRule>
  </conditionalFormatting>
  <conditionalFormatting sqref="AB353">
    <cfRule type="dataBar" priority="39">
      <dataBar>
        <cfvo type="min"/>
        <cfvo type="max"/>
        <color rgb="FFFFB628"/>
      </dataBar>
      <extLst>
        <ext xmlns:x14="http://schemas.microsoft.com/office/spreadsheetml/2009/9/main" uri="{B025F937-C7B1-47D3-B67F-A62EFF666E3E}">
          <x14:id>{D2F50A84-B4C1-43AF-8248-01AA7DC06A0D}</x14:id>
        </ext>
      </extLst>
    </cfRule>
  </conditionalFormatting>
  <pageMargins left="0.7" right="0.7" top="0.75" bottom="0.75" header="0" footer="0"/>
  <pageSetup scale="60" orientation="landscape" r:id="rId1"/>
  <rowBreaks count="5" manualBreakCount="5">
    <brk id="70" max="16383" man="1"/>
    <brk id="141" max="16383" man="1"/>
    <brk id="212" max="16383" man="1"/>
    <brk id="283" max="16383" man="1"/>
    <brk id="354" max="16383" man="1"/>
  </rowBreaks>
  <colBreaks count="3" manualBreakCount="3">
    <brk id="6" max="1048575" man="1"/>
    <brk id="14" max="1048575" man="1"/>
    <brk id="21" max="1048575" man="1"/>
  </colBreaks>
  <drawing r:id="rId2"/>
  <extLst>
    <ext xmlns:x14="http://schemas.microsoft.com/office/spreadsheetml/2009/9/main" uri="{78C0D931-6437-407d-A8EE-F0AAD7539E65}">
      <x14:conditionalFormattings>
        <x14:conditionalFormatting xmlns:xm="http://schemas.microsoft.com/office/excel/2006/main">
          <x14:cfRule type="dataBar" id="{522E2D26-FF59-4051-B0EB-89EB478FC840}">
            <x14:dataBar minLength="0" maxLength="100" border="1" negativeBarBorderColorSameAsPositive="0">
              <x14:cfvo type="autoMin"/>
              <x14:cfvo type="autoMax"/>
              <x14:borderColor rgb="FFFFB628"/>
              <x14:negativeFillColor rgb="FFFF0000"/>
              <x14:negativeBorderColor rgb="FFFF0000"/>
              <x14:axisColor rgb="FF000000"/>
            </x14:dataBar>
          </x14:cfRule>
          <xm:sqref>F2:F66</xm:sqref>
        </x14:conditionalFormatting>
        <x14:conditionalFormatting xmlns:xm="http://schemas.microsoft.com/office/excel/2006/main">
          <x14:cfRule type="dataBar" id="{EC3529C7-0D8E-47D6-9B58-0195B2CCA1DE}">
            <x14:dataBar minLength="0" maxLength="100" border="1" negativeBarBorderColorSameAsPositive="0">
              <x14:cfvo type="autoMin"/>
              <x14:cfvo type="autoMax"/>
              <x14:borderColor rgb="FFFFB628"/>
              <x14:negativeFillColor rgb="FFFF0000"/>
              <x14:negativeBorderColor rgb="FFFF0000"/>
              <x14:axisColor rgb="FF000000"/>
            </x14:dataBar>
          </x14:cfRule>
          <xm:sqref>F67:F69</xm:sqref>
        </x14:conditionalFormatting>
        <x14:conditionalFormatting xmlns:xm="http://schemas.microsoft.com/office/excel/2006/main">
          <x14:cfRule type="dataBar" id="{33F20509-60C9-43BE-8449-6CB9CC3458F6}">
            <x14:dataBar minLength="0" maxLength="100" border="1" negativeBarBorderColorSameAsPositive="0">
              <x14:cfvo type="autoMin"/>
              <x14:cfvo type="autoMax"/>
              <x14:borderColor rgb="FFFFB628"/>
              <x14:negativeFillColor rgb="FFFF0000"/>
              <x14:negativeBorderColor rgb="FFFF0000"/>
              <x14:axisColor rgb="FF000000"/>
            </x14:dataBar>
          </x14:cfRule>
          <xm:sqref>F73:F137</xm:sqref>
        </x14:conditionalFormatting>
        <x14:conditionalFormatting xmlns:xm="http://schemas.microsoft.com/office/excel/2006/main">
          <x14:cfRule type="dataBar" id="{B40A2AFD-411E-478E-B8C5-93C3E092F192}">
            <x14:dataBar minLength="0" maxLength="100" border="1" negativeBarBorderColorSameAsPositive="0">
              <x14:cfvo type="autoMin"/>
              <x14:cfvo type="autoMax"/>
              <x14:borderColor rgb="FFFFB628"/>
              <x14:negativeFillColor rgb="FFFF0000"/>
              <x14:negativeBorderColor rgb="FFFF0000"/>
              <x14:axisColor rgb="FF000000"/>
            </x14:dataBar>
          </x14:cfRule>
          <xm:sqref>F138:F140</xm:sqref>
        </x14:conditionalFormatting>
        <x14:conditionalFormatting xmlns:xm="http://schemas.microsoft.com/office/excel/2006/main">
          <x14:cfRule type="dataBar" id="{9069ECA1-CB52-4693-A6A0-BE8F7C05D0A5}">
            <x14:dataBar minLength="0" maxLength="100" border="1" negativeBarBorderColorSameAsPositive="0">
              <x14:cfvo type="autoMin"/>
              <x14:cfvo type="autoMax"/>
              <x14:borderColor rgb="FFFFB628"/>
              <x14:negativeFillColor rgb="FFFF0000"/>
              <x14:negativeBorderColor rgb="FFFF0000"/>
              <x14:axisColor rgb="FF000000"/>
            </x14:dataBar>
          </x14:cfRule>
          <xm:sqref>F144:F210</xm:sqref>
        </x14:conditionalFormatting>
        <x14:conditionalFormatting xmlns:xm="http://schemas.microsoft.com/office/excel/2006/main">
          <x14:cfRule type="dataBar" id="{46E7804E-E53E-44F0-A938-149F99462638}">
            <x14:dataBar minLength="0" maxLength="100" border="1" negativeBarBorderColorSameAsPositive="0">
              <x14:cfvo type="autoMin"/>
              <x14:cfvo type="autoMax"/>
              <x14:borderColor rgb="FFFFB628"/>
              <x14:negativeFillColor rgb="FFFF0000"/>
              <x14:negativeBorderColor rgb="FFFF0000"/>
              <x14:axisColor rgb="FF000000"/>
            </x14:dataBar>
          </x14:cfRule>
          <xm:sqref>F211</xm:sqref>
        </x14:conditionalFormatting>
        <x14:conditionalFormatting xmlns:xm="http://schemas.microsoft.com/office/excel/2006/main">
          <x14:cfRule type="dataBar" id="{A8060FF9-134E-4F75-BA07-C00D7476495E}">
            <x14:dataBar minLength="0" maxLength="100" border="1" negativeBarBorderColorSameAsPositive="0">
              <x14:cfvo type="autoMin"/>
              <x14:cfvo type="autoMax"/>
              <x14:borderColor rgb="FFFFB628"/>
              <x14:negativeFillColor rgb="FFFF0000"/>
              <x14:negativeBorderColor rgb="FFFF0000"/>
              <x14:axisColor rgb="FF000000"/>
            </x14:dataBar>
          </x14:cfRule>
          <xm:sqref>F215:F281</xm:sqref>
        </x14:conditionalFormatting>
        <x14:conditionalFormatting xmlns:xm="http://schemas.microsoft.com/office/excel/2006/main">
          <x14:cfRule type="dataBar" id="{9DC9C641-E190-4DD6-8DC8-8085A8EBCC6E}">
            <x14:dataBar minLength="0" maxLength="100" border="1" negativeBarBorderColorSameAsPositive="0">
              <x14:cfvo type="autoMin"/>
              <x14:cfvo type="autoMax"/>
              <x14:borderColor rgb="FFFFB628"/>
              <x14:negativeFillColor rgb="FFFF0000"/>
              <x14:negativeBorderColor rgb="FFFF0000"/>
              <x14:axisColor rgb="FF000000"/>
            </x14:dataBar>
          </x14:cfRule>
          <xm:sqref>F282</xm:sqref>
        </x14:conditionalFormatting>
        <x14:conditionalFormatting xmlns:xm="http://schemas.microsoft.com/office/excel/2006/main">
          <x14:cfRule type="dataBar" id="{309F7B2A-1A10-445B-9276-603E6D876F83}">
            <x14:dataBar minLength="0" maxLength="100" border="1" negativeBarBorderColorSameAsPositive="0">
              <x14:cfvo type="autoMin"/>
              <x14:cfvo type="autoMax"/>
              <x14:borderColor rgb="FFFFB628"/>
              <x14:negativeFillColor rgb="FFFF0000"/>
              <x14:negativeBorderColor rgb="FFFF0000"/>
              <x14:axisColor rgb="FF000000"/>
            </x14:dataBar>
          </x14:cfRule>
          <xm:sqref>F286:F352</xm:sqref>
        </x14:conditionalFormatting>
        <x14:conditionalFormatting xmlns:xm="http://schemas.microsoft.com/office/excel/2006/main">
          <x14:cfRule type="dataBar" id="{607513C0-625D-400F-A214-7D70AE401673}">
            <x14:dataBar minLength="0" maxLength="100" border="1" negativeBarBorderColorSameAsPositive="0">
              <x14:cfvo type="autoMin"/>
              <x14:cfvo type="autoMax"/>
              <x14:borderColor rgb="FFFFB628"/>
              <x14:negativeFillColor rgb="FFFF0000"/>
              <x14:negativeBorderColor rgb="FFFF0000"/>
              <x14:axisColor rgb="FF000000"/>
            </x14:dataBar>
          </x14:cfRule>
          <xm:sqref>F353</xm:sqref>
        </x14:conditionalFormatting>
        <x14:conditionalFormatting xmlns:xm="http://schemas.microsoft.com/office/excel/2006/main">
          <x14:cfRule type="dataBar" id="{FE1D6ABB-EB44-4BE9-981E-C4792A7B86A5}">
            <x14:dataBar minLength="0" maxLength="100" border="1" negativeBarBorderColorSameAsPositive="0">
              <x14:cfvo type="autoMin"/>
              <x14:cfvo type="autoMax"/>
              <x14:borderColor rgb="FFFFB628"/>
              <x14:negativeFillColor rgb="FFFF0000"/>
              <x14:negativeBorderColor rgb="FFFF0000"/>
              <x14:axisColor rgb="FF000000"/>
            </x14:dataBar>
          </x14:cfRule>
          <xm:sqref>F357:F424</xm:sqref>
        </x14:conditionalFormatting>
        <x14:conditionalFormatting xmlns:xm="http://schemas.microsoft.com/office/excel/2006/main">
          <x14:cfRule type="dataBar" id="{C677F407-9732-496A-84CB-96A088F631C3}">
            <x14:dataBar minLength="0" maxLength="100" border="1" negativeBarBorderColorSameAsPositive="0">
              <x14:cfvo type="autoMin"/>
              <x14:cfvo type="autoMax"/>
              <x14:borderColor rgb="FFFFB628"/>
              <x14:negativeFillColor rgb="FFFF0000"/>
              <x14:negativeBorderColor rgb="FFFF0000"/>
              <x14:axisColor rgb="FF000000"/>
            </x14:dataBar>
          </x14:cfRule>
          <xm:sqref>N2:N66</xm:sqref>
        </x14:conditionalFormatting>
        <x14:conditionalFormatting xmlns:xm="http://schemas.microsoft.com/office/excel/2006/main">
          <x14:cfRule type="dataBar" id="{27D6BC27-8BD2-4DA8-AD14-B206ECAC8FE3}">
            <x14:dataBar minLength="0" maxLength="100" border="1" negativeBarBorderColorSameAsPositive="0">
              <x14:cfvo type="autoMin"/>
              <x14:cfvo type="autoMax"/>
              <x14:borderColor rgb="FFFFB628"/>
              <x14:negativeFillColor rgb="FFFF0000"/>
              <x14:negativeBorderColor rgb="FFFF0000"/>
              <x14:axisColor rgb="FF000000"/>
            </x14:dataBar>
          </x14:cfRule>
          <xm:sqref>N67:N69</xm:sqref>
        </x14:conditionalFormatting>
        <x14:conditionalFormatting xmlns:xm="http://schemas.microsoft.com/office/excel/2006/main">
          <x14:cfRule type="dataBar" id="{C3622C0A-E657-48AA-8620-4F9CBEF3E6CA}">
            <x14:dataBar minLength="0" maxLength="100" border="1" negativeBarBorderColorSameAsPositive="0">
              <x14:cfvo type="autoMin"/>
              <x14:cfvo type="autoMax"/>
              <x14:borderColor rgb="FFFFB628"/>
              <x14:negativeFillColor rgb="FFFF0000"/>
              <x14:negativeBorderColor rgb="FFFF0000"/>
              <x14:axisColor rgb="FF000000"/>
            </x14:dataBar>
          </x14:cfRule>
          <xm:sqref>N73:N139</xm:sqref>
        </x14:conditionalFormatting>
        <x14:conditionalFormatting xmlns:xm="http://schemas.microsoft.com/office/excel/2006/main">
          <x14:cfRule type="dataBar" id="{D9065D54-E221-4C01-AB01-8F530F948D4B}">
            <x14:dataBar minLength="0" maxLength="100" border="1" negativeBarBorderColorSameAsPositive="0">
              <x14:cfvo type="autoMin"/>
              <x14:cfvo type="autoMax"/>
              <x14:borderColor rgb="FFFFB628"/>
              <x14:negativeFillColor rgb="FFFF0000"/>
              <x14:negativeBorderColor rgb="FFFF0000"/>
              <x14:axisColor rgb="FF000000"/>
            </x14:dataBar>
          </x14:cfRule>
          <xm:sqref>N140</xm:sqref>
        </x14:conditionalFormatting>
        <x14:conditionalFormatting xmlns:xm="http://schemas.microsoft.com/office/excel/2006/main">
          <x14:cfRule type="dataBar" id="{341AF796-2AF4-415F-81B3-76838412C798}">
            <x14:dataBar minLength="0" maxLength="100" border="1" negativeBarBorderColorSameAsPositive="0">
              <x14:cfvo type="autoMin"/>
              <x14:cfvo type="autoMax"/>
              <x14:borderColor rgb="FFFFB628"/>
              <x14:negativeFillColor rgb="FFFF0000"/>
              <x14:negativeBorderColor rgb="FFFF0000"/>
              <x14:axisColor rgb="FF000000"/>
            </x14:dataBar>
          </x14:cfRule>
          <xm:sqref>N144:N210</xm:sqref>
        </x14:conditionalFormatting>
        <x14:conditionalFormatting xmlns:xm="http://schemas.microsoft.com/office/excel/2006/main">
          <x14:cfRule type="dataBar" id="{CF4B99D2-4F4C-42B2-AE73-91FD09E48310}">
            <x14:dataBar minLength="0" maxLength="100" border="1" negativeBarBorderColorSameAsPositive="0">
              <x14:cfvo type="autoMin"/>
              <x14:cfvo type="autoMax"/>
              <x14:borderColor rgb="FFFFB628"/>
              <x14:negativeFillColor rgb="FFFF0000"/>
              <x14:negativeBorderColor rgb="FFFF0000"/>
              <x14:axisColor rgb="FF000000"/>
            </x14:dataBar>
          </x14:cfRule>
          <xm:sqref>N211</xm:sqref>
        </x14:conditionalFormatting>
        <x14:conditionalFormatting xmlns:xm="http://schemas.microsoft.com/office/excel/2006/main">
          <x14:cfRule type="dataBar" id="{1C94EEAF-E8E4-43DD-BF1F-FD00B34133E4}">
            <x14:dataBar minLength="0" maxLength="100" border="1" negativeBarBorderColorSameAsPositive="0">
              <x14:cfvo type="autoMin"/>
              <x14:cfvo type="autoMax"/>
              <x14:borderColor rgb="FFFFB628"/>
              <x14:negativeFillColor rgb="FFFF0000"/>
              <x14:negativeBorderColor rgb="FFFF0000"/>
              <x14:axisColor rgb="FF000000"/>
            </x14:dataBar>
          </x14:cfRule>
          <xm:sqref>N215:N281</xm:sqref>
        </x14:conditionalFormatting>
        <x14:conditionalFormatting xmlns:xm="http://schemas.microsoft.com/office/excel/2006/main">
          <x14:cfRule type="dataBar" id="{E8AC2B7C-5706-44C7-B6A1-52FD0EB8C643}">
            <x14:dataBar minLength="0" maxLength="100" border="1" negativeBarBorderColorSameAsPositive="0">
              <x14:cfvo type="autoMin"/>
              <x14:cfvo type="autoMax"/>
              <x14:borderColor rgb="FFFFB628"/>
              <x14:negativeFillColor rgb="FFFF0000"/>
              <x14:negativeBorderColor rgb="FFFF0000"/>
              <x14:axisColor rgb="FF000000"/>
            </x14:dataBar>
          </x14:cfRule>
          <xm:sqref>N282</xm:sqref>
        </x14:conditionalFormatting>
        <x14:conditionalFormatting xmlns:xm="http://schemas.microsoft.com/office/excel/2006/main">
          <x14:cfRule type="dataBar" id="{1C18A03F-74BE-4B94-B1EB-274EF8B74F5A}">
            <x14:dataBar minLength="0" maxLength="100" border="1" negativeBarBorderColorSameAsPositive="0">
              <x14:cfvo type="autoMin"/>
              <x14:cfvo type="autoMax"/>
              <x14:borderColor rgb="FFFFB628"/>
              <x14:negativeFillColor rgb="FFFF0000"/>
              <x14:negativeBorderColor rgb="FFFF0000"/>
              <x14:axisColor rgb="FF000000"/>
            </x14:dataBar>
          </x14:cfRule>
          <xm:sqref>N286:N352</xm:sqref>
        </x14:conditionalFormatting>
        <x14:conditionalFormatting xmlns:xm="http://schemas.microsoft.com/office/excel/2006/main">
          <x14:cfRule type="dataBar" id="{269EA99D-ED3D-4AA2-81F6-A80242F0085A}">
            <x14:dataBar minLength="0" maxLength="100" border="1" negativeBarBorderColorSameAsPositive="0">
              <x14:cfvo type="autoMin"/>
              <x14:cfvo type="autoMax"/>
              <x14:borderColor rgb="FFFFB628"/>
              <x14:negativeFillColor rgb="FFFF0000"/>
              <x14:negativeBorderColor rgb="FFFF0000"/>
              <x14:axisColor rgb="FF000000"/>
            </x14:dataBar>
          </x14:cfRule>
          <xm:sqref>N353</xm:sqref>
        </x14:conditionalFormatting>
        <x14:conditionalFormatting xmlns:xm="http://schemas.microsoft.com/office/excel/2006/main">
          <x14:cfRule type="dataBar" id="{D9168D57-7A71-40CF-8E79-6D05EC7F4B4A}">
            <x14:dataBar minLength="0" maxLength="100" border="1">
              <x14:cfvo type="autoMin"/>
              <x14:cfvo type="autoMax"/>
              <x14:borderColor rgb="FFFF9C19"/>
              <x14:negativeFillColor rgb="FFFF0000"/>
              <x14:axisColor rgb="FF000000"/>
            </x14:dataBar>
          </x14:cfRule>
          <xm:sqref>U2:U68</xm:sqref>
        </x14:conditionalFormatting>
        <x14:conditionalFormatting xmlns:xm="http://schemas.microsoft.com/office/excel/2006/main">
          <x14:cfRule type="dataBar" id="{8A17B450-105F-45B0-A2F6-A3E5C77BD420}">
            <x14:dataBar minLength="0" maxLength="100" border="1" negativeBarBorderColorSameAsPositive="0">
              <x14:cfvo type="autoMin"/>
              <x14:cfvo type="autoMax"/>
              <x14:borderColor rgb="FFFFB628"/>
              <x14:negativeFillColor rgb="FFFF0000"/>
              <x14:negativeBorderColor rgb="FFFF0000"/>
              <x14:axisColor rgb="FF000000"/>
            </x14:dataBar>
          </x14:cfRule>
          <xm:sqref>U69</xm:sqref>
        </x14:conditionalFormatting>
        <x14:conditionalFormatting xmlns:xm="http://schemas.microsoft.com/office/excel/2006/main">
          <x14:cfRule type="dataBar" id="{5E4B00FA-FE2F-4610-A5FC-92BD0451D4EC}">
            <x14:dataBar minLength="0" maxLength="100" border="1" negativeBarBorderColorSameAsPositive="0">
              <x14:cfvo type="autoMin"/>
              <x14:cfvo type="autoMax"/>
              <x14:borderColor rgb="FFFFB628"/>
              <x14:negativeFillColor rgb="FFFF0000"/>
              <x14:negativeBorderColor rgb="FFFF0000"/>
              <x14:axisColor rgb="FF000000"/>
            </x14:dataBar>
          </x14:cfRule>
          <xm:sqref>U73:U139</xm:sqref>
        </x14:conditionalFormatting>
        <x14:conditionalFormatting xmlns:xm="http://schemas.microsoft.com/office/excel/2006/main">
          <x14:cfRule type="dataBar" id="{99170778-2375-404A-9749-B2F41100C7BB}">
            <x14:dataBar minLength="0" maxLength="100" border="1" negativeBarBorderColorSameAsPositive="0">
              <x14:cfvo type="autoMin"/>
              <x14:cfvo type="autoMax"/>
              <x14:borderColor rgb="FFFFB628"/>
              <x14:negativeFillColor rgb="FFFF0000"/>
              <x14:negativeBorderColor rgb="FFFF0000"/>
              <x14:axisColor rgb="FF000000"/>
            </x14:dataBar>
          </x14:cfRule>
          <xm:sqref>U140</xm:sqref>
        </x14:conditionalFormatting>
        <x14:conditionalFormatting xmlns:xm="http://schemas.microsoft.com/office/excel/2006/main">
          <x14:cfRule type="dataBar" id="{3E4A5AF3-E756-4C72-8F16-DB99357B7376}">
            <x14:dataBar minLength="0" maxLength="100" border="1" negativeBarBorderColorSameAsPositive="0">
              <x14:cfvo type="autoMin"/>
              <x14:cfvo type="autoMax"/>
              <x14:borderColor rgb="FFFFB628"/>
              <x14:negativeFillColor rgb="FFFF0000"/>
              <x14:negativeBorderColor rgb="FFFF0000"/>
              <x14:axisColor rgb="FF000000"/>
            </x14:dataBar>
          </x14:cfRule>
          <xm:sqref>U144:U210</xm:sqref>
        </x14:conditionalFormatting>
        <x14:conditionalFormatting xmlns:xm="http://schemas.microsoft.com/office/excel/2006/main">
          <x14:cfRule type="dataBar" id="{5B2455A1-4E97-4289-A5F7-01CF8A73CD07}">
            <x14:dataBar minLength="0" maxLength="100" border="1" negativeBarBorderColorSameAsPositive="0">
              <x14:cfvo type="autoMin"/>
              <x14:cfvo type="autoMax"/>
              <x14:borderColor rgb="FFFFB628"/>
              <x14:negativeFillColor rgb="FFFF0000"/>
              <x14:negativeBorderColor rgb="FFFF0000"/>
              <x14:axisColor rgb="FF000000"/>
            </x14:dataBar>
          </x14:cfRule>
          <xm:sqref>U211</xm:sqref>
        </x14:conditionalFormatting>
        <x14:conditionalFormatting xmlns:xm="http://schemas.microsoft.com/office/excel/2006/main">
          <x14:cfRule type="dataBar" id="{2981AB1D-159F-4E90-91F6-04E39FC2AD3D}">
            <x14:dataBar minLength="0" maxLength="100" border="1" negativeBarBorderColorSameAsPositive="0">
              <x14:cfvo type="autoMin"/>
              <x14:cfvo type="autoMax"/>
              <x14:borderColor rgb="FFFFB628"/>
              <x14:negativeFillColor rgb="FFFF0000"/>
              <x14:negativeBorderColor rgb="FFFF0000"/>
              <x14:axisColor rgb="FF000000"/>
            </x14:dataBar>
          </x14:cfRule>
          <xm:sqref>U215:U281</xm:sqref>
        </x14:conditionalFormatting>
        <x14:conditionalFormatting xmlns:xm="http://schemas.microsoft.com/office/excel/2006/main">
          <x14:cfRule type="dataBar" id="{069A628D-48BA-41C8-AD0B-EEEAAEF582C9}">
            <x14:dataBar minLength="0" maxLength="100" border="1" negativeBarBorderColorSameAsPositive="0">
              <x14:cfvo type="autoMin"/>
              <x14:cfvo type="autoMax"/>
              <x14:borderColor rgb="FFFFB628"/>
              <x14:negativeFillColor rgb="FFFF0000"/>
              <x14:negativeBorderColor rgb="FFFF0000"/>
              <x14:axisColor rgb="FF000000"/>
            </x14:dataBar>
          </x14:cfRule>
          <xm:sqref>U282</xm:sqref>
        </x14:conditionalFormatting>
        <x14:conditionalFormatting xmlns:xm="http://schemas.microsoft.com/office/excel/2006/main">
          <x14:cfRule type="dataBar" id="{44752265-9C76-491D-AD39-4FA4672FF778}">
            <x14:dataBar minLength="0" maxLength="100" border="1" negativeBarBorderColorSameAsPositive="0">
              <x14:cfvo type="autoMin"/>
              <x14:cfvo type="autoMax"/>
              <x14:borderColor rgb="FFFFB628"/>
              <x14:negativeFillColor rgb="FFFF0000"/>
              <x14:negativeBorderColor rgb="FFFF0000"/>
              <x14:axisColor rgb="FF000000"/>
            </x14:dataBar>
          </x14:cfRule>
          <xm:sqref>U286:U352</xm:sqref>
        </x14:conditionalFormatting>
        <x14:conditionalFormatting xmlns:xm="http://schemas.microsoft.com/office/excel/2006/main">
          <x14:cfRule type="dataBar" id="{5E4A6C0E-EDCE-4DBE-A2FF-048343FE8EA1}">
            <x14:dataBar minLength="0" maxLength="100" border="1" negativeBarBorderColorSameAsPositive="0">
              <x14:cfvo type="autoMin"/>
              <x14:cfvo type="autoMax"/>
              <x14:borderColor rgb="FFFFB628"/>
              <x14:negativeFillColor rgb="FFFF0000"/>
              <x14:negativeBorderColor rgb="FFFF0000"/>
              <x14:axisColor rgb="FF000000"/>
            </x14:dataBar>
          </x14:cfRule>
          <xm:sqref>U353</xm:sqref>
        </x14:conditionalFormatting>
        <x14:conditionalFormatting xmlns:xm="http://schemas.microsoft.com/office/excel/2006/main">
          <x14:cfRule type="dataBar" id="{02A38708-2BD1-40DB-9DA8-0E01DEA8B49D}">
            <x14:dataBar minLength="0" maxLength="100" border="1">
              <x14:cfvo type="autoMin"/>
              <x14:cfvo type="autoMax"/>
              <x14:borderColor rgb="FFFF9C19"/>
              <x14:negativeFillColor rgb="FFFF0000"/>
              <x14:axisColor rgb="FF000000"/>
            </x14:dataBar>
          </x14:cfRule>
          <xm:sqref>AB2:AB66</xm:sqref>
        </x14:conditionalFormatting>
        <x14:conditionalFormatting xmlns:xm="http://schemas.microsoft.com/office/excel/2006/main">
          <x14:cfRule type="dataBar" id="{27D831E0-2917-40EE-AD90-CE455C64079C}">
            <x14:dataBar minLength="0" maxLength="100" border="1" negativeBarBorderColorSameAsPositive="0">
              <x14:cfvo type="autoMin"/>
              <x14:cfvo type="autoMax"/>
              <x14:borderColor rgb="FFFFB628"/>
              <x14:negativeFillColor rgb="FFFF0000"/>
              <x14:negativeBorderColor rgb="FFFF0000"/>
              <x14:axisColor rgb="FF000000"/>
            </x14:dataBar>
          </x14:cfRule>
          <xm:sqref>AB67:AB69</xm:sqref>
        </x14:conditionalFormatting>
        <x14:conditionalFormatting xmlns:xm="http://schemas.microsoft.com/office/excel/2006/main">
          <x14:cfRule type="dataBar" id="{BFD3B35B-AEFB-469D-B5A1-714C43730ED2}">
            <x14:dataBar minLength="0" maxLength="100" border="1">
              <x14:cfvo type="autoMin"/>
              <x14:cfvo type="autoMax"/>
              <x14:borderColor rgb="FFFFC000"/>
              <x14:negativeFillColor rgb="FFFF0000"/>
              <x14:axisColor rgb="FF000000"/>
            </x14:dataBar>
          </x14:cfRule>
          <xm:sqref>AB73:AB139</xm:sqref>
        </x14:conditionalFormatting>
        <x14:conditionalFormatting xmlns:xm="http://schemas.microsoft.com/office/excel/2006/main">
          <x14:cfRule type="dataBar" id="{011A0116-7EBF-444F-84CC-39CB30C0362B}">
            <x14:dataBar minLength="0" maxLength="100" border="1" negativeBarBorderColorSameAsPositive="0">
              <x14:cfvo type="autoMin"/>
              <x14:cfvo type="autoMax"/>
              <x14:borderColor rgb="FFFFB628"/>
              <x14:negativeFillColor rgb="FFFF0000"/>
              <x14:negativeBorderColor rgb="FFFF0000"/>
              <x14:axisColor rgb="FF000000"/>
            </x14:dataBar>
          </x14:cfRule>
          <xm:sqref>AB140</xm:sqref>
        </x14:conditionalFormatting>
        <x14:conditionalFormatting xmlns:xm="http://schemas.microsoft.com/office/excel/2006/main">
          <x14:cfRule type="dataBar" id="{9AAE1F10-71BF-4C7B-839F-BEC0296044AA}">
            <x14:dataBar minLength="0" maxLength="100" border="1" negativeBarBorderColorSameAsPositive="0">
              <x14:cfvo type="autoMin"/>
              <x14:cfvo type="autoMax"/>
              <x14:borderColor rgb="FFFFB628"/>
              <x14:negativeFillColor rgb="FFFF0000"/>
              <x14:negativeBorderColor rgb="FFFF0000"/>
              <x14:axisColor rgb="FF000000"/>
            </x14:dataBar>
          </x14:cfRule>
          <xm:sqref>AB144:AB210</xm:sqref>
        </x14:conditionalFormatting>
        <x14:conditionalFormatting xmlns:xm="http://schemas.microsoft.com/office/excel/2006/main">
          <x14:cfRule type="dataBar" id="{02C20212-FADF-4061-843C-9D8D592D6AF5}">
            <x14:dataBar minLength="0" maxLength="100" border="1" negativeBarBorderColorSameAsPositive="0">
              <x14:cfvo type="autoMin"/>
              <x14:cfvo type="autoMax"/>
              <x14:borderColor rgb="FFFFB628"/>
              <x14:negativeFillColor rgb="FFFF0000"/>
              <x14:negativeBorderColor rgb="FFFF0000"/>
              <x14:axisColor rgb="FF000000"/>
            </x14:dataBar>
          </x14:cfRule>
          <xm:sqref>AB211</xm:sqref>
        </x14:conditionalFormatting>
        <x14:conditionalFormatting xmlns:xm="http://schemas.microsoft.com/office/excel/2006/main">
          <x14:cfRule type="dataBar" id="{A483E4ED-327E-4B7E-9C5D-7293CC331B6C}">
            <x14:dataBar minLength="0" maxLength="100" border="1" negativeBarBorderColorSameAsPositive="0">
              <x14:cfvo type="autoMin"/>
              <x14:cfvo type="autoMax"/>
              <x14:borderColor rgb="FFFFB628"/>
              <x14:negativeFillColor rgb="FFFF0000"/>
              <x14:negativeBorderColor rgb="FFFF0000"/>
              <x14:axisColor rgb="FF000000"/>
            </x14:dataBar>
          </x14:cfRule>
          <xm:sqref>AB215:AB281</xm:sqref>
        </x14:conditionalFormatting>
        <x14:conditionalFormatting xmlns:xm="http://schemas.microsoft.com/office/excel/2006/main">
          <x14:cfRule type="dataBar" id="{3934337D-E4F9-456C-A701-E90B597FB654}">
            <x14:dataBar minLength="0" maxLength="100" border="1" negativeBarBorderColorSameAsPositive="0">
              <x14:cfvo type="autoMin"/>
              <x14:cfvo type="autoMax"/>
              <x14:borderColor rgb="FFFFB628"/>
              <x14:negativeFillColor rgb="FFFF0000"/>
              <x14:negativeBorderColor rgb="FFFF0000"/>
              <x14:axisColor rgb="FF000000"/>
            </x14:dataBar>
          </x14:cfRule>
          <xm:sqref>AB282</xm:sqref>
        </x14:conditionalFormatting>
        <x14:conditionalFormatting xmlns:xm="http://schemas.microsoft.com/office/excel/2006/main">
          <x14:cfRule type="dataBar" id="{8C8C2D38-67B8-4423-86A8-F2ED0A1719A8}">
            <x14:dataBar minLength="0" maxLength="100" border="1" negativeBarBorderColorSameAsPositive="0">
              <x14:cfvo type="autoMin"/>
              <x14:cfvo type="autoMax"/>
              <x14:borderColor rgb="FFFFB628"/>
              <x14:negativeFillColor rgb="FFFF0000"/>
              <x14:negativeBorderColor rgb="FFFF0000"/>
              <x14:axisColor rgb="FF000000"/>
            </x14:dataBar>
          </x14:cfRule>
          <xm:sqref>AB286:AB352</xm:sqref>
        </x14:conditionalFormatting>
        <x14:conditionalFormatting xmlns:xm="http://schemas.microsoft.com/office/excel/2006/main">
          <x14:cfRule type="dataBar" id="{D2F50A84-B4C1-43AF-8248-01AA7DC06A0D}">
            <x14:dataBar minLength="0" maxLength="100" border="1" negativeBarBorderColorSameAsPositive="0">
              <x14:cfvo type="autoMin"/>
              <x14:cfvo type="autoMax"/>
              <x14:borderColor rgb="FFFFB628"/>
              <x14:negativeFillColor rgb="FFFF0000"/>
              <x14:negativeBorderColor rgb="FFFF0000"/>
              <x14:axisColor rgb="FF000000"/>
            </x14:dataBar>
          </x14:cfRule>
          <xm:sqref>AB353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62488-2800-451D-9F6C-0A79ECAAD0DA}">
  <sheetPr codeName="Hoja3">
    <tabColor theme="4" tint="-0.249977111117893"/>
  </sheetPr>
  <dimension ref="A2:X71"/>
  <sheetViews>
    <sheetView view="pageBreakPreview" topLeftCell="A20" zoomScale="70" zoomScaleNormal="60" zoomScaleSheetLayoutView="70" workbookViewId="0">
      <selection activeCell="A79" sqref="A79:U79"/>
    </sheetView>
  </sheetViews>
  <sheetFormatPr baseColWidth="10" defaultRowHeight="13.8" x14ac:dyDescent="0.25"/>
  <cols>
    <col min="1" max="1" width="76.42578125" style="8" customWidth="1"/>
    <col min="2" max="2" width="14.140625" style="189" bestFit="1" customWidth="1"/>
    <col min="3" max="3" width="12.28515625" style="189" bestFit="1" customWidth="1"/>
    <col min="4" max="4" width="16.7109375" style="189" customWidth="1"/>
    <col min="5" max="5" width="12.7109375" style="189" bestFit="1" customWidth="1"/>
    <col min="6" max="6" width="9.42578125" style="189" bestFit="1" customWidth="1"/>
    <col min="7" max="7" width="10.42578125" style="189" bestFit="1" customWidth="1"/>
    <col min="8" max="8" width="10.85546875" style="189" bestFit="1" customWidth="1"/>
    <col min="9" max="9" width="9.42578125" style="189" bestFit="1" customWidth="1"/>
    <col min="10" max="10" width="12" style="189" bestFit="1" customWidth="1"/>
    <col min="11" max="11" width="14.85546875" style="189" customWidth="1"/>
    <col min="12" max="13" width="15.42578125" style="189" bestFit="1" customWidth="1"/>
    <col min="14" max="14" width="16.85546875" style="189" bestFit="1" customWidth="1"/>
    <col min="15" max="15" width="9.42578125" style="189" bestFit="1" customWidth="1"/>
    <col min="16" max="16" width="14.42578125" style="189" bestFit="1" customWidth="1"/>
    <col min="17" max="17" width="14.140625" style="8" bestFit="1" customWidth="1"/>
    <col min="18" max="18" width="14.42578125" style="8" bestFit="1" customWidth="1"/>
    <col min="19" max="20" width="9" style="8" bestFit="1" customWidth="1"/>
    <col min="21" max="21" width="7.7109375" style="8" bestFit="1" customWidth="1"/>
    <col min="22" max="22" width="11.42578125" style="8"/>
    <col min="23" max="23" width="18.28515625" style="8" bestFit="1" customWidth="1"/>
    <col min="24" max="16384" width="11.42578125" style="8"/>
  </cols>
  <sheetData>
    <row r="2" spans="1:24" ht="41.4" x14ac:dyDescent="0.25">
      <c r="A2" s="173"/>
      <c r="B2" s="174" t="str">
        <f>T_Graf.!H358</f>
        <v>Antioquia</v>
      </c>
      <c r="C2" s="174" t="str">
        <f>T_Graf.!H359</f>
        <v>Atlántico</v>
      </c>
      <c r="D2" s="174" t="str">
        <f>T_Graf.!H360</f>
        <v>Bolívar y San Andrés</v>
      </c>
      <c r="E2" s="174" t="str">
        <f>T_Graf.!H361</f>
        <v>Caquetá-Huila</v>
      </c>
      <c r="F2" s="174" t="str">
        <f>T_Graf.!H362</f>
        <v>Cauca</v>
      </c>
      <c r="G2" s="174" t="str">
        <f>T_Graf.!H363</f>
        <v>Central</v>
      </c>
      <c r="H2" s="174" t="str">
        <f>T_Graf.!H364</f>
        <v>Cesar y Guajira</v>
      </c>
      <c r="I2" s="174" t="str">
        <f>T_Graf.!H365</f>
        <v>Chocó</v>
      </c>
      <c r="J2" s="174" t="str">
        <f>T_Graf.!H366</f>
        <v>Córdoba</v>
      </c>
      <c r="K2" s="174" t="str">
        <f>T_Graf.!H367</f>
        <v>Eje Cafetero</v>
      </c>
      <c r="L2" s="174" t="str">
        <f>T_Graf.!H368</f>
        <v>Magdalena</v>
      </c>
      <c r="M2" s="174" t="str">
        <f>T_Graf.!H369</f>
        <v>Magdalena Medio</v>
      </c>
      <c r="N2" s="174" t="str">
        <f>T_Graf.!H370</f>
        <v>Meta-Llanos Orientales</v>
      </c>
      <c r="O2" s="174" t="str">
        <f>T_Graf.!H371</f>
        <v>Nariño</v>
      </c>
      <c r="P2" s="174" t="str">
        <f>T_Graf.!H372</f>
        <v>Norte de Santander</v>
      </c>
      <c r="Q2" s="174" t="str">
        <f>T_Graf.!H373</f>
        <v>Putumayo</v>
      </c>
      <c r="R2" s="174" t="str">
        <f>T_Graf.!H374</f>
        <v>Santander</v>
      </c>
      <c r="S2" s="174" t="str">
        <f>T_Graf.!H375</f>
        <v>Sucre</v>
      </c>
      <c r="T2" s="174" t="str">
        <f>T_Graf.!H376</f>
        <v>Urabá</v>
      </c>
      <c r="U2" s="174" t="str">
        <f>T_Graf.!H377</f>
        <v>Valle</v>
      </c>
      <c r="V2" s="175" t="str">
        <f>T_Graf.!H378</f>
        <v>Nivel Nacional</v>
      </c>
      <c r="W2" s="176" t="s">
        <v>809</v>
      </c>
      <c r="X2" s="177"/>
    </row>
    <row r="3" spans="1:24" x14ac:dyDescent="0.25">
      <c r="A3" s="178" t="str">
        <f>T_Graf.!D357</f>
        <v>Almacenamiento inadecuado de productos alimenticios</v>
      </c>
      <c r="B3" s="179" t="str">
        <f>IFERROR(T_Graf.!F2,"0")</f>
        <v>0</v>
      </c>
      <c r="C3" s="179" t="str">
        <f>IFERROR(T_Graf.!N2,"0")</f>
        <v>0</v>
      </c>
      <c r="D3" s="179" t="str">
        <f>IFERROR(T_Graf.!U2,"0")</f>
        <v>0</v>
      </c>
      <c r="E3" s="179" t="str">
        <f>IFERROR(T_Graf.!AB2,"0")</f>
        <v>0</v>
      </c>
      <c r="F3" s="179" t="str">
        <f>IFERROR(T_Graf.!F73,"0")</f>
        <v>0</v>
      </c>
      <c r="G3" s="179" t="str">
        <f>IFERROR(T_Graf.!N73,"0")</f>
        <v>0</v>
      </c>
      <c r="H3" s="179" t="str">
        <f>IFERROR(T_Graf.!U73,"0")</f>
        <v>0</v>
      </c>
      <c r="I3" s="179" t="str">
        <f>IFERROR(T_Graf.!AB73,"0")</f>
        <v>0</v>
      </c>
      <c r="J3" s="179" t="str">
        <f>IFERROR(T_Graf.!F144,"0")</f>
        <v>0</v>
      </c>
      <c r="K3" s="179" t="str">
        <f>IFERROR(T_Graf.!N144,"0")</f>
        <v>0</v>
      </c>
      <c r="L3" s="179" t="str">
        <f>IFERROR(T_Graf.!U144,"0")</f>
        <v>0</v>
      </c>
      <c r="M3" s="179" t="str">
        <f>IFERROR(T_Graf.!AB144,"0")</f>
        <v>0</v>
      </c>
      <c r="N3" s="179" t="str">
        <f>IFERROR(T_Graf.!N215,"0")</f>
        <v>0</v>
      </c>
      <c r="O3" s="179" t="str">
        <f>IFERROR(T_Graf.!N215,"0")</f>
        <v>0</v>
      </c>
      <c r="P3" s="179" t="str">
        <f>IFERROR(T_Graf.!U215,"0")</f>
        <v>0</v>
      </c>
      <c r="Q3" s="180" t="str">
        <f>IFERROR(T_Graf.!AB215,"0")</f>
        <v>0</v>
      </c>
      <c r="R3" s="180" t="str">
        <f>IFERROR(T_Graf.!F286,"0")</f>
        <v>0</v>
      </c>
      <c r="S3" s="180" t="str">
        <f>IFERROR(T_Graf.!N286,"0")</f>
        <v>0</v>
      </c>
      <c r="T3" s="180" t="str">
        <f>IFERROR(T_Graf.!U286,"0")</f>
        <v>0</v>
      </c>
      <c r="U3" s="180" t="str">
        <f>IFERROR(T_Graf.!AB286,"0")</f>
        <v>0</v>
      </c>
      <c r="V3" s="181" t="str">
        <f>IFERROR(T_Graf.!F357,"0")</f>
        <v>0</v>
      </c>
      <c r="W3" s="177">
        <f>SUM(B3:U3)</f>
        <v>0</v>
      </c>
      <c r="X3" s="177"/>
    </row>
    <row r="4" spans="1:24" x14ac:dyDescent="0.25">
      <c r="A4" s="178" t="str">
        <f>T_Graf.!D358</f>
        <v>Aprovechamiento del suelo</v>
      </c>
      <c r="B4" s="179" t="str">
        <f>IFERROR(T_Graf.!F3,"0")</f>
        <v>0</v>
      </c>
      <c r="C4" s="179" t="str">
        <f>IFERROR(T_Graf.!N3,"0")</f>
        <v>0</v>
      </c>
      <c r="D4" s="179" t="str">
        <f>IFERROR(T_Graf.!U3,"0")</f>
        <v>0</v>
      </c>
      <c r="E4" s="179" t="str">
        <f>IFERROR(T_Graf.!AB3,"0")</f>
        <v>0</v>
      </c>
      <c r="F4" s="179" t="str">
        <f>IFERROR(T_Graf.!F74,"0")</f>
        <v>0</v>
      </c>
      <c r="G4" s="179" t="str">
        <f>IFERROR(T_Graf.!N74,"0")</f>
        <v>0</v>
      </c>
      <c r="H4" s="179" t="str">
        <f>IFERROR(T_Graf.!U74,"0")</f>
        <v>0</v>
      </c>
      <c r="I4" s="179" t="str">
        <f>IFERROR(T_Graf.!AB74,"0")</f>
        <v>0</v>
      </c>
      <c r="J4" s="179" t="str">
        <f>IFERROR(T_Graf.!F145,"0")</f>
        <v>0</v>
      </c>
      <c r="K4" s="179" t="str">
        <f>IFERROR(T_Graf.!N145,"0")</f>
        <v>0</v>
      </c>
      <c r="L4" s="179" t="str">
        <f>IFERROR(T_Graf.!U145,"0")</f>
        <v>0</v>
      </c>
      <c r="M4" s="179" t="str">
        <f>IFERROR(T_Graf.!AB145,"0")</f>
        <v>0</v>
      </c>
      <c r="N4" s="179" t="str">
        <f>IFERROR(T_Graf.!N216,"0")</f>
        <v>0</v>
      </c>
      <c r="O4" s="179" t="str">
        <f>IFERROR(T_Graf.!N216,"0")</f>
        <v>0</v>
      </c>
      <c r="P4" s="179" t="str">
        <f>IFERROR(T_Graf.!U216,"0")</f>
        <v>0</v>
      </c>
      <c r="Q4" s="180" t="str">
        <f>IFERROR(T_Graf.!AB216,"0")</f>
        <v>0</v>
      </c>
      <c r="R4" s="180" t="str">
        <f>IFERROR(T_Graf.!F287,"0")</f>
        <v>0</v>
      </c>
      <c r="S4" s="180" t="str">
        <f>IFERROR(T_Graf.!N287,"0")</f>
        <v>0</v>
      </c>
      <c r="T4" s="180" t="str">
        <f>IFERROR(T_Graf.!U287,"0")</f>
        <v>0</v>
      </c>
      <c r="U4" s="180" t="str">
        <f>IFERROR(T_Graf.!AB287,"0")</f>
        <v>0</v>
      </c>
      <c r="V4" s="180" t="e">
        <f>T_Graf.!F358</f>
        <v>#VALUE!</v>
      </c>
      <c r="W4" s="177">
        <f t="shared" ref="W4:W67" si="0">SUM(B4:U4)</f>
        <v>0</v>
      </c>
      <c r="X4" s="177"/>
    </row>
    <row r="5" spans="1:24" x14ac:dyDescent="0.25">
      <c r="A5" s="178" t="str">
        <f>T_Graf.!D359</f>
        <v>Aprovechamiento forestal</v>
      </c>
      <c r="B5" s="179" t="str">
        <f>IFERROR(T_Graf.!F4,"0")</f>
        <v>0</v>
      </c>
      <c r="C5" s="179" t="str">
        <f>IFERROR(T_Graf.!N4,"0")</f>
        <v>0</v>
      </c>
      <c r="D5" s="179" t="str">
        <f>IFERROR(T_Graf.!U4,"0")</f>
        <v>0</v>
      </c>
      <c r="E5" s="179" t="str">
        <f>IFERROR(T_Graf.!AB4,"0")</f>
        <v>0</v>
      </c>
      <c r="F5" s="179" t="str">
        <f>IFERROR(T_Graf.!F75,"0")</f>
        <v>0</v>
      </c>
      <c r="G5" s="179" t="str">
        <f>IFERROR(T_Graf.!N75,"0")</f>
        <v>0</v>
      </c>
      <c r="H5" s="179" t="str">
        <f>IFERROR(T_Graf.!U75,"0")</f>
        <v>0</v>
      </c>
      <c r="I5" s="179" t="str">
        <f>IFERROR(T_Graf.!AB75,"0")</f>
        <v>0</v>
      </c>
      <c r="J5" s="179" t="str">
        <f>IFERROR(T_Graf.!F146,"0")</f>
        <v>0</v>
      </c>
      <c r="K5" s="179" t="str">
        <f>IFERROR(T_Graf.!N146,"0")</f>
        <v>0</v>
      </c>
      <c r="L5" s="179" t="str">
        <f>IFERROR(T_Graf.!U146,"0")</f>
        <v>0</v>
      </c>
      <c r="M5" s="179" t="str">
        <f>IFERROR(T_Graf.!AB146,"0")</f>
        <v>0</v>
      </c>
      <c r="N5" s="179" t="str">
        <f>IFERROR(T_Graf.!N217,"0")</f>
        <v>0</v>
      </c>
      <c r="O5" s="179" t="str">
        <f>IFERROR(T_Graf.!N217,"0")</f>
        <v>0</v>
      </c>
      <c r="P5" s="179" t="str">
        <f>IFERROR(T_Graf.!U217,"0")</f>
        <v>0</v>
      </c>
      <c r="Q5" s="180" t="str">
        <f>IFERROR(T_Graf.!AB217,"0")</f>
        <v>0</v>
      </c>
      <c r="R5" s="180" t="str">
        <f>IFERROR(T_Graf.!F288,"0")</f>
        <v>0</v>
      </c>
      <c r="S5" s="180" t="str">
        <f>IFERROR(T_Graf.!N288,"0")</f>
        <v>0</v>
      </c>
      <c r="T5" s="180" t="str">
        <f>IFERROR(T_Graf.!U288,"0")</f>
        <v>0</v>
      </c>
      <c r="U5" s="180" t="str">
        <f>IFERROR(T_Graf.!AB288,"0")</f>
        <v>0</v>
      </c>
      <c r="V5" s="180" t="e">
        <f>T_Graf.!F359</f>
        <v>#VALUE!</v>
      </c>
      <c r="W5" s="177">
        <f t="shared" si="0"/>
        <v>0</v>
      </c>
      <c r="X5" s="177"/>
    </row>
    <row r="6" spans="1:24" x14ac:dyDescent="0.25">
      <c r="A6" s="178" t="str">
        <f>T_Graf.!D360</f>
        <v>Captación de aguas (superficiales - subterráneas)</v>
      </c>
      <c r="B6" s="179" t="str">
        <f>IFERROR(T_Graf.!F5,"0")</f>
        <v>0</v>
      </c>
      <c r="C6" s="179" t="str">
        <f>IFERROR(T_Graf.!N5,"0")</f>
        <v>0</v>
      </c>
      <c r="D6" s="179" t="str">
        <f>IFERROR(T_Graf.!U5,"0")</f>
        <v>0</v>
      </c>
      <c r="E6" s="179" t="str">
        <f>IFERROR(T_Graf.!AB5,"0")</f>
        <v>0</v>
      </c>
      <c r="F6" s="179" t="str">
        <f>IFERROR(T_Graf.!F76,"0")</f>
        <v>0</v>
      </c>
      <c r="G6" s="179" t="str">
        <f>IFERROR(T_Graf.!N76,"0")</f>
        <v>0</v>
      </c>
      <c r="H6" s="179" t="str">
        <f>IFERROR(T_Graf.!U76,"0")</f>
        <v>0</v>
      </c>
      <c r="I6" s="179" t="str">
        <f>IFERROR(T_Graf.!AB76,"0")</f>
        <v>0</v>
      </c>
      <c r="J6" s="179" t="str">
        <f>IFERROR(T_Graf.!F147,"0")</f>
        <v>0</v>
      </c>
      <c r="K6" s="179" t="str">
        <f>IFERROR(T_Graf.!N147,"0")</f>
        <v>0</v>
      </c>
      <c r="L6" s="179" t="str">
        <f>IFERROR(T_Graf.!U147,"0")</f>
        <v>0</v>
      </c>
      <c r="M6" s="179" t="str">
        <f>IFERROR(T_Graf.!AB147,"0")</f>
        <v>0</v>
      </c>
      <c r="N6" s="179" t="str">
        <f>IFERROR(T_Graf.!N218,"0")</f>
        <v>0</v>
      </c>
      <c r="O6" s="179" t="str">
        <f>IFERROR(T_Graf.!N218,"0")</f>
        <v>0</v>
      </c>
      <c r="P6" s="179" t="str">
        <f>IFERROR(T_Graf.!U218,"0")</f>
        <v>0</v>
      </c>
      <c r="Q6" s="180" t="str">
        <f>IFERROR(T_Graf.!AB218,"0")</f>
        <v>0</v>
      </c>
      <c r="R6" s="180" t="str">
        <f>IFERROR(T_Graf.!F289,"0")</f>
        <v>0</v>
      </c>
      <c r="S6" s="180" t="str">
        <f>IFERROR(T_Graf.!N289,"0")</f>
        <v>0</v>
      </c>
      <c r="T6" s="180" t="str">
        <f>IFERROR(T_Graf.!U289,"0")</f>
        <v>0</v>
      </c>
      <c r="U6" s="180" t="str">
        <f>IFERROR(T_Graf.!AB289,"0")</f>
        <v>0</v>
      </c>
      <c r="V6" s="180" t="e">
        <f>T_Graf.!F360</f>
        <v>#VALUE!</v>
      </c>
      <c r="W6" s="177">
        <f t="shared" si="0"/>
        <v>0</v>
      </c>
      <c r="X6" s="177"/>
    </row>
    <row r="7" spans="1:24" x14ac:dyDescent="0.25">
      <c r="A7" s="178" t="str">
        <f>T_Graf.!D361</f>
        <v>Consumo de agua</v>
      </c>
      <c r="B7" s="179" t="str">
        <f>IFERROR(T_Graf.!F6,"0")</f>
        <v>0</v>
      </c>
      <c r="C7" s="179" t="str">
        <f>IFERROR(T_Graf.!N6,"0")</f>
        <v>0</v>
      </c>
      <c r="D7" s="179" t="str">
        <f>IFERROR(T_Graf.!U6,"0")</f>
        <v>0</v>
      </c>
      <c r="E7" s="179" t="str">
        <f>IFERROR(T_Graf.!AB6,"0")</f>
        <v>0</v>
      </c>
      <c r="F7" s="179" t="str">
        <f>IFERROR(T_Graf.!F77,"0")</f>
        <v>0</v>
      </c>
      <c r="G7" s="179" t="str">
        <f>IFERROR(T_Graf.!N77,"0")</f>
        <v>0</v>
      </c>
      <c r="H7" s="179" t="str">
        <f>IFERROR(T_Graf.!U77,"0")</f>
        <v>0</v>
      </c>
      <c r="I7" s="179" t="str">
        <f>IFERROR(T_Graf.!AB77,"0")</f>
        <v>0</v>
      </c>
      <c r="J7" s="179" t="str">
        <f>IFERROR(T_Graf.!F148,"0")</f>
        <v>0</v>
      </c>
      <c r="K7" s="179" t="str">
        <f>IFERROR(T_Graf.!N148,"0")</f>
        <v>0</v>
      </c>
      <c r="L7" s="179" t="str">
        <f>IFERROR(T_Graf.!U148,"0")</f>
        <v>0</v>
      </c>
      <c r="M7" s="179" t="str">
        <f>IFERROR(T_Graf.!AB148,"0")</f>
        <v>0</v>
      </c>
      <c r="N7" s="179" t="str">
        <f>IFERROR(T_Graf.!N219,"0")</f>
        <v>0</v>
      </c>
      <c r="O7" s="179" t="str">
        <f>IFERROR(T_Graf.!N219,"0")</f>
        <v>0</v>
      </c>
      <c r="P7" s="179" t="str">
        <f>IFERROR(T_Graf.!U219,"0")</f>
        <v>0</v>
      </c>
      <c r="Q7" s="180" t="str">
        <f>IFERROR(T_Graf.!AB219,"0")</f>
        <v>0</v>
      </c>
      <c r="R7" s="180" t="str">
        <f>IFERROR(T_Graf.!F290,"0")</f>
        <v>0</v>
      </c>
      <c r="S7" s="180" t="str">
        <f>IFERROR(T_Graf.!N290,"0")</f>
        <v>0</v>
      </c>
      <c r="T7" s="180" t="str">
        <f>IFERROR(T_Graf.!U290,"0")</f>
        <v>0</v>
      </c>
      <c r="U7" s="180" t="str">
        <f>IFERROR(T_Graf.!AB290,"0")</f>
        <v>0</v>
      </c>
      <c r="V7" s="180" t="e">
        <f>T_Graf.!F361</f>
        <v>#VALUE!</v>
      </c>
      <c r="W7" s="177">
        <f t="shared" si="0"/>
        <v>0</v>
      </c>
      <c r="X7" s="177"/>
    </row>
    <row r="8" spans="1:24" x14ac:dyDescent="0.25">
      <c r="A8" s="178" t="str">
        <f>T_Graf.!D362</f>
        <v>Consumo de bolsas plásticas para almacenamiento de residuos</v>
      </c>
      <c r="B8" s="179" t="str">
        <f>IFERROR(T_Graf.!F7,"0")</f>
        <v>0</v>
      </c>
      <c r="C8" s="179" t="str">
        <f>IFERROR(T_Graf.!N7,"0")</f>
        <v>0</v>
      </c>
      <c r="D8" s="179" t="str">
        <f>IFERROR(T_Graf.!U7,"0")</f>
        <v>0</v>
      </c>
      <c r="E8" s="179" t="str">
        <f>IFERROR(T_Graf.!AB7,"0")</f>
        <v>0</v>
      </c>
      <c r="F8" s="179" t="str">
        <f>IFERROR(T_Graf.!F78,"0")</f>
        <v>0</v>
      </c>
      <c r="G8" s="179" t="str">
        <f>IFERROR(T_Graf.!N78,"0")</f>
        <v>0</v>
      </c>
      <c r="H8" s="179" t="str">
        <f>IFERROR(T_Graf.!U78,"0")</f>
        <v>0</v>
      </c>
      <c r="I8" s="179" t="str">
        <f>IFERROR(T_Graf.!AB78,"0")</f>
        <v>0</v>
      </c>
      <c r="J8" s="179" t="str">
        <f>IFERROR(T_Graf.!F149,"0")</f>
        <v>0</v>
      </c>
      <c r="K8" s="179" t="str">
        <f>IFERROR(T_Graf.!N149,"0")</f>
        <v>0</v>
      </c>
      <c r="L8" s="179" t="str">
        <f>IFERROR(T_Graf.!U149,"0")</f>
        <v>0</v>
      </c>
      <c r="M8" s="179" t="str">
        <f>IFERROR(T_Graf.!AB149,"0")</f>
        <v>0</v>
      </c>
      <c r="N8" s="179" t="str">
        <f>IFERROR(T_Graf.!N220,"0")</f>
        <v>0</v>
      </c>
      <c r="O8" s="179" t="str">
        <f>IFERROR(T_Graf.!N220,"0")</f>
        <v>0</v>
      </c>
      <c r="P8" s="179" t="str">
        <f>IFERROR(T_Graf.!U220,"0")</f>
        <v>0</v>
      </c>
      <c r="Q8" s="180" t="str">
        <f>IFERROR(T_Graf.!AB220,"0")</f>
        <v>0</v>
      </c>
      <c r="R8" s="180" t="str">
        <f>IFERROR(T_Graf.!F291,"0")</f>
        <v>0</v>
      </c>
      <c r="S8" s="180" t="str">
        <f>IFERROR(T_Graf.!N291,"0")</f>
        <v>0</v>
      </c>
      <c r="T8" s="180" t="str">
        <f>IFERROR(T_Graf.!U291,"0")</f>
        <v>0</v>
      </c>
      <c r="U8" s="180" t="str">
        <f>IFERROR(T_Graf.!AB291,"0")</f>
        <v>0</v>
      </c>
      <c r="V8" s="180" t="e">
        <f>T_Graf.!F362</f>
        <v>#VALUE!</v>
      </c>
      <c r="W8" s="177">
        <f t="shared" si="0"/>
        <v>0</v>
      </c>
      <c r="X8" s="177"/>
    </row>
    <row r="9" spans="1:24" x14ac:dyDescent="0.25">
      <c r="A9" s="178" t="str">
        <f>T_Graf.!D363</f>
        <v>Consumo de combustibles</v>
      </c>
      <c r="B9" s="179" t="str">
        <f>IFERROR(T_Graf.!F8,"0")</f>
        <v>0</v>
      </c>
      <c r="C9" s="179" t="str">
        <f>IFERROR(T_Graf.!N8,"0")</f>
        <v>0</v>
      </c>
      <c r="D9" s="179" t="str">
        <f>IFERROR(T_Graf.!U8,"0")</f>
        <v>0</v>
      </c>
      <c r="E9" s="179" t="str">
        <f>IFERROR(T_Graf.!AB8,"0")</f>
        <v>0</v>
      </c>
      <c r="F9" s="179" t="str">
        <f>IFERROR(T_Graf.!F79,"0")</f>
        <v>0</v>
      </c>
      <c r="G9" s="179" t="str">
        <f>IFERROR(T_Graf.!N79,"0")</f>
        <v>0</v>
      </c>
      <c r="H9" s="179" t="str">
        <f>IFERROR(T_Graf.!U79,"0")</f>
        <v>0</v>
      </c>
      <c r="I9" s="179" t="str">
        <f>IFERROR(T_Graf.!AB79,"0")</f>
        <v>0</v>
      </c>
      <c r="J9" s="179" t="str">
        <f>IFERROR(T_Graf.!F150,"0")</f>
        <v>0</v>
      </c>
      <c r="K9" s="179" t="str">
        <f>IFERROR(T_Graf.!N150,"0")</f>
        <v>0</v>
      </c>
      <c r="L9" s="179" t="str">
        <f>IFERROR(T_Graf.!U150,"0")</f>
        <v>0</v>
      </c>
      <c r="M9" s="179" t="str">
        <f>IFERROR(T_Graf.!AB150,"0")</f>
        <v>0</v>
      </c>
      <c r="N9" s="179" t="str">
        <f>IFERROR(T_Graf.!N221,"0")</f>
        <v>0</v>
      </c>
      <c r="O9" s="179" t="str">
        <f>IFERROR(T_Graf.!N221,"0")</f>
        <v>0</v>
      </c>
      <c r="P9" s="179" t="str">
        <f>IFERROR(T_Graf.!U221,"0")</f>
        <v>0</v>
      </c>
      <c r="Q9" s="180" t="str">
        <f>IFERROR(T_Graf.!AB221,"0")</f>
        <v>0</v>
      </c>
      <c r="R9" s="180" t="str">
        <f>IFERROR(T_Graf.!F292,"0")</f>
        <v>0</v>
      </c>
      <c r="S9" s="180" t="str">
        <f>IFERROR(T_Graf.!N292,"0")</f>
        <v>0</v>
      </c>
      <c r="T9" s="180" t="str">
        <f>IFERROR(T_Graf.!U292,"0")</f>
        <v>0</v>
      </c>
      <c r="U9" s="180" t="str">
        <f>IFERROR(T_Graf.!AB292,"0")</f>
        <v>0</v>
      </c>
      <c r="V9" s="180" t="e">
        <f>T_Graf.!F363</f>
        <v>#VALUE!</v>
      </c>
      <c r="W9" s="177">
        <f t="shared" si="0"/>
        <v>0</v>
      </c>
      <c r="X9" s="177"/>
    </row>
    <row r="10" spans="1:24" x14ac:dyDescent="0.25">
      <c r="A10" s="182" t="str">
        <f>T_Graf.!D364</f>
        <v>Consumo de energía eléctrica</v>
      </c>
      <c r="B10" s="183" t="str">
        <f>IFERROR(T_Graf.!F9,"0")</f>
        <v>0</v>
      </c>
      <c r="C10" s="183" t="str">
        <f>IFERROR(T_Graf.!N9,"0")</f>
        <v>0</v>
      </c>
      <c r="D10" s="183" t="str">
        <f>IFERROR(T_Graf.!U9,"0")</f>
        <v>0</v>
      </c>
      <c r="E10" s="183" t="str">
        <f>IFERROR(T_Graf.!AB9,"0")</f>
        <v>0</v>
      </c>
      <c r="F10" s="183" t="str">
        <f>IFERROR(T_Graf.!F80,"0")</f>
        <v>0</v>
      </c>
      <c r="G10" s="183" t="str">
        <f>IFERROR(T_Graf.!N80,"0")</f>
        <v>0</v>
      </c>
      <c r="H10" s="183" t="str">
        <f>IFERROR(T_Graf.!U80,"0")</f>
        <v>0</v>
      </c>
      <c r="I10" s="183" t="str">
        <f>IFERROR(T_Graf.!AB80,"0")</f>
        <v>0</v>
      </c>
      <c r="J10" s="183" t="str">
        <f>IFERROR(T_Graf.!F151,"0")</f>
        <v>0</v>
      </c>
      <c r="K10" s="183" t="str">
        <f>IFERROR(T_Graf.!N151,"0")</f>
        <v>0</v>
      </c>
      <c r="L10" s="183" t="str">
        <f>IFERROR(T_Graf.!U151,"0")</f>
        <v>0</v>
      </c>
      <c r="M10" s="183" t="str">
        <f>IFERROR(T_Graf.!AB151,"0")</f>
        <v>0</v>
      </c>
      <c r="N10" s="183" t="str">
        <f>IFERROR(T_Graf.!N222,"0")</f>
        <v>0</v>
      </c>
      <c r="O10" s="183" t="str">
        <f>IFERROR(T_Graf.!N222,"0")</f>
        <v>0</v>
      </c>
      <c r="P10" s="183" t="str">
        <f>IFERROR(T_Graf.!U222,"0")</f>
        <v>0</v>
      </c>
      <c r="Q10" s="184" t="str">
        <f>IFERROR(T_Graf.!AB222,"0")</f>
        <v>0</v>
      </c>
      <c r="R10" s="184" t="str">
        <f>IFERROR(T_Graf.!F293,"0")</f>
        <v>0</v>
      </c>
      <c r="S10" s="184" t="str">
        <f>IFERROR(T_Graf.!N293,"0")</f>
        <v>0</v>
      </c>
      <c r="T10" s="184" t="str">
        <f>IFERROR(T_Graf.!U293,"0")</f>
        <v>0</v>
      </c>
      <c r="U10" s="184" t="str">
        <f>IFERROR(T_Graf.!AB293,"0")</f>
        <v>0</v>
      </c>
      <c r="V10" s="185" t="e">
        <f>T_Graf.!F364</f>
        <v>#VALUE!</v>
      </c>
      <c r="W10" s="186">
        <f t="shared" si="0"/>
        <v>0</v>
      </c>
      <c r="X10" s="177"/>
    </row>
    <row r="11" spans="1:24" x14ac:dyDescent="0.25">
      <c r="A11" s="178" t="str">
        <f>T_Graf.!D365</f>
        <v>Consumo de extintores</v>
      </c>
      <c r="B11" s="179" t="str">
        <f>IFERROR(T_Graf.!F10,"0")</f>
        <v>0</v>
      </c>
      <c r="C11" s="179" t="str">
        <f>IFERROR(T_Graf.!N10,"0")</f>
        <v>0</v>
      </c>
      <c r="D11" s="179" t="str">
        <f>IFERROR(T_Graf.!U10,"0")</f>
        <v>0</v>
      </c>
      <c r="E11" s="179" t="str">
        <f>IFERROR(T_Graf.!AB10,"0")</f>
        <v>0</v>
      </c>
      <c r="F11" s="179" t="str">
        <f>IFERROR(T_Graf.!F81,"0")</f>
        <v>0</v>
      </c>
      <c r="G11" s="179" t="str">
        <f>IFERROR(T_Graf.!N81,"0")</f>
        <v>0</v>
      </c>
      <c r="H11" s="179" t="str">
        <f>IFERROR(T_Graf.!U81,"0")</f>
        <v>0</v>
      </c>
      <c r="I11" s="179" t="str">
        <f>IFERROR(T_Graf.!AB81,"0")</f>
        <v>0</v>
      </c>
      <c r="J11" s="179" t="str">
        <f>IFERROR(T_Graf.!F152,"0")</f>
        <v>0</v>
      </c>
      <c r="K11" s="179" t="str">
        <f>IFERROR(T_Graf.!N152,"0")</f>
        <v>0</v>
      </c>
      <c r="L11" s="179" t="str">
        <f>IFERROR(T_Graf.!U152,"0")</f>
        <v>0</v>
      </c>
      <c r="M11" s="179" t="str">
        <f>IFERROR(T_Graf.!AB152,"0")</f>
        <v>0</v>
      </c>
      <c r="N11" s="179" t="str">
        <f>IFERROR(T_Graf.!N223,"0")</f>
        <v>0</v>
      </c>
      <c r="O11" s="179" t="str">
        <f>IFERROR(T_Graf.!N223,"0")</f>
        <v>0</v>
      </c>
      <c r="P11" s="179" t="str">
        <f>IFERROR(T_Graf.!U223,"0")</f>
        <v>0</v>
      </c>
      <c r="Q11" s="180" t="str">
        <f>IFERROR(T_Graf.!AB223,"0")</f>
        <v>0</v>
      </c>
      <c r="R11" s="180" t="str">
        <f>IFERROR(T_Graf.!F294,"0")</f>
        <v>0</v>
      </c>
      <c r="S11" s="180" t="str">
        <f>IFERROR(T_Graf.!N294,"0")</f>
        <v>0</v>
      </c>
      <c r="T11" s="180" t="str">
        <f>IFERROR(T_Graf.!U294,"0")</f>
        <v>0</v>
      </c>
      <c r="U11" s="180" t="str">
        <f>IFERROR(T_Graf.!AB294,"0")</f>
        <v>0</v>
      </c>
      <c r="V11" s="180" t="e">
        <f>T_Graf.!F365</f>
        <v>#VALUE!</v>
      </c>
      <c r="W11" s="177">
        <f t="shared" si="0"/>
        <v>0</v>
      </c>
      <c r="X11" s="177"/>
    </row>
    <row r="12" spans="1:24" x14ac:dyDescent="0.25">
      <c r="A12" s="178" t="str">
        <f>T_Graf.!D366</f>
        <v>Consumo de fertilizantes</v>
      </c>
      <c r="B12" s="179" t="str">
        <f>IFERROR(T_Graf.!F11,"0")</f>
        <v>0</v>
      </c>
      <c r="C12" s="179" t="str">
        <f>IFERROR(T_Graf.!N11,"0")</f>
        <v>0</v>
      </c>
      <c r="D12" s="179" t="str">
        <f>IFERROR(T_Graf.!U11,"0")</f>
        <v>0</v>
      </c>
      <c r="E12" s="179" t="str">
        <f>IFERROR(T_Graf.!AB11,"0")</f>
        <v>0</v>
      </c>
      <c r="F12" s="179" t="str">
        <f>IFERROR(T_Graf.!F82,"0")</f>
        <v>0</v>
      </c>
      <c r="G12" s="179" t="str">
        <f>IFERROR(T_Graf.!N82,"0")</f>
        <v>0</v>
      </c>
      <c r="H12" s="179" t="str">
        <f>IFERROR(T_Graf.!U82,"0")</f>
        <v>0</v>
      </c>
      <c r="I12" s="179" t="str">
        <f>IFERROR(T_Graf.!AB82,"0")</f>
        <v>0</v>
      </c>
      <c r="J12" s="179" t="str">
        <f>IFERROR(T_Graf.!F153,"0")</f>
        <v>0</v>
      </c>
      <c r="K12" s="179" t="str">
        <f>IFERROR(T_Graf.!N153,"0")</f>
        <v>0</v>
      </c>
      <c r="L12" s="179" t="str">
        <f>IFERROR(T_Graf.!U153,"0")</f>
        <v>0</v>
      </c>
      <c r="M12" s="179" t="str">
        <f>IFERROR(T_Graf.!AB153,"0")</f>
        <v>0</v>
      </c>
      <c r="N12" s="179" t="str">
        <f>IFERROR(T_Graf.!N224,"0")</f>
        <v>0</v>
      </c>
      <c r="O12" s="179" t="str">
        <f>IFERROR(T_Graf.!N224,"0")</f>
        <v>0</v>
      </c>
      <c r="P12" s="179" t="str">
        <f>IFERROR(T_Graf.!U224,"0")</f>
        <v>0</v>
      </c>
      <c r="Q12" s="180" t="str">
        <f>IFERROR(T_Graf.!AB224,"0")</f>
        <v>0</v>
      </c>
      <c r="R12" s="180" t="str">
        <f>IFERROR(T_Graf.!F295,"0")</f>
        <v>0</v>
      </c>
      <c r="S12" s="180" t="str">
        <f>IFERROR(T_Graf.!N295,"0")</f>
        <v>0</v>
      </c>
      <c r="T12" s="180" t="str">
        <f>IFERROR(T_Graf.!U295,"0")</f>
        <v>0</v>
      </c>
      <c r="U12" s="180" t="str">
        <f>IFERROR(T_Graf.!AB295,"0")</f>
        <v>0</v>
      </c>
      <c r="V12" s="180" t="e">
        <f>T_Graf.!F366</f>
        <v>#VALUE!</v>
      </c>
      <c r="W12" s="177">
        <f t="shared" si="0"/>
        <v>0</v>
      </c>
      <c r="X12" s="177"/>
    </row>
    <row r="13" spans="1:24" x14ac:dyDescent="0.25">
      <c r="A13" s="178" t="str">
        <f>T_Graf.!D367</f>
        <v xml:space="preserve">Consumo de insumos comestibles de cafetería </v>
      </c>
      <c r="B13" s="179" t="str">
        <f>IFERROR(T_Graf.!F12,"0")</f>
        <v>0</v>
      </c>
      <c r="C13" s="179" t="str">
        <f>IFERROR(T_Graf.!N12,"0")</f>
        <v>0</v>
      </c>
      <c r="D13" s="179" t="str">
        <f>IFERROR(T_Graf.!U12,"0")</f>
        <v>0</v>
      </c>
      <c r="E13" s="179" t="str">
        <f>IFERROR(T_Graf.!AB12,"0")</f>
        <v>0</v>
      </c>
      <c r="F13" s="179" t="str">
        <f>IFERROR(T_Graf.!F83,"0")</f>
        <v>0</v>
      </c>
      <c r="G13" s="179" t="str">
        <f>IFERROR(T_Graf.!N83,"0")</f>
        <v>0</v>
      </c>
      <c r="H13" s="179" t="str">
        <f>IFERROR(T_Graf.!U83,"0")</f>
        <v>0</v>
      </c>
      <c r="I13" s="179" t="str">
        <f>IFERROR(T_Graf.!AB83,"0")</f>
        <v>0</v>
      </c>
      <c r="J13" s="179" t="str">
        <f>IFERROR(T_Graf.!F154,"0")</f>
        <v>0</v>
      </c>
      <c r="K13" s="179" t="str">
        <f>IFERROR(T_Graf.!N154,"0")</f>
        <v>0</v>
      </c>
      <c r="L13" s="179" t="str">
        <f>IFERROR(T_Graf.!U154,"0")</f>
        <v>0</v>
      </c>
      <c r="M13" s="179" t="str">
        <f>IFERROR(T_Graf.!AB154,"0")</f>
        <v>0</v>
      </c>
      <c r="N13" s="179" t="str">
        <f>IFERROR(T_Graf.!N225,"0")</f>
        <v>0</v>
      </c>
      <c r="O13" s="179" t="str">
        <f>IFERROR(T_Graf.!N225,"0")</f>
        <v>0</v>
      </c>
      <c r="P13" s="179" t="str">
        <f>IFERROR(T_Graf.!U225,"0")</f>
        <v>0</v>
      </c>
      <c r="Q13" s="180" t="str">
        <f>IFERROR(T_Graf.!AB225,"0")</f>
        <v>0</v>
      </c>
      <c r="R13" s="180" t="str">
        <f>IFERROR(T_Graf.!F296,"0")</f>
        <v>0</v>
      </c>
      <c r="S13" s="180" t="str">
        <f>IFERROR(T_Graf.!N296,"0")</f>
        <v>0</v>
      </c>
      <c r="T13" s="180" t="str">
        <f>IFERROR(T_Graf.!U296,"0")</f>
        <v>0</v>
      </c>
      <c r="U13" s="180" t="str">
        <f>IFERROR(T_Graf.!AB296,"0")</f>
        <v>0</v>
      </c>
      <c r="V13" s="180" t="e">
        <f>T_Graf.!F367</f>
        <v>#VALUE!</v>
      </c>
      <c r="W13" s="177">
        <f t="shared" si="0"/>
        <v>0</v>
      </c>
      <c r="X13" s="177"/>
    </row>
    <row r="14" spans="1:24" x14ac:dyDescent="0.25">
      <c r="A14" s="178" t="str">
        <f>T_Graf.!D368</f>
        <v xml:space="preserve">Consumo de insumos no comestibles de cafetería </v>
      </c>
      <c r="B14" s="179" t="str">
        <f>IFERROR(T_Graf.!F13,"0")</f>
        <v>0</v>
      </c>
      <c r="C14" s="179" t="str">
        <f>IFERROR(T_Graf.!N13,"0")</f>
        <v>0</v>
      </c>
      <c r="D14" s="179" t="str">
        <f>IFERROR(T_Graf.!U13,"0")</f>
        <v>0</v>
      </c>
      <c r="E14" s="179" t="str">
        <f>IFERROR(T_Graf.!AB13,"0")</f>
        <v>0</v>
      </c>
      <c r="F14" s="179" t="str">
        <f>IFERROR(T_Graf.!F84,"0")</f>
        <v>0</v>
      </c>
      <c r="G14" s="179" t="str">
        <f>IFERROR(T_Graf.!N84,"0")</f>
        <v>0</v>
      </c>
      <c r="H14" s="179" t="str">
        <f>IFERROR(T_Graf.!U84,"0")</f>
        <v>0</v>
      </c>
      <c r="I14" s="179" t="str">
        <f>IFERROR(T_Graf.!AB84,"0")</f>
        <v>0</v>
      </c>
      <c r="J14" s="179" t="str">
        <f>IFERROR(T_Graf.!F155,"0")</f>
        <v>0</v>
      </c>
      <c r="K14" s="179" t="str">
        <f>IFERROR(T_Graf.!N155,"0")</f>
        <v>0</v>
      </c>
      <c r="L14" s="179" t="str">
        <f>IFERROR(T_Graf.!U155,"0")</f>
        <v>0</v>
      </c>
      <c r="M14" s="179" t="str">
        <f>IFERROR(T_Graf.!AB155,"0")</f>
        <v>0</v>
      </c>
      <c r="N14" s="179" t="str">
        <f>IFERROR(T_Graf.!N226,"0")</f>
        <v>0</v>
      </c>
      <c r="O14" s="179" t="str">
        <f>IFERROR(T_Graf.!N226,"0")</f>
        <v>0</v>
      </c>
      <c r="P14" s="179" t="str">
        <f>IFERROR(T_Graf.!U226,"0")</f>
        <v>0</v>
      </c>
      <c r="Q14" s="180" t="str">
        <f>IFERROR(T_Graf.!AB226,"0")</f>
        <v>0</v>
      </c>
      <c r="R14" s="180" t="str">
        <f>IFERROR(T_Graf.!F297,"0")</f>
        <v>0</v>
      </c>
      <c r="S14" s="180" t="str">
        <f>IFERROR(T_Graf.!N297,"0")</f>
        <v>0</v>
      </c>
      <c r="T14" s="180" t="str">
        <f>IFERROR(T_Graf.!U297,"0")</f>
        <v>0</v>
      </c>
      <c r="U14" s="180" t="str">
        <f>IFERROR(T_Graf.!AB297,"0")</f>
        <v>0</v>
      </c>
      <c r="V14" s="180" t="str">
        <f>IFERROR(T_Graf.!F368,"0")</f>
        <v>0</v>
      </c>
      <c r="W14" s="177">
        <f t="shared" si="0"/>
        <v>0</v>
      </c>
      <c r="X14" s="177"/>
    </row>
    <row r="15" spans="1:24" x14ac:dyDescent="0.25">
      <c r="A15" s="178" t="str">
        <f>T_Graf.!D369</f>
        <v>Consumo de materiales de construcción</v>
      </c>
      <c r="B15" s="179" t="str">
        <f>IFERROR(T_Graf.!F14,"0")</f>
        <v>0</v>
      </c>
      <c r="C15" s="179" t="str">
        <f>IFERROR(T_Graf.!N14,"0")</f>
        <v>0</v>
      </c>
      <c r="D15" s="179" t="str">
        <f>IFERROR(T_Graf.!U14,"0")</f>
        <v>0</v>
      </c>
      <c r="E15" s="179" t="str">
        <f>IFERROR(T_Graf.!AB14,"0")</f>
        <v>0</v>
      </c>
      <c r="F15" s="179" t="str">
        <f>IFERROR(T_Graf.!F85,"0")</f>
        <v>0</v>
      </c>
      <c r="G15" s="179" t="str">
        <f>IFERROR(T_Graf.!N85,"0")</f>
        <v>0</v>
      </c>
      <c r="H15" s="179" t="str">
        <f>IFERROR(T_Graf.!U85,"0")</f>
        <v>0</v>
      </c>
      <c r="I15" s="179" t="str">
        <f>IFERROR(T_Graf.!AB85,"0")</f>
        <v>0</v>
      </c>
      <c r="J15" s="179" t="str">
        <f>IFERROR(T_Graf.!F156,"0")</f>
        <v>0</v>
      </c>
      <c r="K15" s="179" t="str">
        <f>IFERROR(T_Graf.!N156,"0")</f>
        <v>0</v>
      </c>
      <c r="L15" s="179" t="str">
        <f>IFERROR(T_Graf.!U156,"0")</f>
        <v>0</v>
      </c>
      <c r="M15" s="179" t="str">
        <f>IFERROR(T_Graf.!AB156,"0")</f>
        <v>0</v>
      </c>
      <c r="N15" s="179" t="str">
        <f>IFERROR(T_Graf.!N227,"0")</f>
        <v>0</v>
      </c>
      <c r="O15" s="179" t="str">
        <f>IFERROR(T_Graf.!N227,"0")</f>
        <v>0</v>
      </c>
      <c r="P15" s="179" t="str">
        <f>IFERROR(T_Graf.!U227,"0")</f>
        <v>0</v>
      </c>
      <c r="Q15" s="180" t="str">
        <f>IFERROR(T_Graf.!AB227,"0")</f>
        <v>0</v>
      </c>
      <c r="R15" s="180" t="str">
        <f>IFERROR(T_Graf.!F298,"0")</f>
        <v>0</v>
      </c>
      <c r="S15" s="180" t="str">
        <f>IFERROR(T_Graf.!N298,"0")</f>
        <v>0</v>
      </c>
      <c r="T15" s="180" t="str">
        <f>IFERROR(T_Graf.!U298,"0")</f>
        <v>0</v>
      </c>
      <c r="U15" s="180" t="str">
        <f>IFERROR(T_Graf.!AB298,"0")</f>
        <v>0</v>
      </c>
      <c r="V15" s="180" t="str">
        <f>IFERROR(T_Graf.!F369,"0")</f>
        <v>0</v>
      </c>
      <c r="W15" s="177">
        <f t="shared" si="0"/>
        <v>0</v>
      </c>
      <c r="X15" s="177"/>
    </row>
    <row r="16" spans="1:24" x14ac:dyDescent="0.25">
      <c r="A16" s="182" t="str">
        <f>T_Graf.!D370</f>
        <v>Consumo de papel</v>
      </c>
      <c r="B16" s="179" t="str">
        <f>IFERROR(T_Graf.!F15,"0")</f>
        <v>0</v>
      </c>
      <c r="C16" s="179" t="str">
        <f>IFERROR(T_Graf.!N15,"0")</f>
        <v>0</v>
      </c>
      <c r="D16" s="179" t="str">
        <f>IFERROR(T_Graf.!U15,"0")</f>
        <v>0</v>
      </c>
      <c r="E16" s="179" t="str">
        <f>IFERROR(T_Graf.!AB15,"0")</f>
        <v>0</v>
      </c>
      <c r="F16" s="179" t="str">
        <f>IFERROR(T_Graf.!F86,"0")</f>
        <v>0</v>
      </c>
      <c r="G16" s="179" t="str">
        <f>IFERROR(T_Graf.!N86,"0")</f>
        <v>0</v>
      </c>
      <c r="H16" s="179" t="str">
        <f>IFERROR(T_Graf.!U86,"0")</f>
        <v>0</v>
      </c>
      <c r="I16" s="179" t="str">
        <f>IFERROR(T_Graf.!AB86,"0")</f>
        <v>0</v>
      </c>
      <c r="J16" s="179" t="str">
        <f>IFERROR(T_Graf.!F157,"0")</f>
        <v>0</v>
      </c>
      <c r="K16" s="179" t="str">
        <f>IFERROR(T_Graf.!N157,"0")</f>
        <v>0</v>
      </c>
      <c r="L16" s="179" t="str">
        <f>IFERROR(T_Graf.!U157,"0")</f>
        <v>0</v>
      </c>
      <c r="M16" s="179" t="str">
        <f>IFERROR(T_Graf.!AB157,"0")</f>
        <v>0</v>
      </c>
      <c r="N16" s="179" t="str">
        <f>IFERROR(T_Graf.!N228,"0")</f>
        <v>0</v>
      </c>
      <c r="O16" s="179" t="str">
        <f>IFERROR(T_Graf.!N228,"0")</f>
        <v>0</v>
      </c>
      <c r="P16" s="179" t="str">
        <f>IFERROR(T_Graf.!U228,"0")</f>
        <v>0</v>
      </c>
      <c r="Q16" s="180" t="str">
        <f>IFERROR(T_Graf.!AB228,"0")</f>
        <v>0</v>
      </c>
      <c r="R16" s="180" t="str">
        <f>IFERROR(T_Graf.!F299,"0")</f>
        <v>0</v>
      </c>
      <c r="S16" s="180" t="str">
        <f>IFERROR(T_Graf.!N299,"0")</f>
        <v>0</v>
      </c>
      <c r="T16" s="180" t="str">
        <f>IFERROR(T_Graf.!U299,"0")</f>
        <v>0</v>
      </c>
      <c r="U16" s="180" t="str">
        <f>IFERROR(T_Graf.!AB299,"0")</f>
        <v>0</v>
      </c>
      <c r="V16" s="185" t="str">
        <f>IFERROR(T_Graf.!F370,"0")</f>
        <v>0</v>
      </c>
      <c r="W16" s="186">
        <f t="shared" si="0"/>
        <v>0</v>
      </c>
      <c r="X16" s="177"/>
    </row>
    <row r="17" spans="1:24" x14ac:dyDescent="0.25">
      <c r="A17" s="178" t="str">
        <f>T_Graf.!D371</f>
        <v>Consumo de plaguicidas</v>
      </c>
      <c r="B17" s="179" t="str">
        <f>IFERROR(T_Graf.!F16,"0")</f>
        <v>0</v>
      </c>
      <c r="C17" s="179" t="str">
        <f>IFERROR(T_Graf.!N16,"0")</f>
        <v>0</v>
      </c>
      <c r="D17" s="179" t="str">
        <f>IFERROR(T_Graf.!U16,"0")</f>
        <v>0</v>
      </c>
      <c r="E17" s="179" t="str">
        <f>IFERROR(T_Graf.!AB16,"0")</f>
        <v>0</v>
      </c>
      <c r="F17" s="179" t="str">
        <f>IFERROR(T_Graf.!F87,"0")</f>
        <v>0</v>
      </c>
      <c r="G17" s="179" t="str">
        <f>IFERROR(T_Graf.!N87,"0")</f>
        <v>0</v>
      </c>
      <c r="H17" s="179" t="str">
        <f>IFERROR(T_Graf.!U87,"0")</f>
        <v>0</v>
      </c>
      <c r="I17" s="179" t="str">
        <f>IFERROR(T_Graf.!AB87,"0")</f>
        <v>0</v>
      </c>
      <c r="J17" s="179" t="str">
        <f>IFERROR(T_Graf.!F158,"0")</f>
        <v>0</v>
      </c>
      <c r="K17" s="179" t="str">
        <f>IFERROR(T_Graf.!N158,"0")</f>
        <v>0</v>
      </c>
      <c r="L17" s="179" t="str">
        <f>IFERROR(T_Graf.!U158,"0")</f>
        <v>0</v>
      </c>
      <c r="M17" s="179" t="str">
        <f>IFERROR(T_Graf.!AB158,"0")</f>
        <v>0</v>
      </c>
      <c r="N17" s="179" t="str">
        <f>IFERROR(T_Graf.!N229,"0")</f>
        <v>0</v>
      </c>
      <c r="O17" s="179" t="str">
        <f>IFERROR(T_Graf.!N229,"0")</f>
        <v>0</v>
      </c>
      <c r="P17" s="179" t="str">
        <f>IFERROR(T_Graf.!U229,"0")</f>
        <v>0</v>
      </c>
      <c r="Q17" s="180" t="str">
        <f>IFERROR(T_Graf.!AB229,"0")</f>
        <v>0</v>
      </c>
      <c r="R17" s="180" t="str">
        <f>IFERROR(T_Graf.!F300,"0")</f>
        <v>0</v>
      </c>
      <c r="S17" s="180" t="str">
        <f>IFERROR(T_Graf.!N300,"0")</f>
        <v>0</v>
      </c>
      <c r="T17" s="180" t="str">
        <f>IFERROR(T_Graf.!U300,"0")</f>
        <v>0</v>
      </c>
      <c r="U17" s="180" t="str">
        <f>IFERROR(T_Graf.!AB300,"0")</f>
        <v>0</v>
      </c>
      <c r="V17" s="180" t="str">
        <f>IFERROR(T_Graf.!F371,"0")</f>
        <v>0</v>
      </c>
      <c r="W17" s="177">
        <f t="shared" si="0"/>
        <v>0</v>
      </c>
      <c r="X17" s="177"/>
    </row>
    <row r="18" spans="1:24" x14ac:dyDescent="0.25">
      <c r="A18" s="178" t="str">
        <f>T_Graf.!D372</f>
        <v>Consumo de sustancias químicas</v>
      </c>
      <c r="B18" s="179" t="str">
        <f>IFERROR(T_Graf.!F17,"0")</f>
        <v>0</v>
      </c>
      <c r="C18" s="179" t="str">
        <f>IFERROR(T_Graf.!N17,"0")</f>
        <v>0</v>
      </c>
      <c r="D18" s="179" t="str">
        <f>IFERROR(T_Graf.!U17,"0")</f>
        <v>0</v>
      </c>
      <c r="E18" s="179" t="str">
        <f>IFERROR(T_Graf.!AB17,"0")</f>
        <v>0</v>
      </c>
      <c r="F18" s="179" t="str">
        <f>IFERROR(T_Graf.!F88,"0")</f>
        <v>0</v>
      </c>
      <c r="G18" s="179" t="str">
        <f>IFERROR(T_Graf.!N88,"0")</f>
        <v>0</v>
      </c>
      <c r="H18" s="179" t="str">
        <f>IFERROR(T_Graf.!U88,"0")</f>
        <v>0</v>
      </c>
      <c r="I18" s="179" t="str">
        <f>IFERROR(T_Graf.!AB88,"0")</f>
        <v>0</v>
      </c>
      <c r="J18" s="179" t="str">
        <f>IFERROR(T_Graf.!F159,"0")</f>
        <v>0</v>
      </c>
      <c r="K18" s="179" t="str">
        <f>IFERROR(T_Graf.!N159,"0")</f>
        <v>0</v>
      </c>
      <c r="L18" s="179" t="str">
        <f>IFERROR(T_Graf.!U159,"0")</f>
        <v>0</v>
      </c>
      <c r="M18" s="179" t="str">
        <f>IFERROR(T_Graf.!AB159,"0")</f>
        <v>0</v>
      </c>
      <c r="N18" s="179" t="str">
        <f>IFERROR(T_Graf.!N230,"0")</f>
        <v>0</v>
      </c>
      <c r="O18" s="179" t="str">
        <f>IFERROR(T_Graf.!N230,"0")</f>
        <v>0</v>
      </c>
      <c r="P18" s="179" t="str">
        <f>IFERROR(T_Graf.!U230,"0")</f>
        <v>0</v>
      </c>
      <c r="Q18" s="180" t="str">
        <f>IFERROR(T_Graf.!AB230,"0")</f>
        <v>0</v>
      </c>
      <c r="R18" s="180" t="str">
        <f>IFERROR(T_Graf.!F301,"0")</f>
        <v>0</v>
      </c>
      <c r="S18" s="180" t="str">
        <f>IFERROR(T_Graf.!N301,"0")</f>
        <v>0</v>
      </c>
      <c r="T18" s="180" t="str">
        <f>IFERROR(T_Graf.!U301,"0")</f>
        <v>0</v>
      </c>
      <c r="U18" s="180" t="str">
        <f>IFERROR(T_Graf.!AB301,"0")</f>
        <v>0</v>
      </c>
      <c r="V18" s="180" t="str">
        <f>IFERROR(T_Graf.!F372,"0")</f>
        <v>0</v>
      </c>
      <c r="W18" s="177">
        <f t="shared" si="0"/>
        <v>0</v>
      </c>
      <c r="X18" s="177"/>
    </row>
    <row r="19" spans="1:24" x14ac:dyDescent="0.25">
      <c r="A19" s="178" t="str">
        <f>T_Graf.!D373</f>
        <v>Consumo de tóner</v>
      </c>
      <c r="B19" s="179" t="str">
        <f>IFERROR(T_Graf.!F18,"0")</f>
        <v>0</v>
      </c>
      <c r="C19" s="179" t="str">
        <f>IFERROR(T_Graf.!N18,"0")</f>
        <v>0</v>
      </c>
      <c r="D19" s="179" t="str">
        <f>IFERROR(T_Graf.!U18,"0")</f>
        <v>0</v>
      </c>
      <c r="E19" s="179" t="str">
        <f>IFERROR(T_Graf.!AB18,"0")</f>
        <v>0</v>
      </c>
      <c r="F19" s="179" t="str">
        <f>IFERROR(T_Graf.!F89,"0")</f>
        <v>0</v>
      </c>
      <c r="G19" s="179" t="str">
        <f>IFERROR(T_Graf.!N89,"0")</f>
        <v>0</v>
      </c>
      <c r="H19" s="179" t="str">
        <f>IFERROR(T_Graf.!U89,"0")</f>
        <v>0</v>
      </c>
      <c r="I19" s="179" t="str">
        <f>IFERROR(T_Graf.!AB89,"0")</f>
        <v>0</v>
      </c>
      <c r="J19" s="179" t="str">
        <f>IFERROR(T_Graf.!F160,"0")</f>
        <v>0</v>
      </c>
      <c r="K19" s="179" t="str">
        <f>IFERROR(T_Graf.!N160,"0")</f>
        <v>0</v>
      </c>
      <c r="L19" s="179" t="str">
        <f>IFERROR(T_Graf.!U160,"0")</f>
        <v>0</v>
      </c>
      <c r="M19" s="179" t="str">
        <f>IFERROR(T_Graf.!AB160,"0")</f>
        <v>0</v>
      </c>
      <c r="N19" s="179" t="str">
        <f>IFERROR(T_Graf.!N231,"0")</f>
        <v>0</v>
      </c>
      <c r="O19" s="179" t="str">
        <f>IFERROR(T_Graf.!N231,"0")</f>
        <v>0</v>
      </c>
      <c r="P19" s="179" t="str">
        <f>IFERROR(T_Graf.!U231,"0")</f>
        <v>0</v>
      </c>
      <c r="Q19" s="180" t="str">
        <f>IFERROR(T_Graf.!AB231,"0")</f>
        <v>0</v>
      </c>
      <c r="R19" s="180" t="str">
        <f>IFERROR(T_Graf.!F302,"0")</f>
        <v>0</v>
      </c>
      <c r="S19" s="180" t="str">
        <f>IFERROR(T_Graf.!N302,"0")</f>
        <v>0</v>
      </c>
      <c r="T19" s="180" t="str">
        <f>IFERROR(T_Graf.!U302,"0")</f>
        <v>0</v>
      </c>
      <c r="U19" s="180" t="str">
        <f>IFERROR(T_Graf.!AB302,"0")</f>
        <v>0</v>
      </c>
      <c r="V19" s="180" t="str">
        <f>IFERROR(T_Graf.!F373,"0")</f>
        <v>0</v>
      </c>
      <c r="W19" s="187">
        <f t="shared" si="0"/>
        <v>0</v>
      </c>
      <c r="X19" s="177"/>
    </row>
    <row r="20" spans="1:24" x14ac:dyDescent="0.25">
      <c r="A20" s="182" t="str">
        <f>T_Graf.!D374</f>
        <v>Conversión a medios tecnológicos</v>
      </c>
      <c r="B20" s="179" t="str">
        <f>IFERROR(T_Graf.!F19,"0")</f>
        <v>0</v>
      </c>
      <c r="C20" s="179" t="str">
        <f>IFERROR(T_Graf.!N19,"0")</f>
        <v>0</v>
      </c>
      <c r="D20" s="179" t="str">
        <f>IFERROR(T_Graf.!U19,"0")</f>
        <v>0</v>
      </c>
      <c r="E20" s="179" t="str">
        <f>IFERROR(T_Graf.!AB19,"0")</f>
        <v>0</v>
      </c>
      <c r="F20" s="179" t="str">
        <f>IFERROR(T_Graf.!F90,"0")</f>
        <v>0</v>
      </c>
      <c r="G20" s="179" t="str">
        <f>IFERROR(T_Graf.!N90,"0")</f>
        <v>0</v>
      </c>
      <c r="H20" s="179" t="str">
        <f>IFERROR(T_Graf.!U90,"0")</f>
        <v>0</v>
      </c>
      <c r="I20" s="179" t="str">
        <f>IFERROR(T_Graf.!AB90,"0")</f>
        <v>0</v>
      </c>
      <c r="J20" s="179" t="str">
        <f>IFERROR(T_Graf.!F161,"0")</f>
        <v>0</v>
      </c>
      <c r="K20" s="179" t="str">
        <f>IFERROR(T_Graf.!N161,"0")</f>
        <v>0</v>
      </c>
      <c r="L20" s="179" t="str">
        <f>IFERROR(T_Graf.!U161,"0")</f>
        <v>0</v>
      </c>
      <c r="M20" s="179" t="str">
        <f>IFERROR(T_Graf.!AB161,"0")</f>
        <v>0</v>
      </c>
      <c r="N20" s="179" t="str">
        <f>IFERROR(T_Graf.!N232,"0")</f>
        <v>0</v>
      </c>
      <c r="O20" s="179" t="str">
        <f>IFERROR(T_Graf.!N232,"0")</f>
        <v>0</v>
      </c>
      <c r="P20" s="179" t="str">
        <f>IFERROR(T_Graf.!U232,"0")</f>
        <v>0</v>
      </c>
      <c r="Q20" s="180" t="str">
        <f>IFERROR(T_Graf.!AB232,"0")</f>
        <v>0</v>
      </c>
      <c r="R20" s="180" t="str">
        <f>IFERROR(T_Graf.!F303,"0")</f>
        <v>0</v>
      </c>
      <c r="S20" s="180" t="str">
        <f>IFERROR(T_Graf.!N303,"0")</f>
        <v>0</v>
      </c>
      <c r="T20" s="180" t="str">
        <f>IFERROR(T_Graf.!U303,"0")</f>
        <v>0</v>
      </c>
      <c r="U20" s="180" t="str">
        <f>IFERROR(T_Graf.!AB303,"0")</f>
        <v>0</v>
      </c>
      <c r="V20" s="185" t="str">
        <f>IFERROR(T_Graf.!F374,"0")</f>
        <v>0</v>
      </c>
      <c r="W20" s="186">
        <f t="shared" si="0"/>
        <v>0</v>
      </c>
      <c r="X20" s="177"/>
    </row>
    <row r="21" spans="1:24" x14ac:dyDescent="0.25">
      <c r="A21" s="178" t="str">
        <f>T_Graf.!D375</f>
        <v>Definición de criterios ambientales para adquisición de productos y/o servicios</v>
      </c>
      <c r="B21" s="179" t="str">
        <f>IFERROR(T_Graf.!F20,"0")</f>
        <v>0</v>
      </c>
      <c r="C21" s="179" t="str">
        <f>IFERROR(T_Graf.!N20,"0")</f>
        <v>0</v>
      </c>
      <c r="D21" s="179" t="str">
        <f>IFERROR(T_Graf.!U20,"0")</f>
        <v>0</v>
      </c>
      <c r="E21" s="179" t="str">
        <f>IFERROR(T_Graf.!AB20,"0")</f>
        <v>0</v>
      </c>
      <c r="F21" s="179" t="str">
        <f>IFERROR(T_Graf.!F91,"0")</f>
        <v>0</v>
      </c>
      <c r="G21" s="179" t="str">
        <f>IFERROR(T_Graf.!N91,"0")</f>
        <v>0</v>
      </c>
      <c r="H21" s="179" t="str">
        <f>IFERROR(T_Graf.!U91,"0")</f>
        <v>0</v>
      </c>
      <c r="I21" s="179" t="str">
        <f>IFERROR(T_Graf.!AB91,"0")</f>
        <v>0</v>
      </c>
      <c r="J21" s="179" t="str">
        <f>IFERROR(T_Graf.!F162,"0")</f>
        <v>0</v>
      </c>
      <c r="K21" s="179" t="str">
        <f>IFERROR(T_Graf.!N162,"0")</f>
        <v>0</v>
      </c>
      <c r="L21" s="179" t="str">
        <f>IFERROR(T_Graf.!U162,"0")</f>
        <v>0</v>
      </c>
      <c r="M21" s="179" t="str">
        <f>IFERROR(T_Graf.!AB162,"0")</f>
        <v>0</v>
      </c>
      <c r="N21" s="179" t="str">
        <f>IFERROR(T_Graf.!N233,"0")</f>
        <v>0</v>
      </c>
      <c r="O21" s="179" t="str">
        <f>IFERROR(T_Graf.!N233,"0")</f>
        <v>0</v>
      </c>
      <c r="P21" s="179" t="str">
        <f>IFERROR(T_Graf.!U233,"0")</f>
        <v>0</v>
      </c>
      <c r="Q21" s="180" t="str">
        <f>IFERROR(T_Graf.!AB233,"0")</f>
        <v>0</v>
      </c>
      <c r="R21" s="180" t="str">
        <f>IFERROR(T_Graf.!F304,"0")</f>
        <v>0</v>
      </c>
      <c r="S21" s="180" t="str">
        <f>IFERROR(T_Graf.!N304,"0")</f>
        <v>0</v>
      </c>
      <c r="T21" s="180" t="str">
        <f>IFERROR(T_Graf.!U304,"0")</f>
        <v>0</v>
      </c>
      <c r="U21" s="180" t="str">
        <f>IFERROR(T_Graf.!AB304,"0")</f>
        <v>0</v>
      </c>
      <c r="V21" s="180" t="str">
        <f>IFERROR(T_Graf.!F375,"0")</f>
        <v>0</v>
      </c>
      <c r="W21" s="177">
        <f t="shared" si="0"/>
        <v>0</v>
      </c>
      <c r="X21" s="177"/>
    </row>
    <row r="22" spans="1:24" x14ac:dyDescent="0.25">
      <c r="A22" s="178" t="str">
        <f>T_Graf.!D376</f>
        <v>Desarrollo de actividades económicas.</v>
      </c>
      <c r="B22" s="179" t="str">
        <f>IFERROR(T_Graf.!F21,"0")</f>
        <v>0</v>
      </c>
      <c r="C22" s="179" t="str">
        <f>IFERROR(T_Graf.!N21,"0")</f>
        <v>0</v>
      </c>
      <c r="D22" s="179" t="str">
        <f>IFERROR(T_Graf.!U21,"0")</f>
        <v>0</v>
      </c>
      <c r="E22" s="179" t="str">
        <f>IFERROR(T_Graf.!AB21,"0")</f>
        <v>0</v>
      </c>
      <c r="F22" s="179" t="str">
        <f>IFERROR(T_Graf.!F92,"0")</f>
        <v>0</v>
      </c>
      <c r="G22" s="179" t="str">
        <f>IFERROR(T_Graf.!N92,"0")</f>
        <v>0</v>
      </c>
      <c r="H22" s="179" t="str">
        <f>IFERROR(T_Graf.!U92,"0")</f>
        <v>0</v>
      </c>
      <c r="I22" s="179" t="str">
        <f>IFERROR(T_Graf.!AB92,"0")</f>
        <v>0</v>
      </c>
      <c r="J22" s="179" t="str">
        <f>IFERROR(T_Graf.!F163,"0")</f>
        <v>0</v>
      </c>
      <c r="K22" s="179" t="str">
        <f>IFERROR(T_Graf.!N163,"0")</f>
        <v>0</v>
      </c>
      <c r="L22" s="179" t="str">
        <f>IFERROR(T_Graf.!U163,"0")</f>
        <v>0</v>
      </c>
      <c r="M22" s="179" t="str">
        <f>IFERROR(T_Graf.!AB163,"0")</f>
        <v>0</v>
      </c>
      <c r="N22" s="179" t="str">
        <f>IFERROR(T_Graf.!N234,"0")</f>
        <v>0</v>
      </c>
      <c r="O22" s="179" t="str">
        <f>IFERROR(T_Graf.!N234,"0")</f>
        <v>0</v>
      </c>
      <c r="P22" s="179" t="str">
        <f>IFERROR(T_Graf.!U234,"0")</f>
        <v>0</v>
      </c>
      <c r="Q22" s="180" t="str">
        <f>IFERROR(T_Graf.!AB234,"0")</f>
        <v>0</v>
      </c>
      <c r="R22" s="180" t="str">
        <f>IFERROR(T_Graf.!F305,"0")</f>
        <v>0</v>
      </c>
      <c r="S22" s="180" t="str">
        <f>IFERROR(T_Graf.!N305,"0")</f>
        <v>0</v>
      </c>
      <c r="T22" s="180" t="str">
        <f>IFERROR(T_Graf.!U305,"0")</f>
        <v>0</v>
      </c>
      <c r="U22" s="180" t="str">
        <f>IFERROR(T_Graf.!AB305,"0")</f>
        <v>0</v>
      </c>
      <c r="V22" s="180" t="str">
        <f>IFERROR(T_Graf.!F376,"0")</f>
        <v>0</v>
      </c>
      <c r="W22" s="177">
        <f t="shared" si="0"/>
        <v>0</v>
      </c>
      <c r="X22" s="177"/>
    </row>
    <row r="23" spans="1:24" x14ac:dyDescent="0.25">
      <c r="A23" s="178" t="str">
        <f>T_Graf.!D377</f>
        <v>Educación ambiental</v>
      </c>
      <c r="B23" s="179" t="str">
        <f>IFERROR(T_Graf.!F22,"0")</f>
        <v>0</v>
      </c>
      <c r="C23" s="179" t="str">
        <f>IFERROR(T_Graf.!N22,"0")</f>
        <v>0</v>
      </c>
      <c r="D23" s="179" t="str">
        <f>IFERROR(T_Graf.!U22,"0")</f>
        <v>0</v>
      </c>
      <c r="E23" s="179" t="str">
        <f>IFERROR(T_Graf.!AB22,"0")</f>
        <v>0</v>
      </c>
      <c r="F23" s="179" t="str">
        <f>IFERROR(T_Graf.!F93,"0")</f>
        <v>0</v>
      </c>
      <c r="G23" s="179" t="str">
        <f>IFERROR(T_Graf.!N93,"0")</f>
        <v>0</v>
      </c>
      <c r="H23" s="179" t="str">
        <f>IFERROR(T_Graf.!U93,"0")</f>
        <v>0</v>
      </c>
      <c r="I23" s="179" t="str">
        <f>IFERROR(T_Graf.!AB93,"0")</f>
        <v>0</v>
      </c>
      <c r="J23" s="179" t="str">
        <f>IFERROR(T_Graf.!F164,"0")</f>
        <v>0</v>
      </c>
      <c r="K23" s="179" t="str">
        <f>IFERROR(T_Graf.!N164,"0")</f>
        <v>0</v>
      </c>
      <c r="L23" s="179" t="str">
        <f>IFERROR(T_Graf.!U164,"0")</f>
        <v>0</v>
      </c>
      <c r="M23" s="179" t="str">
        <f>IFERROR(T_Graf.!AB164,"0")</f>
        <v>0</v>
      </c>
      <c r="N23" s="179" t="str">
        <f>IFERROR(T_Graf.!N235,"0")</f>
        <v>0</v>
      </c>
      <c r="O23" s="179" t="str">
        <f>IFERROR(T_Graf.!N235,"0")</f>
        <v>0</v>
      </c>
      <c r="P23" s="179" t="str">
        <f>IFERROR(T_Graf.!U235,"0")</f>
        <v>0</v>
      </c>
      <c r="Q23" s="180" t="str">
        <f>IFERROR(T_Graf.!AB235,"0")</f>
        <v>0</v>
      </c>
      <c r="R23" s="180" t="str">
        <f>IFERROR(T_Graf.!F306,"0")</f>
        <v>0</v>
      </c>
      <c r="S23" s="180" t="str">
        <f>IFERROR(T_Graf.!N306,"0")</f>
        <v>0</v>
      </c>
      <c r="T23" s="180" t="str">
        <f>IFERROR(T_Graf.!U306,"0")</f>
        <v>0</v>
      </c>
      <c r="U23" s="180" t="str">
        <f>IFERROR(T_Graf.!AB306,"0")</f>
        <v>0</v>
      </c>
      <c r="V23" s="180" t="str">
        <f>IFERROR(T_Graf.!F377,"0")</f>
        <v>0</v>
      </c>
      <c r="W23" s="177">
        <f t="shared" si="0"/>
        <v>0</v>
      </c>
      <c r="X23" s="177"/>
    </row>
    <row r="24" spans="1:24" x14ac:dyDescent="0.25">
      <c r="A24" s="178" t="str">
        <f>T_Graf.!D378</f>
        <v>Emisiones de olores ofensivos</v>
      </c>
      <c r="B24" s="179" t="str">
        <f>IFERROR(T_Graf.!F23,"0")</f>
        <v>0</v>
      </c>
      <c r="C24" s="179" t="str">
        <f>IFERROR(T_Graf.!N23,"0")</f>
        <v>0</v>
      </c>
      <c r="D24" s="179" t="str">
        <f>IFERROR(T_Graf.!U23,"0")</f>
        <v>0</v>
      </c>
      <c r="E24" s="179" t="str">
        <f>IFERROR(T_Graf.!AB23,"0")</f>
        <v>0</v>
      </c>
      <c r="F24" s="179" t="str">
        <f>IFERROR(T_Graf.!F94,"0")</f>
        <v>0</v>
      </c>
      <c r="G24" s="179" t="str">
        <f>IFERROR(T_Graf.!N94,"0")</f>
        <v>0</v>
      </c>
      <c r="H24" s="179" t="str">
        <f>IFERROR(T_Graf.!U94,"0")</f>
        <v>0</v>
      </c>
      <c r="I24" s="179" t="str">
        <f>IFERROR(T_Graf.!AB94,"0")</f>
        <v>0</v>
      </c>
      <c r="J24" s="179" t="str">
        <f>IFERROR(T_Graf.!F165,"0")</f>
        <v>0</v>
      </c>
      <c r="K24" s="179" t="str">
        <f>IFERROR(T_Graf.!N165,"0")</f>
        <v>0</v>
      </c>
      <c r="L24" s="179" t="str">
        <f>IFERROR(T_Graf.!U165,"0")</f>
        <v>0</v>
      </c>
      <c r="M24" s="179" t="str">
        <f>IFERROR(T_Graf.!AB165,"0")</f>
        <v>0</v>
      </c>
      <c r="N24" s="179" t="str">
        <f>IFERROR(T_Graf.!N236,"0")</f>
        <v>0</v>
      </c>
      <c r="O24" s="179" t="str">
        <f>IFERROR(T_Graf.!N236,"0")</f>
        <v>0</v>
      </c>
      <c r="P24" s="179" t="str">
        <f>IFERROR(T_Graf.!U236,"0")</f>
        <v>0</v>
      </c>
      <c r="Q24" s="180" t="str">
        <f>IFERROR(T_Graf.!AB236,"0")</f>
        <v>0</v>
      </c>
      <c r="R24" s="180" t="str">
        <f>IFERROR(T_Graf.!F307,"0")</f>
        <v>0</v>
      </c>
      <c r="S24" s="180" t="str">
        <f>IFERROR(T_Graf.!N307,"0")</f>
        <v>0</v>
      </c>
      <c r="T24" s="180" t="str">
        <f>IFERROR(T_Graf.!U307,"0")</f>
        <v>0</v>
      </c>
      <c r="U24" s="180" t="str">
        <f>IFERROR(T_Graf.!AB307,"0")</f>
        <v>0</v>
      </c>
      <c r="V24" s="180" t="str">
        <f>IFERROR(T_Graf.!F378,"0")</f>
        <v>0</v>
      </c>
      <c r="W24" s="177">
        <f t="shared" si="0"/>
        <v>0</v>
      </c>
      <c r="X24" s="177"/>
    </row>
    <row r="25" spans="1:24" x14ac:dyDescent="0.25">
      <c r="A25" s="178" t="str">
        <f>T_Graf.!D379</f>
        <v>Generación de carga visual</v>
      </c>
      <c r="B25" s="179" t="str">
        <f>IFERROR(T_Graf.!F24,"0")</f>
        <v>0</v>
      </c>
      <c r="C25" s="179" t="str">
        <f>IFERROR(T_Graf.!N24,"0")</f>
        <v>0</v>
      </c>
      <c r="D25" s="179" t="str">
        <f>IFERROR(T_Graf.!U24,"0")</f>
        <v>0</v>
      </c>
      <c r="E25" s="179" t="str">
        <f>IFERROR(T_Graf.!AB24,"0")</f>
        <v>0</v>
      </c>
      <c r="F25" s="179" t="str">
        <f>IFERROR(T_Graf.!F95,"0")</f>
        <v>0</v>
      </c>
      <c r="G25" s="179" t="str">
        <f>IFERROR(T_Graf.!N95,"0")</f>
        <v>0</v>
      </c>
      <c r="H25" s="179" t="str">
        <f>IFERROR(T_Graf.!U95,"0")</f>
        <v>0</v>
      </c>
      <c r="I25" s="179" t="str">
        <f>IFERROR(T_Graf.!AB95,"0")</f>
        <v>0</v>
      </c>
      <c r="J25" s="179" t="str">
        <f>IFERROR(T_Graf.!F166,"0")</f>
        <v>0</v>
      </c>
      <c r="K25" s="179" t="str">
        <f>IFERROR(T_Graf.!N166,"0")</f>
        <v>0</v>
      </c>
      <c r="L25" s="179" t="str">
        <f>IFERROR(T_Graf.!U166,"0")</f>
        <v>0</v>
      </c>
      <c r="M25" s="179" t="str">
        <f>IFERROR(T_Graf.!AB166,"0")</f>
        <v>0</v>
      </c>
      <c r="N25" s="179" t="str">
        <f>IFERROR(T_Graf.!N237,"0")</f>
        <v>0</v>
      </c>
      <c r="O25" s="179" t="str">
        <f>IFERROR(T_Graf.!N237,"0")</f>
        <v>0</v>
      </c>
      <c r="P25" s="179" t="str">
        <f>IFERROR(T_Graf.!U237,"0")</f>
        <v>0</v>
      </c>
      <c r="Q25" s="180" t="str">
        <f>IFERROR(T_Graf.!AB237,"0")</f>
        <v>0</v>
      </c>
      <c r="R25" s="180" t="str">
        <f>IFERROR(T_Graf.!F308,"0")</f>
        <v>0</v>
      </c>
      <c r="S25" s="180" t="str">
        <f>IFERROR(T_Graf.!N308,"0")</f>
        <v>0</v>
      </c>
      <c r="T25" s="180" t="str">
        <f>IFERROR(T_Graf.!U308,"0")</f>
        <v>0</v>
      </c>
      <c r="U25" s="180" t="str">
        <f>IFERROR(T_Graf.!AB308,"0")</f>
        <v>0</v>
      </c>
      <c r="V25" s="180" t="str">
        <f>IFERROR(T_Graf.!F379,"0")</f>
        <v>0</v>
      </c>
      <c r="W25" s="177">
        <f t="shared" si="0"/>
        <v>0</v>
      </c>
      <c r="X25" s="177"/>
    </row>
    <row r="26" spans="1:24" x14ac:dyDescent="0.25">
      <c r="A26" s="178" t="str">
        <f>T_Graf.!D380</f>
        <v>Generación de emisiones atmosféricas fuentes fijas</v>
      </c>
      <c r="B26" s="179" t="str">
        <f>IFERROR(T_Graf.!F25,"0")</f>
        <v>0</v>
      </c>
      <c r="C26" s="179" t="str">
        <f>IFERROR(T_Graf.!N25,"0")</f>
        <v>0</v>
      </c>
      <c r="D26" s="179" t="str">
        <f>IFERROR(T_Graf.!U25,"0")</f>
        <v>0</v>
      </c>
      <c r="E26" s="179" t="str">
        <f>IFERROR(T_Graf.!AB25,"0")</f>
        <v>0</v>
      </c>
      <c r="F26" s="179" t="str">
        <f>IFERROR(T_Graf.!F96,"0")</f>
        <v>0</v>
      </c>
      <c r="G26" s="179" t="str">
        <f>IFERROR(T_Graf.!N96,"0")</f>
        <v>0</v>
      </c>
      <c r="H26" s="179" t="str">
        <f>IFERROR(T_Graf.!U96,"0")</f>
        <v>0</v>
      </c>
      <c r="I26" s="179" t="str">
        <f>IFERROR(T_Graf.!AB96,"0")</f>
        <v>0</v>
      </c>
      <c r="J26" s="179" t="str">
        <f>IFERROR(T_Graf.!F167,"0")</f>
        <v>0</v>
      </c>
      <c r="K26" s="179" t="str">
        <f>IFERROR(T_Graf.!N167,"0")</f>
        <v>0</v>
      </c>
      <c r="L26" s="179" t="str">
        <f>IFERROR(T_Graf.!U167,"0")</f>
        <v>0</v>
      </c>
      <c r="M26" s="179" t="str">
        <f>IFERROR(T_Graf.!AB167,"0")</f>
        <v>0</v>
      </c>
      <c r="N26" s="179" t="str">
        <f>IFERROR(T_Graf.!N238,"0")</f>
        <v>0</v>
      </c>
      <c r="O26" s="179" t="str">
        <f>IFERROR(T_Graf.!N238,"0")</f>
        <v>0</v>
      </c>
      <c r="P26" s="179" t="str">
        <f>IFERROR(T_Graf.!U238,"0")</f>
        <v>0</v>
      </c>
      <c r="Q26" s="180" t="str">
        <f>IFERROR(T_Graf.!AB238,"0")</f>
        <v>0</v>
      </c>
      <c r="R26" s="180" t="str">
        <f>IFERROR(T_Graf.!F309,"0")</f>
        <v>0</v>
      </c>
      <c r="S26" s="180" t="str">
        <f>IFERROR(T_Graf.!N309,"0")</f>
        <v>0</v>
      </c>
      <c r="T26" s="180" t="str">
        <f>IFERROR(T_Graf.!U309,"0")</f>
        <v>0</v>
      </c>
      <c r="U26" s="180" t="str">
        <f>IFERROR(T_Graf.!AB309,"0")</f>
        <v>0</v>
      </c>
      <c r="V26" s="180" t="str">
        <f>IFERROR(T_Graf.!F380,"0")</f>
        <v>0</v>
      </c>
      <c r="W26" s="177">
        <f t="shared" si="0"/>
        <v>0</v>
      </c>
      <c r="X26" s="177"/>
    </row>
    <row r="27" spans="1:24" x14ac:dyDescent="0.25">
      <c r="A27" s="178" t="str">
        <f>T_Graf.!D381</f>
        <v>Generación de emisiones atmosféricas fuentes móviles</v>
      </c>
      <c r="B27" s="179" t="str">
        <f>IFERROR(T_Graf.!F26,"0")</f>
        <v>0</v>
      </c>
      <c r="C27" s="179" t="str">
        <f>IFERROR(T_Graf.!N26,"0")</f>
        <v>0</v>
      </c>
      <c r="D27" s="179" t="str">
        <f>IFERROR(T_Graf.!U26,"0")</f>
        <v>0</v>
      </c>
      <c r="E27" s="179" t="str">
        <f>IFERROR(T_Graf.!AB26,"0")</f>
        <v>0</v>
      </c>
      <c r="F27" s="179" t="str">
        <f>IFERROR(T_Graf.!F97,"0")</f>
        <v>0</v>
      </c>
      <c r="G27" s="179" t="str">
        <f>IFERROR(T_Graf.!N97,"0")</f>
        <v>0</v>
      </c>
      <c r="H27" s="179" t="str">
        <f>IFERROR(T_Graf.!U97,"0")</f>
        <v>0</v>
      </c>
      <c r="I27" s="179" t="str">
        <f>IFERROR(T_Graf.!AB97,"0")</f>
        <v>0</v>
      </c>
      <c r="J27" s="179" t="str">
        <f>IFERROR(T_Graf.!F168,"0")</f>
        <v>0</v>
      </c>
      <c r="K27" s="179" t="str">
        <f>IFERROR(T_Graf.!N168,"0")</f>
        <v>0</v>
      </c>
      <c r="L27" s="179" t="str">
        <f>IFERROR(T_Graf.!U168,"0")</f>
        <v>0</v>
      </c>
      <c r="M27" s="179" t="str">
        <f>IFERROR(T_Graf.!AB168,"0")</f>
        <v>0</v>
      </c>
      <c r="N27" s="179" t="str">
        <f>IFERROR(T_Graf.!N239,"0")</f>
        <v>0</v>
      </c>
      <c r="O27" s="179" t="str">
        <f>IFERROR(T_Graf.!N239,"0")</f>
        <v>0</v>
      </c>
      <c r="P27" s="179" t="str">
        <f>IFERROR(T_Graf.!U239,"0")</f>
        <v>0</v>
      </c>
      <c r="Q27" s="180" t="str">
        <f>IFERROR(T_Graf.!AB239,"0")</f>
        <v>0</v>
      </c>
      <c r="R27" s="180" t="str">
        <f>IFERROR(T_Graf.!F310,"0")</f>
        <v>0</v>
      </c>
      <c r="S27" s="180" t="str">
        <f>IFERROR(T_Graf.!N310,"0")</f>
        <v>0</v>
      </c>
      <c r="T27" s="180" t="str">
        <f>IFERROR(T_Graf.!U310,"0")</f>
        <v>0</v>
      </c>
      <c r="U27" s="180" t="str">
        <f>IFERROR(T_Graf.!AB310,"0")</f>
        <v>0</v>
      </c>
      <c r="V27" s="180" t="str">
        <f>IFERROR(T_Graf.!F381,"0")</f>
        <v>0</v>
      </c>
      <c r="W27" s="177">
        <f t="shared" si="0"/>
        <v>0</v>
      </c>
      <c r="X27" s="177"/>
    </row>
    <row r="28" spans="1:24" x14ac:dyDescent="0.25">
      <c r="A28" s="178" t="str">
        <f>T_Graf.!D382</f>
        <v>Generación de ondas electromagnéticas</v>
      </c>
      <c r="B28" s="179" t="str">
        <f>IFERROR(T_Graf.!F27,"0")</f>
        <v>0</v>
      </c>
      <c r="C28" s="179" t="str">
        <f>IFERROR(T_Graf.!N27,"0")</f>
        <v>0</v>
      </c>
      <c r="D28" s="179" t="str">
        <f>IFERROR(T_Graf.!U27,"0")</f>
        <v>0</v>
      </c>
      <c r="E28" s="179" t="str">
        <f>IFERROR(T_Graf.!AB27,"0")</f>
        <v>0</v>
      </c>
      <c r="F28" s="179" t="str">
        <f>IFERROR(T_Graf.!F98,"0")</f>
        <v>0</v>
      </c>
      <c r="G28" s="179" t="str">
        <f>IFERROR(T_Graf.!N98,"0")</f>
        <v>0</v>
      </c>
      <c r="H28" s="179" t="str">
        <f>IFERROR(T_Graf.!U98,"0")</f>
        <v>0</v>
      </c>
      <c r="I28" s="179" t="str">
        <f>IFERROR(T_Graf.!AB98,"0")</f>
        <v>0</v>
      </c>
      <c r="J28" s="179" t="str">
        <f>IFERROR(T_Graf.!F169,"0")</f>
        <v>0</v>
      </c>
      <c r="K28" s="179" t="str">
        <f>IFERROR(T_Graf.!N169,"0")</f>
        <v>0</v>
      </c>
      <c r="L28" s="179" t="str">
        <f>IFERROR(T_Graf.!U169,"0")</f>
        <v>0</v>
      </c>
      <c r="M28" s="179" t="str">
        <f>IFERROR(T_Graf.!AB169,"0")</f>
        <v>0</v>
      </c>
      <c r="N28" s="179" t="str">
        <f>IFERROR(T_Graf.!N240,"0")</f>
        <v>0</v>
      </c>
      <c r="O28" s="179" t="str">
        <f>IFERROR(T_Graf.!N240,"0")</f>
        <v>0</v>
      </c>
      <c r="P28" s="179" t="str">
        <f>IFERROR(T_Graf.!U240,"0")</f>
        <v>0</v>
      </c>
      <c r="Q28" s="180" t="str">
        <f>IFERROR(T_Graf.!AB240,"0")</f>
        <v>0</v>
      </c>
      <c r="R28" s="180" t="str">
        <f>IFERROR(T_Graf.!F311,"0")</f>
        <v>0</v>
      </c>
      <c r="S28" s="180" t="str">
        <f>IFERROR(T_Graf.!N311,"0")</f>
        <v>0</v>
      </c>
      <c r="T28" s="180" t="str">
        <f>IFERROR(T_Graf.!U311,"0")</f>
        <v>0</v>
      </c>
      <c r="U28" s="180" t="str">
        <f>IFERROR(T_Graf.!AB311,"0")</f>
        <v>0</v>
      </c>
      <c r="V28" s="180" t="str">
        <f>IFERROR(T_Graf.!F382,"0")</f>
        <v>0</v>
      </c>
      <c r="W28" s="177">
        <f t="shared" si="0"/>
        <v>0</v>
      </c>
      <c r="X28" s="177"/>
    </row>
    <row r="29" spans="1:24" x14ac:dyDescent="0.25">
      <c r="A29" s="178" t="str">
        <f>T_Graf.!D383</f>
        <v>Generación de residuos aprovechables (CARTÓN)</v>
      </c>
      <c r="B29" s="179" t="str">
        <f>IFERROR(T_Graf.!F28,"0")</f>
        <v>0</v>
      </c>
      <c r="C29" s="179" t="str">
        <f>IFERROR(T_Graf.!N28,"0")</f>
        <v>0</v>
      </c>
      <c r="D29" s="179" t="str">
        <f>IFERROR(T_Graf.!U28,"0")</f>
        <v>0</v>
      </c>
      <c r="E29" s="179" t="str">
        <f>IFERROR(T_Graf.!AB28,"0")</f>
        <v>0</v>
      </c>
      <c r="F29" s="179" t="str">
        <f>IFERROR(T_Graf.!F99,"0")</f>
        <v>0</v>
      </c>
      <c r="G29" s="179" t="str">
        <f>IFERROR(T_Graf.!N99,"0")</f>
        <v>0</v>
      </c>
      <c r="H29" s="179" t="str">
        <f>IFERROR(T_Graf.!U99,"0")</f>
        <v>0</v>
      </c>
      <c r="I29" s="179" t="str">
        <f>IFERROR(T_Graf.!AB99,"0")</f>
        <v>0</v>
      </c>
      <c r="J29" s="179" t="str">
        <f>IFERROR(T_Graf.!F170,"0")</f>
        <v>0</v>
      </c>
      <c r="K29" s="179" t="str">
        <f>IFERROR(T_Graf.!N170,"0")</f>
        <v>0</v>
      </c>
      <c r="L29" s="179" t="str">
        <f>IFERROR(T_Graf.!U170,"0")</f>
        <v>0</v>
      </c>
      <c r="M29" s="179" t="str">
        <f>IFERROR(T_Graf.!AB170,"0")</f>
        <v>0</v>
      </c>
      <c r="N29" s="179" t="str">
        <f>IFERROR(T_Graf.!N241,"0")</f>
        <v>0</v>
      </c>
      <c r="O29" s="179" t="str">
        <f>IFERROR(T_Graf.!N241,"0")</f>
        <v>0</v>
      </c>
      <c r="P29" s="179" t="str">
        <f>IFERROR(T_Graf.!U241,"0")</f>
        <v>0</v>
      </c>
      <c r="Q29" s="180" t="str">
        <f>IFERROR(T_Graf.!AB241,"0")</f>
        <v>0</v>
      </c>
      <c r="R29" s="180" t="str">
        <f>IFERROR(T_Graf.!F312,"0")</f>
        <v>0</v>
      </c>
      <c r="S29" s="180" t="str">
        <f>IFERROR(T_Graf.!N312,"0")</f>
        <v>0</v>
      </c>
      <c r="T29" s="180" t="str">
        <f>IFERROR(T_Graf.!U312,"0")</f>
        <v>0</v>
      </c>
      <c r="U29" s="180" t="str">
        <f>IFERROR(T_Graf.!AB312,"0")</f>
        <v>0</v>
      </c>
      <c r="V29" s="180" t="str">
        <f>IFERROR(T_Graf.!F383,"0")</f>
        <v>0</v>
      </c>
      <c r="W29" s="177">
        <f t="shared" si="0"/>
        <v>0</v>
      </c>
      <c r="X29" s="177"/>
    </row>
    <row r="30" spans="1:24" x14ac:dyDescent="0.25">
      <c r="A30" s="178" t="str">
        <f>T_Graf.!D384</f>
        <v>Generación de residuos aprovechables (METAL)</v>
      </c>
      <c r="B30" s="179" t="str">
        <f>IFERROR(T_Graf.!F29,"0")</f>
        <v>0</v>
      </c>
      <c r="C30" s="179" t="str">
        <f>IFERROR(T_Graf.!N29,"0")</f>
        <v>0</v>
      </c>
      <c r="D30" s="179" t="str">
        <f>IFERROR(T_Graf.!U29,"0")</f>
        <v>0</v>
      </c>
      <c r="E30" s="179" t="str">
        <f>IFERROR(T_Graf.!AB29,"0")</f>
        <v>0</v>
      </c>
      <c r="F30" s="179" t="str">
        <f>IFERROR(T_Graf.!F100,"0")</f>
        <v>0</v>
      </c>
      <c r="G30" s="179" t="str">
        <f>IFERROR(T_Graf.!N100,"0")</f>
        <v>0</v>
      </c>
      <c r="H30" s="179" t="str">
        <f>IFERROR(T_Graf.!U100,"0")</f>
        <v>0</v>
      </c>
      <c r="I30" s="179" t="str">
        <f>IFERROR(T_Graf.!AB100,"0")</f>
        <v>0</v>
      </c>
      <c r="J30" s="179" t="str">
        <f>IFERROR(T_Graf.!F171,"0")</f>
        <v>0</v>
      </c>
      <c r="K30" s="179" t="str">
        <f>IFERROR(T_Graf.!N171,"0")</f>
        <v>0</v>
      </c>
      <c r="L30" s="179" t="str">
        <f>IFERROR(T_Graf.!U171,"0")</f>
        <v>0</v>
      </c>
      <c r="M30" s="179" t="str">
        <f>IFERROR(T_Graf.!AB171,"0")</f>
        <v>0</v>
      </c>
      <c r="N30" s="179" t="str">
        <f>IFERROR(T_Graf.!N242,"0")</f>
        <v>0</v>
      </c>
      <c r="O30" s="179" t="str">
        <f>IFERROR(T_Graf.!N242,"0")</f>
        <v>0</v>
      </c>
      <c r="P30" s="179" t="str">
        <f>IFERROR(T_Graf.!U242,"0")</f>
        <v>0</v>
      </c>
      <c r="Q30" s="180" t="str">
        <f>IFERROR(T_Graf.!AB242,"0")</f>
        <v>0</v>
      </c>
      <c r="R30" s="180" t="str">
        <f>IFERROR(T_Graf.!F313,"0")</f>
        <v>0</v>
      </c>
      <c r="S30" s="180" t="str">
        <f>IFERROR(T_Graf.!N313,"0")</f>
        <v>0</v>
      </c>
      <c r="T30" s="180" t="str">
        <f>IFERROR(T_Graf.!U313,"0")</f>
        <v>0</v>
      </c>
      <c r="U30" s="180" t="str">
        <f>IFERROR(T_Graf.!AB313,"0")</f>
        <v>0</v>
      </c>
      <c r="V30" s="180" t="str">
        <f>IFERROR(T_Graf.!F384,"0")</f>
        <v>0</v>
      </c>
      <c r="W30" s="177">
        <f t="shared" si="0"/>
        <v>0</v>
      </c>
      <c r="X30" s="177"/>
    </row>
    <row r="31" spans="1:24" x14ac:dyDescent="0.25">
      <c r="A31" s="178" t="str">
        <f>T_Graf.!D385</f>
        <v>Generación de residuos aprovechables (OTRO)</v>
      </c>
      <c r="B31" s="179" t="str">
        <f>IFERROR(T_Graf.!F30,"0")</f>
        <v>0</v>
      </c>
      <c r="C31" s="179" t="str">
        <f>IFERROR(T_Graf.!N30,"0")</f>
        <v>0</v>
      </c>
      <c r="D31" s="179" t="str">
        <f>IFERROR(T_Graf.!U30,"0")</f>
        <v>0</v>
      </c>
      <c r="E31" s="179" t="str">
        <f>IFERROR(T_Graf.!AB30,"0")</f>
        <v>0</v>
      </c>
      <c r="F31" s="179" t="str">
        <f>IFERROR(T_Graf.!F101,"0")</f>
        <v>0</v>
      </c>
      <c r="G31" s="179" t="str">
        <f>IFERROR(T_Graf.!N101,"0")</f>
        <v>0</v>
      </c>
      <c r="H31" s="179" t="str">
        <f>IFERROR(T_Graf.!U101,"0")</f>
        <v>0</v>
      </c>
      <c r="I31" s="179" t="str">
        <f>IFERROR(T_Graf.!AB101,"0")</f>
        <v>0</v>
      </c>
      <c r="J31" s="179" t="str">
        <f>IFERROR(T_Graf.!F172,"0")</f>
        <v>0</v>
      </c>
      <c r="K31" s="179" t="str">
        <f>IFERROR(T_Graf.!N172,"0")</f>
        <v>0</v>
      </c>
      <c r="L31" s="179" t="str">
        <f>IFERROR(T_Graf.!U172,"0")</f>
        <v>0</v>
      </c>
      <c r="M31" s="179" t="str">
        <f>IFERROR(T_Graf.!AB172,"0")</f>
        <v>0</v>
      </c>
      <c r="N31" s="179" t="str">
        <f>IFERROR(T_Graf.!N243,"0")</f>
        <v>0</v>
      </c>
      <c r="O31" s="179" t="str">
        <f>IFERROR(T_Graf.!N243,"0")</f>
        <v>0</v>
      </c>
      <c r="P31" s="179" t="str">
        <f>IFERROR(T_Graf.!U243,"0")</f>
        <v>0</v>
      </c>
      <c r="Q31" s="180" t="str">
        <f>IFERROR(T_Graf.!AB243,"0")</f>
        <v>0</v>
      </c>
      <c r="R31" s="180" t="str">
        <f>IFERROR(T_Graf.!F314,"0")</f>
        <v>0</v>
      </c>
      <c r="S31" s="180" t="str">
        <f>IFERROR(T_Graf.!N314,"0")</f>
        <v>0</v>
      </c>
      <c r="T31" s="180" t="str">
        <f>IFERROR(T_Graf.!U314,"0")</f>
        <v>0</v>
      </c>
      <c r="U31" s="180" t="str">
        <f>IFERROR(T_Graf.!AB314,"0")</f>
        <v>0</v>
      </c>
      <c r="V31" s="180" t="str">
        <f>IFERROR(T_Graf.!F385,"0")</f>
        <v>0</v>
      </c>
      <c r="W31" s="177">
        <f t="shared" si="0"/>
        <v>0</v>
      </c>
      <c r="X31" s="177"/>
    </row>
    <row r="32" spans="1:24" x14ac:dyDescent="0.25">
      <c r="A32" s="182" t="str">
        <f>T_Graf.!D386</f>
        <v>Generación de residuos aprovechables (PAPEL)</v>
      </c>
      <c r="B32" s="179" t="str">
        <f>IFERROR(T_Graf.!F31,"0")</f>
        <v>0</v>
      </c>
      <c r="C32" s="179" t="str">
        <f>IFERROR(T_Graf.!N31,"0")</f>
        <v>0</v>
      </c>
      <c r="D32" s="179" t="str">
        <f>IFERROR(T_Graf.!U31,"0")</f>
        <v>0</v>
      </c>
      <c r="E32" s="179" t="str">
        <f>IFERROR(T_Graf.!AB31,"0")</f>
        <v>0</v>
      </c>
      <c r="F32" s="179" t="str">
        <f>IFERROR(T_Graf.!F102,"0")</f>
        <v>0</v>
      </c>
      <c r="G32" s="179" t="str">
        <f>IFERROR(T_Graf.!N102,"0")</f>
        <v>0</v>
      </c>
      <c r="H32" s="179" t="str">
        <f>IFERROR(T_Graf.!U102,"0")</f>
        <v>0</v>
      </c>
      <c r="I32" s="179" t="str">
        <f>IFERROR(T_Graf.!AB102,"0")</f>
        <v>0</v>
      </c>
      <c r="J32" s="179" t="str">
        <f>IFERROR(T_Graf.!F173,"0")</f>
        <v>0</v>
      </c>
      <c r="K32" s="179" t="str">
        <f>IFERROR(T_Graf.!N173,"0")</f>
        <v>0</v>
      </c>
      <c r="L32" s="179" t="str">
        <f>IFERROR(T_Graf.!U173,"0")</f>
        <v>0</v>
      </c>
      <c r="M32" s="179" t="str">
        <f>IFERROR(T_Graf.!AB173,"0")</f>
        <v>0</v>
      </c>
      <c r="N32" s="179" t="str">
        <f>IFERROR(T_Graf.!N244,"0")</f>
        <v>0</v>
      </c>
      <c r="O32" s="179" t="str">
        <f>IFERROR(T_Graf.!N244,"0")</f>
        <v>0</v>
      </c>
      <c r="P32" s="179" t="str">
        <f>IFERROR(T_Graf.!U244,"0")</f>
        <v>0</v>
      </c>
      <c r="Q32" s="180" t="str">
        <f>IFERROR(T_Graf.!AB244,"0")</f>
        <v>0</v>
      </c>
      <c r="R32" s="180" t="str">
        <f>IFERROR(T_Graf.!F315,"0")</f>
        <v>0</v>
      </c>
      <c r="S32" s="180" t="str">
        <f>IFERROR(T_Graf.!N315,"0")</f>
        <v>0</v>
      </c>
      <c r="T32" s="180" t="str">
        <f>IFERROR(T_Graf.!U315,"0")</f>
        <v>0</v>
      </c>
      <c r="U32" s="180" t="str">
        <f>IFERROR(T_Graf.!AB315,"0")</f>
        <v>0</v>
      </c>
      <c r="V32" s="185" t="str">
        <f>IFERROR(T_Graf.!F386,"0")</f>
        <v>0</v>
      </c>
      <c r="W32" s="186">
        <f t="shared" si="0"/>
        <v>0</v>
      </c>
      <c r="X32" s="177"/>
    </row>
    <row r="33" spans="1:24" x14ac:dyDescent="0.25">
      <c r="A33" s="178" t="str">
        <f>T_Graf.!D387</f>
        <v>Generación de residuos aprovechables (PLÁSTICO)</v>
      </c>
      <c r="B33" s="179" t="str">
        <f>IFERROR(T_Graf.!F32,"0")</f>
        <v>0</v>
      </c>
      <c r="C33" s="179" t="str">
        <f>IFERROR(T_Graf.!N32,"0")</f>
        <v>0</v>
      </c>
      <c r="D33" s="179" t="str">
        <f>IFERROR(T_Graf.!U32,"0")</f>
        <v>0</v>
      </c>
      <c r="E33" s="179" t="str">
        <f>IFERROR(T_Graf.!AB32,"0")</f>
        <v>0</v>
      </c>
      <c r="F33" s="179" t="str">
        <f>IFERROR(T_Graf.!F103,"0")</f>
        <v>0</v>
      </c>
      <c r="G33" s="179" t="str">
        <f>IFERROR(T_Graf.!N103,"0")</f>
        <v>0</v>
      </c>
      <c r="H33" s="179" t="str">
        <f>IFERROR(T_Graf.!U103,"0")</f>
        <v>0</v>
      </c>
      <c r="I33" s="179" t="str">
        <f>IFERROR(T_Graf.!AB103,"0")</f>
        <v>0</v>
      </c>
      <c r="J33" s="179" t="str">
        <f>IFERROR(T_Graf.!F174,"0")</f>
        <v>0</v>
      </c>
      <c r="K33" s="179" t="str">
        <f>IFERROR(T_Graf.!N174,"0")</f>
        <v>0</v>
      </c>
      <c r="L33" s="179" t="str">
        <f>IFERROR(T_Graf.!U174,"0")</f>
        <v>0</v>
      </c>
      <c r="M33" s="179" t="str">
        <f>IFERROR(T_Graf.!AB174,"0")</f>
        <v>0</v>
      </c>
      <c r="N33" s="179" t="str">
        <f>IFERROR(T_Graf.!N245,"0")</f>
        <v>0</v>
      </c>
      <c r="O33" s="179" t="str">
        <f>IFERROR(T_Graf.!N245,"0")</f>
        <v>0</v>
      </c>
      <c r="P33" s="179" t="str">
        <f>IFERROR(T_Graf.!U245,"0")</f>
        <v>0</v>
      </c>
      <c r="Q33" s="180" t="str">
        <f>IFERROR(T_Graf.!AB245,"0")</f>
        <v>0</v>
      </c>
      <c r="R33" s="180" t="str">
        <f>IFERROR(T_Graf.!F316,"0")</f>
        <v>0</v>
      </c>
      <c r="S33" s="180" t="str">
        <f>IFERROR(T_Graf.!N316,"0")</f>
        <v>0</v>
      </c>
      <c r="T33" s="180" t="str">
        <f>IFERROR(T_Graf.!U316,"0")</f>
        <v>0</v>
      </c>
      <c r="U33" s="180" t="str">
        <f>IFERROR(T_Graf.!AB316,"0")</f>
        <v>0</v>
      </c>
      <c r="V33" s="180" t="str">
        <f>IFERROR(T_Graf.!F387,"0")</f>
        <v>0</v>
      </c>
      <c r="W33" s="177">
        <f t="shared" si="0"/>
        <v>0</v>
      </c>
      <c r="X33" s="177"/>
    </row>
    <row r="34" spans="1:24" x14ac:dyDescent="0.25">
      <c r="A34" s="178" t="str">
        <f>T_Graf.!D388</f>
        <v>Generación de residuos aprovechables (VIDRIO)</v>
      </c>
      <c r="B34" s="179" t="str">
        <f>IFERROR(T_Graf.!F33,"0")</f>
        <v>0</v>
      </c>
      <c r="C34" s="179" t="str">
        <f>IFERROR(T_Graf.!N33,"0")</f>
        <v>0</v>
      </c>
      <c r="D34" s="179" t="str">
        <f>IFERROR(T_Graf.!U33,"0")</f>
        <v>0</v>
      </c>
      <c r="E34" s="179" t="str">
        <f>IFERROR(T_Graf.!AB33,"0")</f>
        <v>0</v>
      </c>
      <c r="F34" s="179" t="str">
        <f>IFERROR(T_Graf.!F104,"0")</f>
        <v>0</v>
      </c>
      <c r="G34" s="179" t="str">
        <f>IFERROR(T_Graf.!N104,"0")</f>
        <v>0</v>
      </c>
      <c r="H34" s="179" t="str">
        <f>IFERROR(T_Graf.!U104,"0")</f>
        <v>0</v>
      </c>
      <c r="I34" s="179" t="str">
        <f>IFERROR(T_Graf.!AB104,"0")</f>
        <v>0</v>
      </c>
      <c r="J34" s="179" t="str">
        <f>IFERROR(T_Graf.!F175,"0")</f>
        <v>0</v>
      </c>
      <c r="K34" s="179" t="str">
        <f>IFERROR(T_Graf.!N175,"0")</f>
        <v>0</v>
      </c>
      <c r="L34" s="179" t="str">
        <f>IFERROR(T_Graf.!U175,"0")</f>
        <v>0</v>
      </c>
      <c r="M34" s="179" t="str">
        <f>IFERROR(T_Graf.!AB175,"0")</f>
        <v>0</v>
      </c>
      <c r="N34" s="179" t="str">
        <f>IFERROR(T_Graf.!N246,"0")</f>
        <v>0</v>
      </c>
      <c r="O34" s="179" t="str">
        <f>IFERROR(T_Graf.!N246,"0")</f>
        <v>0</v>
      </c>
      <c r="P34" s="179" t="str">
        <f>IFERROR(T_Graf.!U246,"0")</f>
        <v>0</v>
      </c>
      <c r="Q34" s="180" t="str">
        <f>IFERROR(T_Graf.!AB246,"0")</f>
        <v>0</v>
      </c>
      <c r="R34" s="180" t="str">
        <f>IFERROR(T_Graf.!F317,"0")</f>
        <v>0</v>
      </c>
      <c r="S34" s="180" t="str">
        <f>IFERROR(T_Graf.!N317,"0")</f>
        <v>0</v>
      </c>
      <c r="T34" s="180" t="str">
        <f>IFERROR(T_Graf.!U317,"0")</f>
        <v>0</v>
      </c>
      <c r="U34" s="180" t="str">
        <f>IFERROR(T_Graf.!AB317,"0")</f>
        <v>0</v>
      </c>
      <c r="V34" s="180" t="str">
        <f>IFERROR(T_Graf.!F388,"0")</f>
        <v>0</v>
      </c>
      <c r="W34" s="177">
        <f t="shared" si="0"/>
        <v>0</v>
      </c>
      <c r="X34" s="177"/>
    </row>
    <row r="35" spans="1:24" x14ac:dyDescent="0.25">
      <c r="A35" s="178" t="str">
        <f>T_Graf.!D389</f>
        <v>Generación de residuos de manejo especial  (LUMINARIAS)</v>
      </c>
      <c r="B35" s="179" t="str">
        <f>IFERROR(T_Graf.!F34,"0")</f>
        <v>0</v>
      </c>
      <c r="C35" s="179" t="str">
        <f>IFERROR(T_Graf.!N34,"0")</f>
        <v>0</v>
      </c>
      <c r="D35" s="179" t="str">
        <f>IFERROR(T_Graf.!U34,"0")</f>
        <v>0</v>
      </c>
      <c r="E35" s="179" t="str">
        <f>IFERROR(T_Graf.!AB34,"0")</f>
        <v>0</v>
      </c>
      <c r="F35" s="179" t="str">
        <f>IFERROR(T_Graf.!F105,"0")</f>
        <v>0</v>
      </c>
      <c r="G35" s="179" t="str">
        <f>IFERROR(T_Graf.!N105,"0")</f>
        <v>0</v>
      </c>
      <c r="H35" s="179" t="str">
        <f>IFERROR(T_Graf.!U105,"0")</f>
        <v>0</v>
      </c>
      <c r="I35" s="179" t="str">
        <f>IFERROR(T_Graf.!AB105,"0")</f>
        <v>0</v>
      </c>
      <c r="J35" s="179" t="str">
        <f>IFERROR(T_Graf.!F176,"0")</f>
        <v>0</v>
      </c>
      <c r="K35" s="179" t="str">
        <f>IFERROR(T_Graf.!N176,"0")</f>
        <v>0</v>
      </c>
      <c r="L35" s="179" t="str">
        <f>IFERROR(T_Graf.!U176,"0")</f>
        <v>0</v>
      </c>
      <c r="M35" s="179" t="str">
        <f>IFERROR(T_Graf.!AB176,"0")</f>
        <v>0</v>
      </c>
      <c r="N35" s="179" t="str">
        <f>IFERROR(T_Graf.!N247,"0")</f>
        <v>0</v>
      </c>
      <c r="O35" s="179" t="str">
        <f>IFERROR(T_Graf.!N247,"0")</f>
        <v>0</v>
      </c>
      <c r="P35" s="179" t="str">
        <f>IFERROR(T_Graf.!U247,"0")</f>
        <v>0</v>
      </c>
      <c r="Q35" s="180" t="str">
        <f>IFERROR(T_Graf.!AB247,"0")</f>
        <v>0</v>
      </c>
      <c r="R35" s="180" t="str">
        <f>IFERROR(T_Graf.!F318,"0")</f>
        <v>0</v>
      </c>
      <c r="S35" s="180" t="str">
        <f>IFERROR(T_Graf.!N318,"0")</f>
        <v>0</v>
      </c>
      <c r="T35" s="180" t="str">
        <f>IFERROR(T_Graf.!U318,"0")</f>
        <v>0</v>
      </c>
      <c r="U35" s="180" t="str">
        <f>IFERROR(T_Graf.!AB318,"0")</f>
        <v>0</v>
      </c>
      <c r="V35" s="180" t="str">
        <f>IFERROR(T_Graf.!F389,"0")</f>
        <v>0</v>
      </c>
      <c r="W35" s="177">
        <f t="shared" si="0"/>
        <v>0</v>
      </c>
      <c r="X35" s="177"/>
    </row>
    <row r="36" spans="1:24" x14ac:dyDescent="0.25">
      <c r="A36" s="178" t="str">
        <f>T_Graf.!D390</f>
        <v>Generación de residuos de manejo especial (LLANTAS USADAS)</v>
      </c>
      <c r="B36" s="179" t="str">
        <f>IFERROR(T_Graf.!F35,"0")</f>
        <v>0</v>
      </c>
      <c r="C36" s="179" t="str">
        <f>IFERROR(T_Graf.!N35,"0")</f>
        <v>0</v>
      </c>
      <c r="D36" s="179" t="str">
        <f>IFERROR(T_Graf.!U35,"0")</f>
        <v>0</v>
      </c>
      <c r="E36" s="179" t="str">
        <f>IFERROR(T_Graf.!AB35,"0")</f>
        <v>0</v>
      </c>
      <c r="F36" s="179" t="str">
        <f>IFERROR(T_Graf.!F106,"0")</f>
        <v>0</v>
      </c>
      <c r="G36" s="179" t="str">
        <f>IFERROR(T_Graf.!N106,"0")</f>
        <v>0</v>
      </c>
      <c r="H36" s="179" t="str">
        <f>IFERROR(T_Graf.!U106,"0")</f>
        <v>0</v>
      </c>
      <c r="I36" s="179" t="str">
        <f>IFERROR(T_Graf.!AB106,"0")</f>
        <v>0</v>
      </c>
      <c r="J36" s="179" t="str">
        <f>IFERROR(T_Graf.!F177,"0")</f>
        <v>0</v>
      </c>
      <c r="K36" s="179" t="str">
        <f>IFERROR(T_Graf.!N177,"0")</f>
        <v>0</v>
      </c>
      <c r="L36" s="179" t="str">
        <f>IFERROR(T_Graf.!U177,"0")</f>
        <v>0</v>
      </c>
      <c r="M36" s="179" t="str">
        <f>IFERROR(T_Graf.!AB177,"0")</f>
        <v>0</v>
      </c>
      <c r="N36" s="179" t="str">
        <f>IFERROR(T_Graf.!N248,"0")</f>
        <v>0</v>
      </c>
      <c r="O36" s="179" t="str">
        <f>IFERROR(T_Graf.!N248,"0")</f>
        <v>0</v>
      </c>
      <c r="P36" s="179" t="str">
        <f>IFERROR(T_Graf.!U248,"0")</f>
        <v>0</v>
      </c>
      <c r="Q36" s="180" t="str">
        <f>IFERROR(T_Graf.!AB248,"0")</f>
        <v>0</v>
      </c>
      <c r="R36" s="180" t="str">
        <f>IFERROR(T_Graf.!F319,"0")</f>
        <v>0</v>
      </c>
      <c r="S36" s="180" t="str">
        <f>IFERROR(T_Graf.!N319,"0")</f>
        <v>0</v>
      </c>
      <c r="T36" s="180" t="str">
        <f>IFERROR(T_Graf.!U319,"0")</f>
        <v>0</v>
      </c>
      <c r="U36" s="180" t="str">
        <f>IFERROR(T_Graf.!AB319,"0")</f>
        <v>0</v>
      </c>
      <c r="V36" s="180" t="str">
        <f>IFERROR(T_Graf.!F390,"0")</f>
        <v>0</v>
      </c>
      <c r="W36" s="177">
        <f t="shared" si="0"/>
        <v>0</v>
      </c>
      <c r="X36" s="177"/>
    </row>
    <row r="37" spans="1:24" x14ac:dyDescent="0.25">
      <c r="A37" s="178" t="str">
        <f>T_Graf.!D391</f>
        <v>Generación de residuos de manejo especial (MEDICAMENTOS VENCIDOS)</v>
      </c>
      <c r="B37" s="179" t="str">
        <f>IFERROR(T_Graf.!F36,"0")</f>
        <v>0</v>
      </c>
      <c r="C37" s="179" t="str">
        <f>IFERROR(T_Graf.!N36,"0")</f>
        <v>0</v>
      </c>
      <c r="D37" s="179" t="str">
        <f>IFERROR(T_Graf.!U36,"0")</f>
        <v>0</v>
      </c>
      <c r="E37" s="179" t="str">
        <f>IFERROR(T_Graf.!AB36,"0")</f>
        <v>0</v>
      </c>
      <c r="F37" s="179" t="str">
        <f>IFERROR(T_Graf.!F107,"0")</f>
        <v>0</v>
      </c>
      <c r="G37" s="179" t="str">
        <f>IFERROR(T_Graf.!N107,"0")</f>
        <v>0</v>
      </c>
      <c r="H37" s="179" t="str">
        <f>IFERROR(T_Graf.!U107,"0")</f>
        <v>0</v>
      </c>
      <c r="I37" s="179" t="str">
        <f>IFERROR(T_Graf.!AB107,"0")</f>
        <v>0</v>
      </c>
      <c r="J37" s="179" t="str">
        <f>IFERROR(T_Graf.!F178,"0")</f>
        <v>0</v>
      </c>
      <c r="K37" s="179" t="str">
        <f>IFERROR(T_Graf.!N178,"0")</f>
        <v>0</v>
      </c>
      <c r="L37" s="179" t="str">
        <f>IFERROR(T_Graf.!U178,"0")</f>
        <v>0</v>
      </c>
      <c r="M37" s="179" t="str">
        <f>IFERROR(T_Graf.!AB178,"0")</f>
        <v>0</v>
      </c>
      <c r="N37" s="179" t="str">
        <f>IFERROR(T_Graf.!N249,"0")</f>
        <v>0</v>
      </c>
      <c r="O37" s="179" t="str">
        <f>IFERROR(T_Graf.!N249,"0")</f>
        <v>0</v>
      </c>
      <c r="P37" s="179" t="str">
        <f>IFERROR(T_Graf.!U249,"0")</f>
        <v>0</v>
      </c>
      <c r="Q37" s="180" t="str">
        <f>IFERROR(T_Graf.!AB249,"0")</f>
        <v>0</v>
      </c>
      <c r="R37" s="180" t="str">
        <f>IFERROR(T_Graf.!F320,"0")</f>
        <v>0</v>
      </c>
      <c r="S37" s="180" t="str">
        <f>IFERROR(T_Graf.!N320,"0")</f>
        <v>0</v>
      </c>
      <c r="T37" s="180" t="str">
        <f>IFERROR(T_Graf.!U320,"0")</f>
        <v>0</v>
      </c>
      <c r="U37" s="180" t="str">
        <f>IFERROR(T_Graf.!AB320,"0")</f>
        <v>0</v>
      </c>
      <c r="V37" s="180" t="str">
        <f>IFERROR(T_Graf.!F391,"0")</f>
        <v>0</v>
      </c>
      <c r="W37" s="177">
        <f t="shared" si="0"/>
        <v>0</v>
      </c>
      <c r="X37" s="177"/>
    </row>
    <row r="38" spans="1:24" x14ac:dyDescent="0.25">
      <c r="A38" s="178" t="str">
        <f>T_Graf.!D392</f>
        <v>Generación de residuos de manejo especial (PILAS O BATERÍAS)</v>
      </c>
      <c r="B38" s="179" t="str">
        <f>IFERROR(T_Graf.!F37,"0")</f>
        <v>0</v>
      </c>
      <c r="C38" s="179" t="str">
        <f>IFERROR(T_Graf.!N37,"0")</f>
        <v>0</v>
      </c>
      <c r="D38" s="179" t="str">
        <f>IFERROR(T_Graf.!U37,"0")</f>
        <v>0</v>
      </c>
      <c r="E38" s="179" t="str">
        <f>IFERROR(T_Graf.!AB37,"0")</f>
        <v>0</v>
      </c>
      <c r="F38" s="179" t="str">
        <f>IFERROR(T_Graf.!F108,"0")</f>
        <v>0</v>
      </c>
      <c r="G38" s="179" t="str">
        <f>IFERROR(T_Graf.!N108,"0")</f>
        <v>0</v>
      </c>
      <c r="H38" s="179" t="str">
        <f>IFERROR(T_Graf.!U108,"0")</f>
        <v>0</v>
      </c>
      <c r="I38" s="179" t="str">
        <f>IFERROR(T_Graf.!AB108,"0")</f>
        <v>0</v>
      </c>
      <c r="J38" s="179" t="str">
        <f>IFERROR(T_Graf.!F179,"0")</f>
        <v>0</v>
      </c>
      <c r="K38" s="179" t="str">
        <f>IFERROR(T_Graf.!N179,"0")</f>
        <v>0</v>
      </c>
      <c r="L38" s="179" t="str">
        <f>IFERROR(T_Graf.!U179,"0")</f>
        <v>0</v>
      </c>
      <c r="M38" s="179" t="str">
        <f>IFERROR(T_Graf.!AB179,"0")</f>
        <v>0</v>
      </c>
      <c r="N38" s="179" t="str">
        <f>IFERROR(T_Graf.!N250,"0")</f>
        <v>0</v>
      </c>
      <c r="O38" s="179" t="str">
        <f>IFERROR(T_Graf.!N250,"0")</f>
        <v>0</v>
      </c>
      <c r="P38" s="179" t="str">
        <f>IFERROR(T_Graf.!U250,"0")</f>
        <v>0</v>
      </c>
      <c r="Q38" s="180" t="str">
        <f>IFERROR(T_Graf.!AB250,"0")</f>
        <v>0</v>
      </c>
      <c r="R38" s="180" t="str">
        <f>IFERROR(T_Graf.!F321,"0")</f>
        <v>0</v>
      </c>
      <c r="S38" s="180" t="str">
        <f>IFERROR(T_Graf.!N321,"0")</f>
        <v>0</v>
      </c>
      <c r="T38" s="180" t="str">
        <f>IFERROR(T_Graf.!U321,"0")</f>
        <v>0</v>
      </c>
      <c r="U38" s="180" t="str">
        <f>IFERROR(T_Graf.!AB321,"0")</f>
        <v>0</v>
      </c>
      <c r="V38" s="180" t="str">
        <f>IFERROR(T_Graf.!F392,"0")</f>
        <v>0</v>
      </c>
      <c r="W38" s="177">
        <f t="shared" si="0"/>
        <v>0</v>
      </c>
      <c r="X38" s="177"/>
    </row>
    <row r="39" spans="1:24" x14ac:dyDescent="0.25">
      <c r="A39" s="178" t="str">
        <f>T_Graf.!D393</f>
        <v>Generación de residuos de manejo especial (RAEE´S)</v>
      </c>
      <c r="B39" s="179" t="str">
        <f>IFERROR(T_Graf.!F38,"0")</f>
        <v>0</v>
      </c>
      <c r="C39" s="179" t="str">
        <f>IFERROR(T_Graf.!N38,"0")</f>
        <v>0</v>
      </c>
      <c r="D39" s="179" t="str">
        <f>IFERROR(T_Graf.!U38,"0")</f>
        <v>0</v>
      </c>
      <c r="E39" s="179" t="str">
        <f>IFERROR(T_Graf.!AB38,"0")</f>
        <v>0</v>
      </c>
      <c r="F39" s="179" t="str">
        <f>IFERROR(T_Graf.!F109,"0")</f>
        <v>0</v>
      </c>
      <c r="G39" s="179" t="str">
        <f>IFERROR(T_Graf.!N109,"0")</f>
        <v>0</v>
      </c>
      <c r="H39" s="179" t="str">
        <f>IFERROR(T_Graf.!U109,"0")</f>
        <v>0</v>
      </c>
      <c r="I39" s="179" t="str">
        <f>IFERROR(T_Graf.!AB109,"0")</f>
        <v>0</v>
      </c>
      <c r="J39" s="179" t="str">
        <f>IFERROR(T_Graf.!F180,"0")</f>
        <v>0</v>
      </c>
      <c r="K39" s="179" t="str">
        <f>IFERROR(T_Graf.!N180,"0")</f>
        <v>0</v>
      </c>
      <c r="L39" s="179" t="str">
        <f>IFERROR(T_Graf.!U180,"0")</f>
        <v>0</v>
      </c>
      <c r="M39" s="179" t="str">
        <f>IFERROR(T_Graf.!AB180,"0")</f>
        <v>0</v>
      </c>
      <c r="N39" s="179" t="str">
        <f>IFERROR(T_Graf.!N251,"0")</f>
        <v>0</v>
      </c>
      <c r="O39" s="179" t="str">
        <f>IFERROR(T_Graf.!N251,"0")</f>
        <v>0</v>
      </c>
      <c r="P39" s="179" t="str">
        <f>IFERROR(T_Graf.!U251,"0")</f>
        <v>0</v>
      </c>
      <c r="Q39" s="180" t="str">
        <f>IFERROR(T_Graf.!AB251,"0")</f>
        <v>0</v>
      </c>
      <c r="R39" s="180" t="str">
        <f>IFERROR(T_Graf.!F322,"0")</f>
        <v>0</v>
      </c>
      <c r="S39" s="180" t="str">
        <f>IFERROR(T_Graf.!N322,"0")</f>
        <v>0</v>
      </c>
      <c r="T39" s="180" t="str">
        <f>IFERROR(T_Graf.!U322,"0")</f>
        <v>0</v>
      </c>
      <c r="U39" s="180" t="str">
        <f>IFERROR(T_Graf.!AB322,"0")</f>
        <v>0</v>
      </c>
      <c r="V39" s="180" t="str">
        <f>IFERROR(T_Graf.!F393,"0")</f>
        <v>0</v>
      </c>
      <c r="W39" s="177">
        <f t="shared" si="0"/>
        <v>0</v>
      </c>
      <c r="X39" s="177"/>
    </row>
    <row r="40" spans="1:24" x14ac:dyDescent="0.25">
      <c r="A40" s="178" t="str">
        <f>T_Graf.!D394</f>
        <v>Generación de residuos de manejo especial (RCD´S)</v>
      </c>
      <c r="B40" s="179" t="str">
        <f>IFERROR(T_Graf.!F39,"0")</f>
        <v>0</v>
      </c>
      <c r="C40" s="179" t="str">
        <f>IFERROR(T_Graf.!N39,"0")</f>
        <v>0</v>
      </c>
      <c r="D40" s="179" t="str">
        <f>IFERROR(T_Graf.!U39,"0")</f>
        <v>0</v>
      </c>
      <c r="E40" s="179" t="str">
        <f>IFERROR(T_Graf.!AB39,"0")</f>
        <v>0</v>
      </c>
      <c r="F40" s="179" t="str">
        <f>IFERROR(T_Graf.!F110,"0")</f>
        <v>0</v>
      </c>
      <c r="G40" s="179" t="str">
        <f>IFERROR(T_Graf.!N110,"0")</f>
        <v>0</v>
      </c>
      <c r="H40" s="179" t="str">
        <f>IFERROR(T_Graf.!U110,"0")</f>
        <v>0</v>
      </c>
      <c r="I40" s="179" t="str">
        <f>IFERROR(T_Graf.!AB110,"0")</f>
        <v>0</v>
      </c>
      <c r="J40" s="179" t="str">
        <f>IFERROR(T_Graf.!F181,"0")</f>
        <v>0</v>
      </c>
      <c r="K40" s="179" t="str">
        <f>IFERROR(T_Graf.!N181,"0")</f>
        <v>0</v>
      </c>
      <c r="L40" s="179" t="str">
        <f>IFERROR(T_Graf.!U181,"0")</f>
        <v>0</v>
      </c>
      <c r="M40" s="179" t="str">
        <f>IFERROR(T_Graf.!AB181,"0")</f>
        <v>0</v>
      </c>
      <c r="N40" s="179" t="str">
        <f>IFERROR(T_Graf.!N252,"0")</f>
        <v>0</v>
      </c>
      <c r="O40" s="179" t="str">
        <f>IFERROR(T_Graf.!N252,"0")</f>
        <v>0</v>
      </c>
      <c r="P40" s="179" t="str">
        <f>IFERROR(T_Graf.!U252,"0")</f>
        <v>0</v>
      </c>
      <c r="Q40" s="180" t="str">
        <f>IFERROR(T_Graf.!AB252,"0")</f>
        <v>0</v>
      </c>
      <c r="R40" s="180" t="str">
        <f>IFERROR(T_Graf.!F323,"0")</f>
        <v>0</v>
      </c>
      <c r="S40" s="180" t="str">
        <f>IFERROR(T_Graf.!N323,"0")</f>
        <v>0</v>
      </c>
      <c r="T40" s="180" t="str">
        <f>IFERROR(T_Graf.!U323,"0")</f>
        <v>0</v>
      </c>
      <c r="U40" s="180" t="str">
        <f>IFERROR(T_Graf.!AB323,"0")</f>
        <v>0</v>
      </c>
      <c r="V40" s="180" t="str">
        <f>IFERROR(T_Graf.!F394,"0")</f>
        <v>0</v>
      </c>
      <c r="W40" s="177">
        <f t="shared" si="0"/>
        <v>0</v>
      </c>
      <c r="X40" s="177"/>
    </row>
    <row r="41" spans="1:24" x14ac:dyDescent="0.25">
      <c r="A41" s="178" t="str">
        <f>T_Graf.!D395</f>
        <v>Generación de residuos ordinarios</v>
      </c>
      <c r="B41" s="179" t="str">
        <f>IFERROR(T_Graf.!F40,"0")</f>
        <v>0</v>
      </c>
      <c r="C41" s="179" t="str">
        <f>IFERROR(T_Graf.!N40,"0")</f>
        <v>0</v>
      </c>
      <c r="D41" s="179" t="str">
        <f>IFERROR(T_Graf.!U40,"0")</f>
        <v>0</v>
      </c>
      <c r="E41" s="179" t="str">
        <f>IFERROR(T_Graf.!AB40,"0")</f>
        <v>0</v>
      </c>
      <c r="F41" s="179" t="str">
        <f>IFERROR(T_Graf.!F111,"0")</f>
        <v>0</v>
      </c>
      <c r="G41" s="179" t="str">
        <f>IFERROR(T_Graf.!N111,"0")</f>
        <v>0</v>
      </c>
      <c r="H41" s="179" t="str">
        <f>IFERROR(T_Graf.!U111,"0")</f>
        <v>0</v>
      </c>
      <c r="I41" s="179" t="str">
        <f>IFERROR(T_Graf.!AB111,"0")</f>
        <v>0</v>
      </c>
      <c r="J41" s="179" t="str">
        <f>IFERROR(T_Graf.!F182,"0")</f>
        <v>0</v>
      </c>
      <c r="K41" s="179" t="str">
        <f>IFERROR(T_Graf.!N182,"0")</f>
        <v>0</v>
      </c>
      <c r="L41" s="179" t="str">
        <f>IFERROR(T_Graf.!U182,"0")</f>
        <v>0</v>
      </c>
      <c r="M41" s="179" t="str">
        <f>IFERROR(T_Graf.!AB182,"0")</f>
        <v>0</v>
      </c>
      <c r="N41" s="179" t="str">
        <f>IFERROR(T_Graf.!N253,"0")</f>
        <v>0</v>
      </c>
      <c r="O41" s="179" t="str">
        <f>IFERROR(T_Graf.!N253,"0")</f>
        <v>0</v>
      </c>
      <c r="P41" s="179" t="str">
        <f>IFERROR(T_Graf.!U253,"0")</f>
        <v>0</v>
      </c>
      <c r="Q41" s="180" t="str">
        <f>IFERROR(T_Graf.!AB253,"0")</f>
        <v>0</v>
      </c>
      <c r="R41" s="180" t="str">
        <f>IFERROR(T_Graf.!F324,"0")</f>
        <v>0</v>
      </c>
      <c r="S41" s="180" t="str">
        <f>IFERROR(T_Graf.!N324,"0")</f>
        <v>0</v>
      </c>
      <c r="T41" s="180" t="str">
        <f>IFERROR(T_Graf.!U324,"0")</f>
        <v>0</v>
      </c>
      <c r="U41" s="180" t="str">
        <f>IFERROR(T_Graf.!AB324,"0")</f>
        <v>0</v>
      </c>
      <c r="V41" s="180" t="str">
        <f>IFERROR(T_Graf.!F395,"0")</f>
        <v>0</v>
      </c>
      <c r="W41" s="177">
        <f t="shared" si="0"/>
        <v>0</v>
      </c>
      <c r="X41" s="177"/>
    </row>
    <row r="42" spans="1:24" x14ac:dyDescent="0.25">
      <c r="A42" s="178" t="str">
        <f>T_Graf.!D396</f>
        <v>Generación de residuos orgánicos</v>
      </c>
      <c r="B42" s="179" t="str">
        <f>IFERROR(T_Graf.!F41,"0")</f>
        <v>0</v>
      </c>
      <c r="C42" s="179" t="str">
        <f>IFERROR(T_Graf.!N41,"0")</f>
        <v>0</v>
      </c>
      <c r="D42" s="179" t="str">
        <f>IFERROR(T_Graf.!U41,"0")</f>
        <v>0</v>
      </c>
      <c r="E42" s="179" t="str">
        <f>IFERROR(T_Graf.!AB41,"0")</f>
        <v>0</v>
      </c>
      <c r="F42" s="179" t="str">
        <f>IFERROR(T_Graf.!F112,"0")</f>
        <v>0</v>
      </c>
      <c r="G42" s="179" t="str">
        <f>IFERROR(T_Graf.!N112,"0")</f>
        <v>0</v>
      </c>
      <c r="H42" s="179" t="str">
        <f>IFERROR(T_Graf.!U112,"0")</f>
        <v>0</v>
      </c>
      <c r="I42" s="179" t="str">
        <f>IFERROR(T_Graf.!AB112,"0")</f>
        <v>0</v>
      </c>
      <c r="J42" s="179" t="str">
        <f>IFERROR(T_Graf.!F183,"0")</f>
        <v>0</v>
      </c>
      <c r="K42" s="179" t="str">
        <f>IFERROR(T_Graf.!N183,"0")</f>
        <v>0</v>
      </c>
      <c r="L42" s="179" t="str">
        <f>IFERROR(T_Graf.!U183,"0")</f>
        <v>0</v>
      </c>
      <c r="M42" s="179" t="str">
        <f>IFERROR(T_Graf.!AB183,"0")</f>
        <v>0</v>
      </c>
      <c r="N42" s="179" t="str">
        <f>IFERROR(T_Graf.!N254,"0")</f>
        <v>0</v>
      </c>
      <c r="O42" s="179" t="str">
        <f>IFERROR(T_Graf.!N254,"0")</f>
        <v>0</v>
      </c>
      <c r="P42" s="179" t="str">
        <f>IFERROR(T_Graf.!U254,"0")</f>
        <v>0</v>
      </c>
      <c r="Q42" s="180" t="str">
        <f>IFERROR(T_Graf.!AB254,"0")</f>
        <v>0</v>
      </c>
      <c r="R42" s="180" t="str">
        <f>IFERROR(T_Graf.!F325,"0")</f>
        <v>0</v>
      </c>
      <c r="S42" s="180" t="str">
        <f>IFERROR(T_Graf.!N325,"0")</f>
        <v>0</v>
      </c>
      <c r="T42" s="180" t="str">
        <f>IFERROR(T_Graf.!U325,"0")</f>
        <v>0</v>
      </c>
      <c r="U42" s="180" t="str">
        <f>IFERROR(T_Graf.!AB325,"0")</f>
        <v>0</v>
      </c>
      <c r="V42" s="180" t="str">
        <f>IFERROR(T_Graf.!F396,"0")</f>
        <v>0</v>
      </c>
      <c r="W42" s="177">
        <f t="shared" si="0"/>
        <v>0</v>
      </c>
      <c r="X42" s="177"/>
    </row>
    <row r="43" spans="1:24" x14ac:dyDescent="0.25">
      <c r="A43" s="178" t="str">
        <f>T_Graf.!D397</f>
        <v>Generación de residuos peligrosos (ACEITES USADOS)</v>
      </c>
      <c r="B43" s="179" t="str">
        <f>IFERROR(T_Graf.!F42,"0")</f>
        <v>0</v>
      </c>
      <c r="C43" s="179" t="str">
        <f>IFERROR(T_Graf.!N42,"0")</f>
        <v>0</v>
      </c>
      <c r="D43" s="179" t="str">
        <f>IFERROR(T_Graf.!U42,"0")</f>
        <v>0</v>
      </c>
      <c r="E43" s="179" t="str">
        <f>IFERROR(T_Graf.!AB42,"0")</f>
        <v>0</v>
      </c>
      <c r="F43" s="179" t="str">
        <f>IFERROR(T_Graf.!F113,"0")</f>
        <v>0</v>
      </c>
      <c r="G43" s="179" t="str">
        <f>IFERROR(T_Graf.!N113,"0")</f>
        <v>0</v>
      </c>
      <c r="H43" s="179" t="str">
        <f>IFERROR(T_Graf.!U113,"0")</f>
        <v>0</v>
      </c>
      <c r="I43" s="179" t="str">
        <f>IFERROR(T_Graf.!AB113,"0")</f>
        <v>0</v>
      </c>
      <c r="J43" s="179" t="str">
        <f>IFERROR(T_Graf.!F184,"0")</f>
        <v>0</v>
      </c>
      <c r="K43" s="179" t="str">
        <f>IFERROR(T_Graf.!N184,"0")</f>
        <v>0</v>
      </c>
      <c r="L43" s="179" t="str">
        <f>IFERROR(T_Graf.!U184,"0")</f>
        <v>0</v>
      </c>
      <c r="M43" s="179" t="str">
        <f>IFERROR(T_Graf.!AB184,"0")</f>
        <v>0</v>
      </c>
      <c r="N43" s="179" t="str">
        <f>IFERROR(T_Graf.!N255,"0")</f>
        <v>0</v>
      </c>
      <c r="O43" s="179" t="str">
        <f>IFERROR(T_Graf.!N255,"0")</f>
        <v>0</v>
      </c>
      <c r="P43" s="179" t="str">
        <f>IFERROR(T_Graf.!U255,"0")</f>
        <v>0</v>
      </c>
      <c r="Q43" s="180" t="str">
        <f>IFERROR(T_Graf.!AB255,"0")</f>
        <v>0</v>
      </c>
      <c r="R43" s="180" t="str">
        <f>IFERROR(T_Graf.!F326,"0")</f>
        <v>0</v>
      </c>
      <c r="S43" s="180" t="str">
        <f>IFERROR(T_Graf.!N326,"0")</f>
        <v>0</v>
      </c>
      <c r="T43" s="180" t="str">
        <f>IFERROR(T_Graf.!U326,"0")</f>
        <v>0</v>
      </c>
      <c r="U43" s="180" t="str">
        <f>IFERROR(T_Graf.!AB326,"0")</f>
        <v>0</v>
      </c>
      <c r="V43" s="180" t="str">
        <f>IFERROR(T_Graf.!F397,"0")</f>
        <v>0</v>
      </c>
      <c r="W43" s="177">
        <f t="shared" si="0"/>
        <v>0</v>
      </c>
      <c r="X43" s="177"/>
    </row>
    <row r="44" spans="1:24" x14ac:dyDescent="0.25">
      <c r="A44" s="178" t="str">
        <f>T_Graf.!D398</f>
        <v>Generación de residuos peligrosos (EXTINTORES)</v>
      </c>
      <c r="B44" s="179" t="str">
        <f>IFERROR(T_Graf.!F43,"0")</f>
        <v>0</v>
      </c>
      <c r="C44" s="179" t="str">
        <f>IFERROR(T_Graf.!N43,"0")</f>
        <v>0</v>
      </c>
      <c r="D44" s="179" t="str">
        <f>IFERROR(T_Graf.!U43,"0")</f>
        <v>0</v>
      </c>
      <c r="E44" s="179" t="str">
        <f>IFERROR(T_Graf.!AB43,"0")</f>
        <v>0</v>
      </c>
      <c r="F44" s="179" t="str">
        <f>IFERROR(T_Graf.!F114,"0")</f>
        <v>0</v>
      </c>
      <c r="G44" s="179" t="str">
        <f>IFERROR(T_Graf.!N114,"0")</f>
        <v>0</v>
      </c>
      <c r="H44" s="179" t="str">
        <f>IFERROR(T_Graf.!U114,"0")</f>
        <v>0</v>
      </c>
      <c r="I44" s="179" t="str">
        <f>IFERROR(T_Graf.!AB114,"0")</f>
        <v>0</v>
      </c>
      <c r="J44" s="179" t="str">
        <f>IFERROR(T_Graf.!F185,"0")</f>
        <v>0</v>
      </c>
      <c r="K44" s="179" t="str">
        <f>IFERROR(T_Graf.!N185,"0")</f>
        <v>0</v>
      </c>
      <c r="L44" s="179" t="str">
        <f>IFERROR(T_Graf.!U185,"0")</f>
        <v>0</v>
      </c>
      <c r="M44" s="179" t="str">
        <f>IFERROR(T_Graf.!AB185,"0")</f>
        <v>0</v>
      </c>
      <c r="N44" s="179" t="str">
        <f>IFERROR(T_Graf.!N256,"0")</f>
        <v>0</v>
      </c>
      <c r="O44" s="179" t="str">
        <f>IFERROR(T_Graf.!N256,"0")</f>
        <v>0</v>
      </c>
      <c r="P44" s="179" t="str">
        <f>IFERROR(T_Graf.!U256,"0")</f>
        <v>0</v>
      </c>
      <c r="Q44" s="180" t="str">
        <f>IFERROR(T_Graf.!AB256,"0")</f>
        <v>0</v>
      </c>
      <c r="R44" s="180" t="str">
        <f>IFERROR(T_Graf.!F327,"0")</f>
        <v>0</v>
      </c>
      <c r="S44" s="180" t="str">
        <f>IFERROR(T_Graf.!N327,"0")</f>
        <v>0</v>
      </c>
      <c r="T44" s="180" t="str">
        <f>IFERROR(T_Graf.!U327,"0")</f>
        <v>0</v>
      </c>
      <c r="U44" s="180" t="str">
        <f>IFERROR(T_Graf.!AB327,"0")</f>
        <v>0</v>
      </c>
      <c r="V44" s="180" t="str">
        <f>IFERROR(T_Graf.!F398,"0")</f>
        <v>0</v>
      </c>
      <c r="W44" s="177">
        <f t="shared" si="0"/>
        <v>0</v>
      </c>
      <c r="X44" s="177"/>
    </row>
    <row r="45" spans="1:24" x14ac:dyDescent="0.25">
      <c r="A45" s="178" t="str">
        <f>T_Graf.!D399</f>
        <v>Generación de residuos peligrosos (PLAGUICIDAS)</v>
      </c>
      <c r="B45" s="179" t="str">
        <f>IFERROR(T_Graf.!F44,"0")</f>
        <v>0</v>
      </c>
      <c r="C45" s="179" t="str">
        <f>IFERROR(T_Graf.!N44,"0")</f>
        <v>0</v>
      </c>
      <c r="D45" s="179" t="str">
        <f>IFERROR(T_Graf.!U44,"0")</f>
        <v>0</v>
      </c>
      <c r="E45" s="179" t="str">
        <f>IFERROR(T_Graf.!AB44,"0")</f>
        <v>0</v>
      </c>
      <c r="F45" s="179" t="str">
        <f>IFERROR(T_Graf.!F115,"0")</f>
        <v>0</v>
      </c>
      <c r="G45" s="179" t="str">
        <f>IFERROR(T_Graf.!N115,"0")</f>
        <v>0</v>
      </c>
      <c r="H45" s="179" t="str">
        <f>IFERROR(T_Graf.!U115,"0")</f>
        <v>0</v>
      </c>
      <c r="I45" s="179" t="str">
        <f>IFERROR(T_Graf.!AB115,"0")</f>
        <v>0</v>
      </c>
      <c r="J45" s="179" t="str">
        <f>IFERROR(T_Graf.!F186,"0")</f>
        <v>0</v>
      </c>
      <c r="K45" s="179" t="str">
        <f>IFERROR(T_Graf.!N186,"0")</f>
        <v>0</v>
      </c>
      <c r="L45" s="179" t="str">
        <f>IFERROR(T_Graf.!U186,"0")</f>
        <v>0</v>
      </c>
      <c r="M45" s="179" t="str">
        <f>IFERROR(T_Graf.!AB186,"0")</f>
        <v>0</v>
      </c>
      <c r="N45" s="179" t="str">
        <f>IFERROR(T_Graf.!N257,"0")</f>
        <v>0</v>
      </c>
      <c r="O45" s="179" t="str">
        <f>IFERROR(T_Graf.!N257,"0")</f>
        <v>0</v>
      </c>
      <c r="P45" s="179" t="str">
        <f>IFERROR(T_Graf.!U257,"0")</f>
        <v>0</v>
      </c>
      <c r="Q45" s="180" t="str">
        <f>IFERROR(T_Graf.!AB257,"0")</f>
        <v>0</v>
      </c>
      <c r="R45" s="180" t="str">
        <f>IFERROR(T_Graf.!F328,"0")</f>
        <v>0</v>
      </c>
      <c r="S45" s="180" t="str">
        <f>IFERROR(T_Graf.!N328,"0")</f>
        <v>0</v>
      </c>
      <c r="T45" s="180" t="str">
        <f>IFERROR(T_Graf.!U328,"0")</f>
        <v>0</v>
      </c>
      <c r="U45" s="180" t="str">
        <f>IFERROR(T_Graf.!AB328,"0")</f>
        <v>0</v>
      </c>
      <c r="V45" s="180" t="str">
        <f>IFERROR(T_Graf.!F399,"0")</f>
        <v>0</v>
      </c>
      <c r="W45" s="177">
        <f t="shared" si="0"/>
        <v>0</v>
      </c>
      <c r="X45" s="177"/>
    </row>
    <row r="46" spans="1:24" x14ac:dyDescent="0.25">
      <c r="A46" s="178" t="str">
        <f>T_Graf.!D400</f>
        <v>Generación de residuos peligrosos (RESIDUOS CON PINTURA)</v>
      </c>
      <c r="B46" s="179" t="str">
        <f>IFERROR(T_Graf.!F45,"0")</f>
        <v>0</v>
      </c>
      <c r="C46" s="179" t="str">
        <f>IFERROR(T_Graf.!N45,"0")</f>
        <v>0</v>
      </c>
      <c r="D46" s="179" t="str">
        <f>IFERROR(T_Graf.!U45,"0")</f>
        <v>0</v>
      </c>
      <c r="E46" s="179" t="str">
        <f>IFERROR(T_Graf.!AB45,"0")</f>
        <v>0</v>
      </c>
      <c r="F46" s="179" t="str">
        <f>IFERROR(T_Graf.!F116,"0")</f>
        <v>0</v>
      </c>
      <c r="G46" s="179" t="str">
        <f>IFERROR(T_Graf.!N116,"0")</f>
        <v>0</v>
      </c>
      <c r="H46" s="179" t="str">
        <f>IFERROR(T_Graf.!U116,"0")</f>
        <v>0</v>
      </c>
      <c r="I46" s="179" t="str">
        <f>IFERROR(T_Graf.!AB116,"0")</f>
        <v>0</v>
      </c>
      <c r="J46" s="179" t="str">
        <f>IFERROR(T_Graf.!F187,"0")</f>
        <v>0</v>
      </c>
      <c r="K46" s="179" t="str">
        <f>IFERROR(T_Graf.!N187,"0")</f>
        <v>0</v>
      </c>
      <c r="L46" s="179" t="str">
        <f>IFERROR(T_Graf.!U187,"0")</f>
        <v>0</v>
      </c>
      <c r="M46" s="179" t="str">
        <f>IFERROR(T_Graf.!AB187,"0")</f>
        <v>0</v>
      </c>
      <c r="N46" s="179" t="str">
        <f>IFERROR(T_Graf.!N258,"0")</f>
        <v>0</v>
      </c>
      <c r="O46" s="179" t="str">
        <f>IFERROR(T_Graf.!N258,"0")</f>
        <v>0</v>
      </c>
      <c r="P46" s="179" t="str">
        <f>IFERROR(T_Graf.!U258,"0")</f>
        <v>0</v>
      </c>
      <c r="Q46" s="180" t="str">
        <f>IFERROR(T_Graf.!AB258,"0")</f>
        <v>0</v>
      </c>
      <c r="R46" s="180" t="str">
        <f>IFERROR(T_Graf.!F329,"0")</f>
        <v>0</v>
      </c>
      <c r="S46" s="180" t="str">
        <f>IFERROR(T_Graf.!N329,"0")</f>
        <v>0</v>
      </c>
      <c r="T46" s="180" t="str">
        <f>IFERROR(T_Graf.!U329,"0")</f>
        <v>0</v>
      </c>
      <c r="U46" s="180" t="str">
        <f>IFERROR(T_Graf.!AB329,"0")</f>
        <v>0</v>
      </c>
      <c r="V46" s="180" t="str">
        <f>IFERROR(T_Graf.!F400,"0")</f>
        <v>0</v>
      </c>
      <c r="W46" s="177">
        <f t="shared" si="0"/>
        <v>0</v>
      </c>
      <c r="X46" s="177"/>
    </row>
    <row r="47" spans="1:24" x14ac:dyDescent="0.25">
      <c r="A47" s="178" t="str">
        <f>T_Graf.!D401</f>
        <v>Generación de residuos peligrosos (RESIDUOS CON TINTA)</v>
      </c>
      <c r="B47" s="179" t="str">
        <f>IFERROR(T_Graf.!F46,"0")</f>
        <v>0</v>
      </c>
      <c r="C47" s="179" t="str">
        <f>IFERROR(T_Graf.!N46,"0")</f>
        <v>0</v>
      </c>
      <c r="D47" s="179" t="str">
        <f>IFERROR(T_Graf.!U46,"0")</f>
        <v>0</v>
      </c>
      <c r="E47" s="179" t="str">
        <f>IFERROR(T_Graf.!AB46,"0")</f>
        <v>0</v>
      </c>
      <c r="F47" s="179" t="str">
        <f>IFERROR(T_Graf.!F117,"0")</f>
        <v>0</v>
      </c>
      <c r="G47" s="179" t="str">
        <f>IFERROR(T_Graf.!N117,"0")</f>
        <v>0</v>
      </c>
      <c r="H47" s="179" t="str">
        <f>IFERROR(T_Graf.!U117,"0")</f>
        <v>0</v>
      </c>
      <c r="I47" s="179" t="str">
        <f>IFERROR(T_Graf.!AB117,"0")</f>
        <v>0</v>
      </c>
      <c r="J47" s="179" t="str">
        <f>IFERROR(T_Graf.!F188,"0")</f>
        <v>0</v>
      </c>
      <c r="K47" s="179" t="str">
        <f>IFERROR(T_Graf.!N188,"0")</f>
        <v>0</v>
      </c>
      <c r="L47" s="179" t="str">
        <f>IFERROR(T_Graf.!U188,"0")</f>
        <v>0</v>
      </c>
      <c r="M47" s="179" t="str">
        <f>IFERROR(T_Graf.!AB188,"0")</f>
        <v>0</v>
      </c>
      <c r="N47" s="179" t="str">
        <f>IFERROR(T_Graf.!N259,"0")</f>
        <v>0</v>
      </c>
      <c r="O47" s="179" t="str">
        <f>IFERROR(T_Graf.!N259,"0")</f>
        <v>0</v>
      </c>
      <c r="P47" s="179" t="str">
        <f>IFERROR(T_Graf.!U259,"0")</f>
        <v>0</v>
      </c>
      <c r="Q47" s="180" t="str">
        <f>IFERROR(T_Graf.!AB259,"0")</f>
        <v>0</v>
      </c>
      <c r="R47" s="180" t="str">
        <f>IFERROR(T_Graf.!F330,"0")</f>
        <v>0</v>
      </c>
      <c r="S47" s="180" t="str">
        <f>IFERROR(T_Graf.!N330,"0")</f>
        <v>0</v>
      </c>
      <c r="T47" s="180" t="str">
        <f>IFERROR(T_Graf.!U330,"0")</f>
        <v>0</v>
      </c>
      <c r="U47" s="180" t="str">
        <f>IFERROR(T_Graf.!AB330,"0")</f>
        <v>0</v>
      </c>
      <c r="V47" s="180" t="str">
        <f>IFERROR(T_Graf.!F401,"0")</f>
        <v>0</v>
      </c>
      <c r="W47" s="177">
        <f t="shared" si="0"/>
        <v>0</v>
      </c>
      <c r="X47" s="177"/>
    </row>
    <row r="48" spans="1:24" x14ac:dyDescent="0.25">
      <c r="A48" s="178" t="str">
        <f>T_Graf.!D402</f>
        <v>Generación de residuos peligrosos (RESIDUOS DE ATENCIÓN MÉDICA)</v>
      </c>
      <c r="B48" s="179" t="str">
        <f>IFERROR(T_Graf.!F47,"0")</f>
        <v>0</v>
      </c>
      <c r="C48" s="179" t="str">
        <f>IFERROR(T_Graf.!N47,"0")</f>
        <v>0</v>
      </c>
      <c r="D48" s="179" t="str">
        <f>IFERROR(T_Graf.!U47,"0")</f>
        <v>0</v>
      </c>
      <c r="E48" s="179" t="str">
        <f>IFERROR(T_Graf.!AB47,"0")</f>
        <v>0</v>
      </c>
      <c r="F48" s="179" t="str">
        <f>IFERROR(T_Graf.!F118,"0")</f>
        <v>0</v>
      </c>
      <c r="G48" s="179" t="str">
        <f>IFERROR(T_Graf.!N118,"0")</f>
        <v>0</v>
      </c>
      <c r="H48" s="179" t="str">
        <f>IFERROR(T_Graf.!U118,"0")</f>
        <v>0</v>
      </c>
      <c r="I48" s="179" t="str">
        <f>IFERROR(T_Graf.!AB118,"0")</f>
        <v>0</v>
      </c>
      <c r="J48" s="179" t="str">
        <f>IFERROR(T_Graf.!F189,"0")</f>
        <v>0</v>
      </c>
      <c r="K48" s="179" t="str">
        <f>IFERROR(T_Graf.!N189,"0")</f>
        <v>0</v>
      </c>
      <c r="L48" s="179" t="str">
        <f>IFERROR(T_Graf.!U189,"0")</f>
        <v>0</v>
      </c>
      <c r="M48" s="179" t="str">
        <f>IFERROR(T_Graf.!AB189,"0")</f>
        <v>0</v>
      </c>
      <c r="N48" s="179" t="str">
        <f>IFERROR(T_Graf.!N260,"0")</f>
        <v>0</v>
      </c>
      <c r="O48" s="179" t="str">
        <f>IFERROR(T_Graf.!N260,"0")</f>
        <v>0</v>
      </c>
      <c r="P48" s="179" t="str">
        <f>IFERROR(T_Graf.!U260,"0")</f>
        <v>0</v>
      </c>
      <c r="Q48" s="180" t="str">
        <f>IFERROR(T_Graf.!AB260,"0")</f>
        <v>0</v>
      </c>
      <c r="R48" s="180" t="str">
        <f>IFERROR(T_Graf.!F331,"0")</f>
        <v>0</v>
      </c>
      <c r="S48" s="180" t="str">
        <f>IFERROR(T_Graf.!N331,"0")</f>
        <v>0</v>
      </c>
      <c r="T48" s="180" t="str">
        <f>IFERROR(T_Graf.!U331,"0")</f>
        <v>0</v>
      </c>
      <c r="U48" s="180" t="str">
        <f>IFERROR(T_Graf.!AB331,"0")</f>
        <v>0</v>
      </c>
      <c r="V48" s="180" t="str">
        <f>IFERROR(T_Graf.!F402,"0")</f>
        <v>0</v>
      </c>
      <c r="W48" s="177">
        <f t="shared" si="0"/>
        <v>0</v>
      </c>
      <c r="X48" s="177"/>
    </row>
    <row r="49" spans="1:24" x14ac:dyDescent="0.25">
      <c r="A49" s="178" t="str">
        <f>T_Graf.!D403</f>
        <v>Generación de residuos peligrosos (RESIDUOS DE FERTILIZANTES)</v>
      </c>
      <c r="B49" s="179" t="str">
        <f>IFERROR(T_Graf.!F48,"0")</f>
        <v>0</v>
      </c>
      <c r="C49" s="179" t="str">
        <f>IFERROR(T_Graf.!N48,"0")</f>
        <v>0</v>
      </c>
      <c r="D49" s="179" t="str">
        <f>IFERROR(T_Graf.!U48,"0")</f>
        <v>0</v>
      </c>
      <c r="E49" s="179" t="str">
        <f>IFERROR(T_Graf.!AB48,"0")</f>
        <v>0</v>
      </c>
      <c r="F49" s="179" t="str">
        <f>IFERROR(T_Graf.!F119,"0")</f>
        <v>0</v>
      </c>
      <c r="G49" s="179" t="str">
        <f>IFERROR(T_Graf.!N119,"0")</f>
        <v>0</v>
      </c>
      <c r="H49" s="179" t="str">
        <f>IFERROR(T_Graf.!U119,"0")</f>
        <v>0</v>
      </c>
      <c r="I49" s="179" t="str">
        <f>IFERROR(T_Graf.!AB119,"0")</f>
        <v>0</v>
      </c>
      <c r="J49" s="179" t="str">
        <f>IFERROR(T_Graf.!F190,"0")</f>
        <v>0</v>
      </c>
      <c r="K49" s="179" t="str">
        <f>IFERROR(T_Graf.!N190,"0")</f>
        <v>0</v>
      </c>
      <c r="L49" s="179" t="str">
        <f>IFERROR(T_Graf.!U190,"0")</f>
        <v>0</v>
      </c>
      <c r="M49" s="179" t="str">
        <f>IFERROR(T_Graf.!AB190,"0")</f>
        <v>0</v>
      </c>
      <c r="N49" s="179" t="str">
        <f>IFERROR(T_Graf.!N261,"0")</f>
        <v>0</v>
      </c>
      <c r="O49" s="179" t="str">
        <f>IFERROR(T_Graf.!N261,"0")</f>
        <v>0</v>
      </c>
      <c r="P49" s="179" t="str">
        <f>IFERROR(T_Graf.!U261,"0")</f>
        <v>0</v>
      </c>
      <c r="Q49" s="180" t="str">
        <f>IFERROR(T_Graf.!AB261,"0")</f>
        <v>0</v>
      </c>
      <c r="R49" s="180" t="str">
        <f>IFERROR(T_Graf.!F332,"0")</f>
        <v>0</v>
      </c>
      <c r="S49" s="180" t="str">
        <f>IFERROR(T_Graf.!N332,"0")</f>
        <v>0</v>
      </c>
      <c r="T49" s="180" t="str">
        <f>IFERROR(T_Graf.!U332,"0")</f>
        <v>0</v>
      </c>
      <c r="U49" s="180" t="str">
        <f>IFERROR(T_Graf.!AB332,"0")</f>
        <v>0</v>
      </c>
      <c r="V49" s="180" t="str">
        <f>IFERROR(T_Graf.!F403,"0")</f>
        <v>0</v>
      </c>
      <c r="W49" s="177">
        <f t="shared" si="0"/>
        <v>0</v>
      </c>
      <c r="X49" s="177"/>
    </row>
    <row r="50" spans="1:24" x14ac:dyDescent="0.25">
      <c r="A50" s="178" t="str">
        <f>T_Graf.!D404</f>
        <v xml:space="preserve">Generación de residuos peligrosos (RESIDUOS QUÍMICOS) </v>
      </c>
      <c r="B50" s="179" t="str">
        <f>IFERROR(T_Graf.!F49,"0")</f>
        <v>0</v>
      </c>
      <c r="C50" s="179" t="str">
        <f>IFERROR(T_Graf.!N49,"0")</f>
        <v>0</v>
      </c>
      <c r="D50" s="179" t="str">
        <f>IFERROR(T_Graf.!U49,"0")</f>
        <v>0</v>
      </c>
      <c r="E50" s="179" t="str">
        <f>IFERROR(T_Graf.!AB49,"0")</f>
        <v>0</v>
      </c>
      <c r="F50" s="179" t="str">
        <f>IFERROR(T_Graf.!F120,"0")</f>
        <v>0</v>
      </c>
      <c r="G50" s="179" t="str">
        <f>IFERROR(T_Graf.!N120,"0")</f>
        <v>0</v>
      </c>
      <c r="H50" s="179" t="str">
        <f>IFERROR(T_Graf.!U120,"0")</f>
        <v>0</v>
      </c>
      <c r="I50" s="179" t="str">
        <f>IFERROR(T_Graf.!AB120,"0")</f>
        <v>0</v>
      </c>
      <c r="J50" s="179" t="str">
        <f>IFERROR(T_Graf.!F191,"0")</f>
        <v>0</v>
      </c>
      <c r="K50" s="179" t="str">
        <f>IFERROR(T_Graf.!N191,"0")</f>
        <v>0</v>
      </c>
      <c r="L50" s="179" t="str">
        <f>IFERROR(T_Graf.!U191,"0")</f>
        <v>0</v>
      </c>
      <c r="M50" s="179" t="str">
        <f>IFERROR(T_Graf.!AB191,"0")</f>
        <v>0</v>
      </c>
      <c r="N50" s="179" t="str">
        <f>IFERROR(T_Graf.!N262,"0")</f>
        <v>0</v>
      </c>
      <c r="O50" s="179" t="str">
        <f>IFERROR(T_Graf.!N262,"0")</f>
        <v>0</v>
      </c>
      <c r="P50" s="179" t="str">
        <f>IFERROR(T_Graf.!U262,"0")</f>
        <v>0</v>
      </c>
      <c r="Q50" s="180" t="str">
        <f>IFERROR(T_Graf.!AB262,"0")</f>
        <v>0</v>
      </c>
      <c r="R50" s="180" t="str">
        <f>IFERROR(T_Graf.!F333,"0")</f>
        <v>0</v>
      </c>
      <c r="S50" s="180" t="str">
        <f>IFERROR(T_Graf.!N333,"0")</f>
        <v>0</v>
      </c>
      <c r="T50" s="180" t="str">
        <f>IFERROR(T_Graf.!U333,"0")</f>
        <v>0</v>
      </c>
      <c r="U50" s="180" t="str">
        <f>IFERROR(T_Graf.!AB333,"0")</f>
        <v>0</v>
      </c>
      <c r="V50" s="180" t="str">
        <f>IFERROR(T_Graf.!F404,"0")</f>
        <v>0</v>
      </c>
      <c r="W50" s="177">
        <f t="shared" si="0"/>
        <v>0</v>
      </c>
      <c r="X50" s="177"/>
    </row>
    <row r="51" spans="1:24" x14ac:dyDescent="0.25">
      <c r="A51" s="178" t="str">
        <f>T_Graf.!D405</f>
        <v xml:space="preserve">Generación de residuos peligrosos (TÓNERES) </v>
      </c>
      <c r="B51" s="179" t="str">
        <f>IFERROR(T_Graf.!F50,"0")</f>
        <v>0</v>
      </c>
      <c r="C51" s="179" t="str">
        <f>IFERROR(T_Graf.!N50,"0")</f>
        <v>0</v>
      </c>
      <c r="D51" s="179" t="str">
        <f>IFERROR(T_Graf.!U50,"0")</f>
        <v>0</v>
      </c>
      <c r="E51" s="179" t="str">
        <f>IFERROR(T_Graf.!AB50,"0")</f>
        <v>0</v>
      </c>
      <c r="F51" s="179" t="str">
        <f>IFERROR(T_Graf.!F121,"0")</f>
        <v>0</v>
      </c>
      <c r="G51" s="179" t="str">
        <f>IFERROR(T_Graf.!N121,"0")</f>
        <v>0</v>
      </c>
      <c r="H51" s="179" t="str">
        <f>IFERROR(T_Graf.!U121,"0")</f>
        <v>0</v>
      </c>
      <c r="I51" s="179" t="str">
        <f>IFERROR(T_Graf.!AB121,"0")</f>
        <v>0</v>
      </c>
      <c r="J51" s="179" t="str">
        <f>IFERROR(T_Graf.!F192,"0")</f>
        <v>0</v>
      </c>
      <c r="K51" s="179" t="str">
        <f>IFERROR(T_Graf.!N192,"0")</f>
        <v>0</v>
      </c>
      <c r="L51" s="179" t="str">
        <f>IFERROR(T_Graf.!U192,"0")</f>
        <v>0</v>
      </c>
      <c r="M51" s="179" t="str">
        <f>IFERROR(T_Graf.!AB192,"0")</f>
        <v>0</v>
      </c>
      <c r="N51" s="179" t="str">
        <f>IFERROR(T_Graf.!N263,"0")</f>
        <v>0</v>
      </c>
      <c r="O51" s="179" t="str">
        <f>IFERROR(T_Graf.!N263,"0")</f>
        <v>0</v>
      </c>
      <c r="P51" s="179" t="str">
        <f>IFERROR(T_Graf.!U263,"0")</f>
        <v>0</v>
      </c>
      <c r="Q51" s="180" t="str">
        <f>IFERROR(T_Graf.!AB263,"0")</f>
        <v>0</v>
      </c>
      <c r="R51" s="180" t="str">
        <f>IFERROR(T_Graf.!F334,"0")</f>
        <v>0</v>
      </c>
      <c r="S51" s="180" t="str">
        <f>IFERROR(T_Graf.!N334,"0")</f>
        <v>0</v>
      </c>
      <c r="T51" s="180" t="str">
        <f>IFERROR(T_Graf.!U334,"0")</f>
        <v>0</v>
      </c>
      <c r="U51" s="180" t="str">
        <f>IFERROR(T_Graf.!AB334,"0")</f>
        <v>0</v>
      </c>
      <c r="V51" s="180" t="str">
        <f>IFERROR(T_Graf.!F405,"0")</f>
        <v>0</v>
      </c>
      <c r="W51" s="177">
        <f t="shared" si="0"/>
        <v>0</v>
      </c>
      <c r="X51" s="177"/>
    </row>
    <row r="52" spans="1:24" x14ac:dyDescent="0.25">
      <c r="A52" s="178" t="str">
        <f>T_Graf.!D406</f>
        <v>Generación de ruido</v>
      </c>
      <c r="B52" s="179" t="str">
        <f>IFERROR(T_Graf.!F51,"0")</f>
        <v>0</v>
      </c>
      <c r="C52" s="179" t="str">
        <f>IFERROR(T_Graf.!N51,"0")</f>
        <v>0</v>
      </c>
      <c r="D52" s="179" t="str">
        <f>IFERROR(T_Graf.!U51,"0")</f>
        <v>0</v>
      </c>
      <c r="E52" s="179" t="str">
        <f>IFERROR(T_Graf.!AB51,"0")</f>
        <v>0</v>
      </c>
      <c r="F52" s="179" t="str">
        <f>IFERROR(T_Graf.!F122,"0")</f>
        <v>0</v>
      </c>
      <c r="G52" s="179" t="str">
        <f>IFERROR(T_Graf.!N122,"0")</f>
        <v>0</v>
      </c>
      <c r="H52" s="179" t="str">
        <f>IFERROR(T_Graf.!U122,"0")</f>
        <v>0</v>
      </c>
      <c r="I52" s="179" t="str">
        <f>IFERROR(T_Graf.!AB122,"0")</f>
        <v>0</v>
      </c>
      <c r="J52" s="179" t="str">
        <f>IFERROR(T_Graf.!F193,"0")</f>
        <v>0</v>
      </c>
      <c r="K52" s="179" t="str">
        <f>IFERROR(T_Graf.!N193,"0")</f>
        <v>0</v>
      </c>
      <c r="L52" s="179" t="str">
        <f>IFERROR(T_Graf.!U193,"0")</f>
        <v>0</v>
      </c>
      <c r="M52" s="179" t="str">
        <f>IFERROR(T_Graf.!AB193,"0")</f>
        <v>0</v>
      </c>
      <c r="N52" s="179" t="str">
        <f>IFERROR(T_Graf.!N264,"0")</f>
        <v>0</v>
      </c>
      <c r="O52" s="179" t="str">
        <f>IFERROR(T_Graf.!N264,"0")</f>
        <v>0</v>
      </c>
      <c r="P52" s="179" t="str">
        <f>IFERROR(T_Graf.!U264,"0")</f>
        <v>0</v>
      </c>
      <c r="Q52" s="180" t="str">
        <f>IFERROR(T_Graf.!AB264,"0")</f>
        <v>0</v>
      </c>
      <c r="R52" s="180" t="str">
        <f>IFERROR(T_Graf.!F335,"0")</f>
        <v>0</v>
      </c>
      <c r="S52" s="180" t="str">
        <f>IFERROR(T_Graf.!N335,"0")</f>
        <v>0</v>
      </c>
      <c r="T52" s="180" t="str">
        <f>IFERROR(T_Graf.!U335,"0")</f>
        <v>0</v>
      </c>
      <c r="U52" s="180" t="str">
        <f>IFERROR(T_Graf.!AB335,"0")</f>
        <v>0</v>
      </c>
      <c r="V52" s="180" t="str">
        <f>IFERROR(T_Graf.!F406,"0")</f>
        <v>0</v>
      </c>
      <c r="W52" s="177">
        <f t="shared" si="0"/>
        <v>0</v>
      </c>
      <c r="X52" s="177"/>
    </row>
    <row r="53" spans="1:24" x14ac:dyDescent="0.25">
      <c r="A53" s="178" t="str">
        <f>T_Graf.!D407</f>
        <v>Generación de vibraciones</v>
      </c>
      <c r="B53" s="179" t="str">
        <f>IFERROR(T_Graf.!F52,"0")</f>
        <v>0</v>
      </c>
      <c r="C53" s="179" t="str">
        <f>IFERROR(T_Graf.!N52,"0")</f>
        <v>0</v>
      </c>
      <c r="D53" s="179" t="str">
        <f>IFERROR(T_Graf.!U52,"0")</f>
        <v>0</v>
      </c>
      <c r="E53" s="179" t="str">
        <f>IFERROR(T_Graf.!AB52,"0")</f>
        <v>0</v>
      </c>
      <c r="F53" s="179" t="str">
        <f>IFERROR(T_Graf.!F123,"0")</f>
        <v>0</v>
      </c>
      <c r="G53" s="179" t="str">
        <f>IFERROR(T_Graf.!N123,"0")</f>
        <v>0</v>
      </c>
      <c r="H53" s="179" t="str">
        <f>IFERROR(T_Graf.!U123,"0")</f>
        <v>0</v>
      </c>
      <c r="I53" s="179" t="str">
        <f>IFERROR(T_Graf.!AB123,"0")</f>
        <v>0</v>
      </c>
      <c r="J53" s="179" t="str">
        <f>IFERROR(T_Graf.!F194,"0")</f>
        <v>0</v>
      </c>
      <c r="K53" s="179" t="str">
        <f>IFERROR(T_Graf.!N194,"0")</f>
        <v>0</v>
      </c>
      <c r="L53" s="179" t="str">
        <f>IFERROR(T_Graf.!U194,"0")</f>
        <v>0</v>
      </c>
      <c r="M53" s="179" t="str">
        <f>IFERROR(T_Graf.!AB194,"0")</f>
        <v>0</v>
      </c>
      <c r="N53" s="179" t="str">
        <f>IFERROR(T_Graf.!N265,"0")</f>
        <v>0</v>
      </c>
      <c r="O53" s="179" t="str">
        <f>IFERROR(T_Graf.!N265,"0")</f>
        <v>0</v>
      </c>
      <c r="P53" s="179" t="str">
        <f>IFERROR(T_Graf.!U265,"0")</f>
        <v>0</v>
      </c>
      <c r="Q53" s="180" t="str">
        <f>IFERROR(T_Graf.!AB265,"0")</f>
        <v>0</v>
      </c>
      <c r="R53" s="180" t="str">
        <f>IFERROR(T_Graf.!F336,"0")</f>
        <v>0</v>
      </c>
      <c r="S53" s="180" t="str">
        <f>IFERROR(T_Graf.!N336,"0")</f>
        <v>0</v>
      </c>
      <c r="T53" s="180" t="str">
        <f>IFERROR(T_Graf.!U336,"0")</f>
        <v>0</v>
      </c>
      <c r="U53" s="180" t="str">
        <f>IFERROR(T_Graf.!AB336,"0")</f>
        <v>0</v>
      </c>
      <c r="V53" s="180" t="str">
        <f>IFERROR(T_Graf.!F407,"0")</f>
        <v>0</v>
      </c>
      <c r="W53" s="177">
        <f t="shared" si="0"/>
        <v>0</v>
      </c>
      <c r="X53" s="177"/>
    </row>
    <row r="54" spans="1:24" x14ac:dyDescent="0.25">
      <c r="A54" s="178" t="str">
        <f>T_Graf.!D408</f>
        <v>Identificación de requisitos legales ambientales y otros requisitos</v>
      </c>
      <c r="B54" s="179" t="str">
        <f>IFERROR(T_Graf.!F53,"0")</f>
        <v>0</v>
      </c>
      <c r="C54" s="179" t="str">
        <f>IFERROR(T_Graf.!N53,"0")</f>
        <v>0</v>
      </c>
      <c r="D54" s="179" t="str">
        <f>IFERROR(T_Graf.!U53,"0")</f>
        <v>0</v>
      </c>
      <c r="E54" s="179" t="str">
        <f>IFERROR(T_Graf.!AB53,"0")</f>
        <v>0</v>
      </c>
      <c r="F54" s="179" t="str">
        <f>IFERROR(T_Graf.!F124,"0")</f>
        <v>0</v>
      </c>
      <c r="G54" s="179" t="str">
        <f>IFERROR(T_Graf.!N124,"0")</f>
        <v>0</v>
      </c>
      <c r="H54" s="179" t="str">
        <f>IFERROR(T_Graf.!U124,"0")</f>
        <v>0</v>
      </c>
      <c r="I54" s="179" t="str">
        <f>IFERROR(T_Graf.!AB124,"0")</f>
        <v>0</v>
      </c>
      <c r="J54" s="179" t="str">
        <f>IFERROR(T_Graf.!F195,"0")</f>
        <v>0</v>
      </c>
      <c r="K54" s="179" t="str">
        <f>IFERROR(T_Graf.!N195,"0")</f>
        <v>0</v>
      </c>
      <c r="L54" s="179" t="str">
        <f>IFERROR(T_Graf.!U195,"0")</f>
        <v>0</v>
      </c>
      <c r="M54" s="179" t="str">
        <f>IFERROR(T_Graf.!AB195,"0")</f>
        <v>0</v>
      </c>
      <c r="N54" s="179" t="str">
        <f>IFERROR(T_Graf.!N266,"0")</f>
        <v>0</v>
      </c>
      <c r="O54" s="179" t="str">
        <f>IFERROR(T_Graf.!N266,"0")</f>
        <v>0</v>
      </c>
      <c r="P54" s="179" t="str">
        <f>IFERROR(T_Graf.!U266,"0")</f>
        <v>0</v>
      </c>
      <c r="Q54" s="180" t="str">
        <f>IFERROR(T_Graf.!AB266,"0")</f>
        <v>0</v>
      </c>
      <c r="R54" s="180" t="str">
        <f>IFERROR(T_Graf.!F337,"0")</f>
        <v>0</v>
      </c>
      <c r="S54" s="180" t="str">
        <f>IFERROR(T_Graf.!N337,"0")</f>
        <v>0</v>
      </c>
      <c r="T54" s="180" t="str">
        <f>IFERROR(T_Graf.!U337,"0")</f>
        <v>0</v>
      </c>
      <c r="U54" s="180" t="str">
        <f>IFERROR(T_Graf.!AB337,"0")</f>
        <v>0</v>
      </c>
      <c r="V54" s="180" t="str">
        <f>IFERROR(T_Graf.!F408,"0")</f>
        <v>0</v>
      </c>
      <c r="W54" s="177">
        <f t="shared" si="0"/>
        <v>0</v>
      </c>
      <c r="X54" s="177"/>
    </row>
    <row r="55" spans="1:24" x14ac:dyDescent="0.25">
      <c r="A55" s="178" t="str">
        <f>T_Graf.!D409</f>
        <v>Intervención a comunidades étnicas y no étnicas</v>
      </c>
      <c r="B55" s="179" t="str">
        <f>IFERROR(T_Graf.!F54,"0")</f>
        <v>0</v>
      </c>
      <c r="C55" s="179" t="str">
        <f>IFERROR(T_Graf.!N54,"0")</f>
        <v>0</v>
      </c>
      <c r="D55" s="179" t="str">
        <f>IFERROR(T_Graf.!U54,"0")</f>
        <v>0</v>
      </c>
      <c r="E55" s="179" t="str">
        <f>IFERROR(T_Graf.!AB54,"0")</f>
        <v>0</v>
      </c>
      <c r="F55" s="179" t="str">
        <f>IFERROR(T_Graf.!F125,"0")</f>
        <v>0</v>
      </c>
      <c r="G55" s="179" t="str">
        <f>IFERROR(T_Graf.!N125,"0")</f>
        <v>0</v>
      </c>
      <c r="H55" s="179" t="str">
        <f>IFERROR(T_Graf.!U125,"0")</f>
        <v>0</v>
      </c>
      <c r="I55" s="179" t="str">
        <f>IFERROR(T_Graf.!AB125,"0")</f>
        <v>0</v>
      </c>
      <c r="J55" s="179" t="str">
        <f>IFERROR(T_Graf.!F196,"0")</f>
        <v>0</v>
      </c>
      <c r="K55" s="179" t="str">
        <f>IFERROR(T_Graf.!N196,"0")</f>
        <v>0</v>
      </c>
      <c r="L55" s="179" t="str">
        <f>IFERROR(T_Graf.!U196,"0")</f>
        <v>0</v>
      </c>
      <c r="M55" s="179" t="str">
        <f>IFERROR(T_Graf.!AB196,"0")</f>
        <v>0</v>
      </c>
      <c r="N55" s="179" t="str">
        <f>IFERROR(T_Graf.!N267,"0")</f>
        <v>0</v>
      </c>
      <c r="O55" s="179" t="str">
        <f>IFERROR(T_Graf.!N267,"0")</f>
        <v>0</v>
      </c>
      <c r="P55" s="179" t="str">
        <f>IFERROR(T_Graf.!U267,"0")</f>
        <v>0</v>
      </c>
      <c r="Q55" s="180" t="str">
        <f>IFERROR(T_Graf.!AB267,"0")</f>
        <v>0</v>
      </c>
      <c r="R55" s="180" t="str">
        <f>IFERROR(T_Graf.!F338,"0")</f>
        <v>0</v>
      </c>
      <c r="S55" s="180" t="str">
        <f>IFERROR(T_Graf.!N338,"0")</f>
        <v>0</v>
      </c>
      <c r="T55" s="180" t="str">
        <f>IFERROR(T_Graf.!U338,"0")</f>
        <v>0</v>
      </c>
      <c r="U55" s="180" t="str">
        <f>IFERROR(T_Graf.!AB338,"0")</f>
        <v>0</v>
      </c>
      <c r="V55" s="180" t="str">
        <f>IFERROR(T_Graf.!F409,"0")</f>
        <v>0</v>
      </c>
      <c r="W55" s="177">
        <f t="shared" si="0"/>
        <v>0</v>
      </c>
      <c r="X55" s="177"/>
    </row>
    <row r="56" spans="1:24" x14ac:dyDescent="0.25">
      <c r="A56" s="178" t="str">
        <f>T_Graf.!D410</f>
        <v>Mantenimiento de aires acondicionados</v>
      </c>
      <c r="B56" s="179" t="str">
        <f>IFERROR(T_Graf.!F55,"0")</f>
        <v>0</v>
      </c>
      <c r="C56" s="179" t="str">
        <f>IFERROR(T_Graf.!N55,"0")</f>
        <v>0</v>
      </c>
      <c r="D56" s="179" t="str">
        <f>IFERROR(T_Graf.!U55,"0")</f>
        <v>0</v>
      </c>
      <c r="E56" s="179" t="str">
        <f>IFERROR(T_Graf.!AB55,"0")</f>
        <v>0</v>
      </c>
      <c r="F56" s="179" t="str">
        <f>IFERROR(T_Graf.!F126,"0")</f>
        <v>0</v>
      </c>
      <c r="G56" s="179" t="str">
        <f>IFERROR(T_Graf.!N126,"0")</f>
        <v>0</v>
      </c>
      <c r="H56" s="179" t="str">
        <f>IFERROR(T_Graf.!U126,"0")</f>
        <v>0</v>
      </c>
      <c r="I56" s="179" t="str">
        <f>IFERROR(T_Graf.!AB126,"0")</f>
        <v>0</v>
      </c>
      <c r="J56" s="179" t="str">
        <f>IFERROR(T_Graf.!F197,"0")</f>
        <v>0</v>
      </c>
      <c r="K56" s="179" t="str">
        <f>IFERROR(T_Graf.!N197,"0")</f>
        <v>0</v>
      </c>
      <c r="L56" s="179" t="str">
        <f>IFERROR(T_Graf.!U197,"0")</f>
        <v>0</v>
      </c>
      <c r="M56" s="179" t="str">
        <f>IFERROR(T_Graf.!AB197,"0")</f>
        <v>0</v>
      </c>
      <c r="N56" s="179" t="str">
        <f>IFERROR(T_Graf.!N268,"0")</f>
        <v>0</v>
      </c>
      <c r="O56" s="179" t="str">
        <f>IFERROR(T_Graf.!N268,"0")</f>
        <v>0</v>
      </c>
      <c r="P56" s="179" t="str">
        <f>IFERROR(T_Graf.!U268,"0")</f>
        <v>0</v>
      </c>
      <c r="Q56" s="180" t="str">
        <f>IFERROR(T_Graf.!AB268,"0")</f>
        <v>0</v>
      </c>
      <c r="R56" s="180" t="str">
        <f>IFERROR(T_Graf.!F339,"0")</f>
        <v>0</v>
      </c>
      <c r="S56" s="180" t="str">
        <f>IFERROR(T_Graf.!N339,"0")</f>
        <v>0</v>
      </c>
      <c r="T56" s="180" t="str">
        <f>IFERROR(T_Graf.!U339,"0")</f>
        <v>0</v>
      </c>
      <c r="U56" s="180" t="str">
        <f>IFERROR(T_Graf.!AB339,"0")</f>
        <v>0</v>
      </c>
      <c r="V56" s="180" t="str">
        <f>IFERROR(T_Graf.!F410,"0")</f>
        <v>0</v>
      </c>
      <c r="W56" s="177">
        <f t="shared" si="0"/>
        <v>0</v>
      </c>
      <c r="X56" s="177"/>
    </row>
    <row r="57" spans="1:24" x14ac:dyDescent="0.25">
      <c r="A57" s="178" t="str">
        <f>T_Graf.!D411</f>
        <v>Mantenimiento de aparatos eléctricos y/o electrónicos</v>
      </c>
      <c r="B57" s="179" t="str">
        <f>IFERROR(T_Graf.!F56,"0")</f>
        <v>0</v>
      </c>
      <c r="C57" s="179" t="str">
        <f>IFERROR(T_Graf.!N56,"0")</f>
        <v>0</v>
      </c>
      <c r="D57" s="179" t="str">
        <f>IFERROR(T_Graf.!U56,"0")</f>
        <v>0</v>
      </c>
      <c r="E57" s="179" t="str">
        <f>IFERROR(T_Graf.!AB56,"0")</f>
        <v>0</v>
      </c>
      <c r="F57" s="179" t="str">
        <f>IFERROR(T_Graf.!F127,"0")</f>
        <v>0</v>
      </c>
      <c r="G57" s="179" t="str">
        <f>IFERROR(T_Graf.!N127,"0")</f>
        <v>0</v>
      </c>
      <c r="H57" s="179" t="str">
        <f>IFERROR(T_Graf.!U127,"0")</f>
        <v>0</v>
      </c>
      <c r="I57" s="179" t="str">
        <f>IFERROR(T_Graf.!AB127,"0")</f>
        <v>0</v>
      </c>
      <c r="J57" s="179" t="str">
        <f>IFERROR(T_Graf.!F198,"0")</f>
        <v>0</v>
      </c>
      <c r="K57" s="179" t="str">
        <f>IFERROR(T_Graf.!N198,"0")</f>
        <v>0</v>
      </c>
      <c r="L57" s="179" t="str">
        <f>IFERROR(T_Graf.!U198,"0")</f>
        <v>0</v>
      </c>
      <c r="M57" s="179" t="str">
        <f>IFERROR(T_Graf.!AB198,"0")</f>
        <v>0</v>
      </c>
      <c r="N57" s="179" t="str">
        <f>IFERROR(T_Graf.!N269,"0")</f>
        <v>0</v>
      </c>
      <c r="O57" s="179" t="str">
        <f>IFERROR(T_Graf.!N269,"0")</f>
        <v>0</v>
      </c>
      <c r="P57" s="179" t="str">
        <f>IFERROR(T_Graf.!U269,"0")</f>
        <v>0</v>
      </c>
      <c r="Q57" s="180" t="str">
        <f>IFERROR(T_Graf.!AB269,"0")</f>
        <v>0</v>
      </c>
      <c r="R57" s="180" t="str">
        <f>IFERROR(T_Graf.!F340,"0")</f>
        <v>0</v>
      </c>
      <c r="S57" s="180" t="str">
        <f>IFERROR(T_Graf.!N340,"0")</f>
        <v>0</v>
      </c>
      <c r="T57" s="180" t="str">
        <f>IFERROR(T_Graf.!U340,"0")</f>
        <v>0</v>
      </c>
      <c r="U57" s="180" t="str">
        <f>IFERROR(T_Graf.!AB340,"0")</f>
        <v>0</v>
      </c>
      <c r="V57" s="180" t="str">
        <f>IFERROR(T_Graf.!F411,"0")</f>
        <v>0</v>
      </c>
      <c r="W57" s="177">
        <f t="shared" si="0"/>
        <v>0</v>
      </c>
      <c r="X57" s="177"/>
    </row>
    <row r="58" spans="1:24" x14ac:dyDescent="0.25">
      <c r="A58" s="178" t="str">
        <f>T_Graf.!D412</f>
        <v>Mantenimiento de ascensores</v>
      </c>
      <c r="B58" s="179" t="str">
        <f>IFERROR(T_Graf.!F57,"0")</f>
        <v>0</v>
      </c>
      <c r="C58" s="179" t="str">
        <f>IFERROR(T_Graf.!N57,"0")</f>
        <v>0</v>
      </c>
      <c r="D58" s="179" t="str">
        <f>IFERROR(T_Graf.!U57,"0")</f>
        <v>0</v>
      </c>
      <c r="E58" s="179" t="str">
        <f>IFERROR(T_Graf.!AB57,"0")</f>
        <v>0</v>
      </c>
      <c r="F58" s="179" t="str">
        <f>IFERROR(T_Graf.!F128,"0")</f>
        <v>0</v>
      </c>
      <c r="G58" s="179" t="str">
        <f>IFERROR(T_Graf.!N128,"0")</f>
        <v>0</v>
      </c>
      <c r="H58" s="179" t="str">
        <f>IFERROR(T_Graf.!U128,"0")</f>
        <v>0</v>
      </c>
      <c r="I58" s="179" t="str">
        <f>IFERROR(T_Graf.!AB128,"0")</f>
        <v>0</v>
      </c>
      <c r="J58" s="179" t="str">
        <f>IFERROR(T_Graf.!F199,"0")</f>
        <v>0</v>
      </c>
      <c r="K58" s="179" t="str">
        <f>IFERROR(T_Graf.!N199,"0")</f>
        <v>0</v>
      </c>
      <c r="L58" s="179" t="str">
        <f>IFERROR(T_Graf.!U199,"0")</f>
        <v>0</v>
      </c>
      <c r="M58" s="179" t="str">
        <f>IFERROR(T_Graf.!AB199,"0")</f>
        <v>0</v>
      </c>
      <c r="N58" s="179" t="str">
        <f>IFERROR(T_Graf.!N270,"0")</f>
        <v>0</v>
      </c>
      <c r="O58" s="179" t="str">
        <f>IFERROR(T_Graf.!N270,"0")</f>
        <v>0</v>
      </c>
      <c r="P58" s="179" t="str">
        <f>IFERROR(T_Graf.!U270,"0")</f>
        <v>0</v>
      </c>
      <c r="Q58" s="180" t="str">
        <f>IFERROR(T_Graf.!AB270,"0")</f>
        <v>0</v>
      </c>
      <c r="R58" s="180" t="str">
        <f>IFERROR(T_Graf.!F341,"0")</f>
        <v>0</v>
      </c>
      <c r="S58" s="180" t="str">
        <f>IFERROR(T_Graf.!N341,"0")</f>
        <v>0</v>
      </c>
      <c r="T58" s="180" t="str">
        <f>IFERROR(T_Graf.!U341,"0")</f>
        <v>0</v>
      </c>
      <c r="U58" s="180" t="str">
        <f>IFERROR(T_Graf.!AB341,"0")</f>
        <v>0</v>
      </c>
      <c r="V58" s="180" t="str">
        <f>IFERROR(T_Graf.!F412,"0")</f>
        <v>0</v>
      </c>
      <c r="W58" s="177">
        <f t="shared" si="0"/>
        <v>0</v>
      </c>
      <c r="X58" s="177"/>
    </row>
    <row r="59" spans="1:24" x14ac:dyDescent="0.25">
      <c r="A59" s="178" t="str">
        <f>T_Graf.!D413</f>
        <v>Mantenimiento de vehículos</v>
      </c>
      <c r="B59" s="179" t="str">
        <f>IFERROR(T_Graf.!F58,"0")</f>
        <v>0</v>
      </c>
      <c r="C59" s="179" t="str">
        <f>IFERROR(T_Graf.!N58,"0")</f>
        <v>0</v>
      </c>
      <c r="D59" s="179" t="str">
        <f>IFERROR(T_Graf.!U58,"0")</f>
        <v>0</v>
      </c>
      <c r="E59" s="179" t="str">
        <f>IFERROR(T_Graf.!AB58,"0")</f>
        <v>0</v>
      </c>
      <c r="F59" s="179" t="str">
        <f>IFERROR(T_Graf.!F129,"0")</f>
        <v>0</v>
      </c>
      <c r="G59" s="179" t="str">
        <f>IFERROR(T_Graf.!N129,"0")</f>
        <v>0</v>
      </c>
      <c r="H59" s="179" t="str">
        <f>IFERROR(T_Graf.!U129,"0")</f>
        <v>0</v>
      </c>
      <c r="I59" s="179" t="str">
        <f>IFERROR(T_Graf.!AB129,"0")</f>
        <v>0</v>
      </c>
      <c r="J59" s="179" t="str">
        <f>IFERROR(T_Graf.!F200,"0")</f>
        <v>0</v>
      </c>
      <c r="K59" s="179" t="str">
        <f>IFERROR(T_Graf.!N200,"0")</f>
        <v>0</v>
      </c>
      <c r="L59" s="179" t="str">
        <f>IFERROR(T_Graf.!U200,"0")</f>
        <v>0</v>
      </c>
      <c r="M59" s="179" t="str">
        <f>IFERROR(T_Graf.!AB200,"0")</f>
        <v>0</v>
      </c>
      <c r="N59" s="179" t="str">
        <f>IFERROR(T_Graf.!N271,"0")</f>
        <v>0</v>
      </c>
      <c r="O59" s="179" t="str">
        <f>IFERROR(T_Graf.!N271,"0")</f>
        <v>0</v>
      </c>
      <c r="P59" s="179" t="str">
        <f>IFERROR(T_Graf.!U271,"0")</f>
        <v>0</v>
      </c>
      <c r="Q59" s="180" t="str">
        <f>IFERROR(T_Graf.!AB271,"0")</f>
        <v>0</v>
      </c>
      <c r="R59" s="180" t="str">
        <f>IFERROR(T_Graf.!F342,"0")</f>
        <v>0</v>
      </c>
      <c r="S59" s="180" t="str">
        <f>IFERROR(T_Graf.!N342,"0")</f>
        <v>0</v>
      </c>
      <c r="T59" s="180" t="str">
        <f>IFERROR(T_Graf.!U342,"0")</f>
        <v>0</v>
      </c>
      <c r="U59" s="180" t="str">
        <f>IFERROR(T_Graf.!AB342,"0")</f>
        <v>0</v>
      </c>
      <c r="V59" s="180" t="str">
        <f>IFERROR(T_Graf.!F413,"0")</f>
        <v>0</v>
      </c>
      <c r="W59" s="177">
        <f t="shared" si="0"/>
        <v>0</v>
      </c>
      <c r="X59" s="177"/>
    </row>
    <row r="60" spans="1:24" x14ac:dyDescent="0.25">
      <c r="A60" s="178" t="str">
        <f>T_Graf.!D414</f>
        <v>Mantenimiento locativo</v>
      </c>
      <c r="B60" s="179" t="str">
        <f>IFERROR(T_Graf.!F59,"0")</f>
        <v>0</v>
      </c>
      <c r="C60" s="179" t="str">
        <f>IFERROR(T_Graf.!N59,"0")</f>
        <v>0</v>
      </c>
      <c r="D60" s="179" t="str">
        <f>IFERROR(T_Graf.!U59,"0")</f>
        <v>0</v>
      </c>
      <c r="E60" s="179" t="str">
        <f>IFERROR(T_Graf.!AB59,"0")</f>
        <v>0</v>
      </c>
      <c r="F60" s="179" t="str">
        <f>IFERROR(T_Graf.!F130,"0")</f>
        <v>0</v>
      </c>
      <c r="G60" s="179" t="str">
        <f>IFERROR(T_Graf.!N130,"0")</f>
        <v>0</v>
      </c>
      <c r="H60" s="179" t="str">
        <f>IFERROR(T_Graf.!U130,"0")</f>
        <v>0</v>
      </c>
      <c r="I60" s="179" t="str">
        <f>IFERROR(T_Graf.!AB130,"0")</f>
        <v>0</v>
      </c>
      <c r="J60" s="179" t="str">
        <f>IFERROR(T_Graf.!F201,"0")</f>
        <v>0</v>
      </c>
      <c r="K60" s="179" t="str">
        <f>IFERROR(T_Graf.!N201,"0")</f>
        <v>0</v>
      </c>
      <c r="L60" s="179" t="str">
        <f>IFERROR(T_Graf.!U201,"0")</f>
        <v>0</v>
      </c>
      <c r="M60" s="179" t="str">
        <f>IFERROR(T_Graf.!AB201,"0")</f>
        <v>0</v>
      </c>
      <c r="N60" s="179" t="str">
        <f>IFERROR(T_Graf.!N272,"0")</f>
        <v>0</v>
      </c>
      <c r="O60" s="179" t="str">
        <f>IFERROR(T_Graf.!N272,"0")</f>
        <v>0</v>
      </c>
      <c r="P60" s="179" t="str">
        <f>IFERROR(T_Graf.!U272,"0")</f>
        <v>0</v>
      </c>
      <c r="Q60" s="180" t="str">
        <f>IFERROR(T_Graf.!AB272,"0")</f>
        <v>0</v>
      </c>
      <c r="R60" s="180" t="str">
        <f>IFERROR(T_Graf.!F343,"0")</f>
        <v>0</v>
      </c>
      <c r="S60" s="180" t="str">
        <f>IFERROR(T_Graf.!N343,"0")</f>
        <v>0</v>
      </c>
      <c r="T60" s="180" t="str">
        <f>IFERROR(T_Graf.!U343,"0")</f>
        <v>0</v>
      </c>
      <c r="U60" s="180" t="str">
        <f>IFERROR(T_Graf.!AB343,"0")</f>
        <v>0</v>
      </c>
      <c r="V60" s="180" t="str">
        <f>IFERROR(T_Graf.!F414,"0")</f>
        <v>0</v>
      </c>
      <c r="W60" s="177">
        <f t="shared" si="0"/>
        <v>0</v>
      </c>
      <c r="X60" s="177"/>
    </row>
    <row r="61" spans="1:24" x14ac:dyDescent="0.25">
      <c r="A61" s="178" t="str">
        <f>T_Graf.!D415</f>
        <v>N/A</v>
      </c>
      <c r="B61" s="179" t="str">
        <f>IFERROR(T_Graf.!F60,"0")</f>
        <v>0</v>
      </c>
      <c r="C61" s="179" t="str">
        <f>IFERROR(T_Graf.!N60,"0")</f>
        <v>0</v>
      </c>
      <c r="D61" s="179" t="str">
        <f>IFERROR(T_Graf.!U60,"0")</f>
        <v>0</v>
      </c>
      <c r="E61" s="179" t="str">
        <f>IFERROR(T_Graf.!AB60,"0")</f>
        <v>0</v>
      </c>
      <c r="F61" s="179" t="str">
        <f>IFERROR(T_Graf.!F131,"0")</f>
        <v>0</v>
      </c>
      <c r="G61" s="179" t="str">
        <f>IFERROR(T_Graf.!N131,"0")</f>
        <v>0</v>
      </c>
      <c r="H61" s="179" t="str">
        <f>IFERROR(T_Graf.!U131,"0")</f>
        <v>0</v>
      </c>
      <c r="I61" s="179" t="str">
        <f>IFERROR(T_Graf.!AB131,"0")</f>
        <v>0</v>
      </c>
      <c r="J61" s="179" t="str">
        <f>IFERROR(T_Graf.!F202,"0")</f>
        <v>0</v>
      </c>
      <c r="K61" s="179" t="str">
        <f>IFERROR(T_Graf.!N202,"0")</f>
        <v>0</v>
      </c>
      <c r="L61" s="179" t="str">
        <f>IFERROR(T_Graf.!U202,"0")</f>
        <v>0</v>
      </c>
      <c r="M61" s="179" t="str">
        <f>IFERROR(T_Graf.!AB202,"0")</f>
        <v>0</v>
      </c>
      <c r="N61" s="179" t="str">
        <f>IFERROR(T_Graf.!N273,"0")</f>
        <v>0</v>
      </c>
      <c r="O61" s="179" t="str">
        <f>IFERROR(T_Graf.!N273,"0")</f>
        <v>0</v>
      </c>
      <c r="P61" s="179" t="str">
        <f>IFERROR(T_Graf.!U273,"0")</f>
        <v>0</v>
      </c>
      <c r="Q61" s="180" t="str">
        <f>IFERROR(T_Graf.!AB273,"0")</f>
        <v>0</v>
      </c>
      <c r="R61" s="180" t="str">
        <f>IFERROR(T_Graf.!F344,"0")</f>
        <v>0</v>
      </c>
      <c r="S61" s="180" t="str">
        <f>IFERROR(T_Graf.!N344,"0")</f>
        <v>0</v>
      </c>
      <c r="T61" s="180" t="str">
        <f>IFERROR(T_Graf.!U344,"0")</f>
        <v>0</v>
      </c>
      <c r="U61" s="180" t="str">
        <f>IFERROR(T_Graf.!AB344,"0")</f>
        <v>0</v>
      </c>
      <c r="V61" s="180" t="str">
        <f>IFERROR(T_Graf.!F415,"0")</f>
        <v>0</v>
      </c>
      <c r="W61" s="177">
        <f t="shared" si="0"/>
        <v>0</v>
      </c>
      <c r="X61" s="177"/>
    </row>
    <row r="62" spans="1:24" x14ac:dyDescent="0.25">
      <c r="A62" s="178" t="str">
        <f>T_Graf.!D416</f>
        <v>Otro</v>
      </c>
      <c r="B62" s="179" t="str">
        <f>IFERROR(T_Graf.!F61,"0")</f>
        <v>0</v>
      </c>
      <c r="C62" s="179" t="str">
        <f>IFERROR(T_Graf.!N61,"0")</f>
        <v>0</v>
      </c>
      <c r="D62" s="179" t="str">
        <f>IFERROR(T_Graf.!U61,"0")</f>
        <v>0</v>
      </c>
      <c r="E62" s="179" t="str">
        <f>IFERROR(T_Graf.!AB61,"0")</f>
        <v>0</v>
      </c>
      <c r="F62" s="179" t="str">
        <f>IFERROR(T_Graf.!F132,"0")</f>
        <v>0</v>
      </c>
      <c r="G62" s="179" t="str">
        <f>IFERROR(T_Graf.!N132,"0")</f>
        <v>0</v>
      </c>
      <c r="H62" s="179" t="str">
        <f>IFERROR(T_Graf.!U132,"0")</f>
        <v>0</v>
      </c>
      <c r="I62" s="179" t="str">
        <f>IFERROR(T_Graf.!AB132,"0")</f>
        <v>0</v>
      </c>
      <c r="J62" s="179" t="str">
        <f>IFERROR(T_Graf.!F203,"0")</f>
        <v>0</v>
      </c>
      <c r="K62" s="179" t="str">
        <f>IFERROR(T_Graf.!N203,"0")</f>
        <v>0</v>
      </c>
      <c r="L62" s="179" t="str">
        <f>IFERROR(T_Graf.!U203,"0")</f>
        <v>0</v>
      </c>
      <c r="M62" s="179" t="str">
        <f>IFERROR(T_Graf.!AB203,"0")</f>
        <v>0</v>
      </c>
      <c r="N62" s="179" t="str">
        <f>IFERROR(T_Graf.!N274,"0")</f>
        <v>0</v>
      </c>
      <c r="O62" s="179" t="str">
        <f>IFERROR(T_Graf.!N274,"0")</f>
        <v>0</v>
      </c>
      <c r="P62" s="179" t="str">
        <f>IFERROR(T_Graf.!U274,"0")</f>
        <v>0</v>
      </c>
      <c r="Q62" s="180" t="str">
        <f>IFERROR(T_Graf.!AB274,"0")</f>
        <v>0</v>
      </c>
      <c r="R62" s="180" t="str">
        <f>IFERROR(T_Graf.!F345,"0")</f>
        <v>0</v>
      </c>
      <c r="S62" s="180" t="str">
        <f>IFERROR(T_Graf.!N345,"0")</f>
        <v>0</v>
      </c>
      <c r="T62" s="180" t="str">
        <f>IFERROR(T_Graf.!U345,"0")</f>
        <v>0</v>
      </c>
      <c r="U62" s="180" t="str">
        <f>IFERROR(T_Graf.!AB345,"0")</f>
        <v>0</v>
      </c>
      <c r="V62" s="180" t="str">
        <f>IFERROR(T_Graf.!F416,"0")</f>
        <v>0</v>
      </c>
      <c r="W62" s="177">
        <f t="shared" si="0"/>
        <v>0</v>
      </c>
      <c r="X62" s="177"/>
    </row>
    <row r="63" spans="1:24" x14ac:dyDescent="0.25">
      <c r="A63" s="178" t="str">
        <f>T_Graf.!D417</f>
        <v>Realización de actividades de compensación ambiental</v>
      </c>
      <c r="B63" s="179" t="str">
        <f>IFERROR(T_Graf.!F62,"0")</f>
        <v>0</v>
      </c>
      <c r="C63" s="179" t="str">
        <f>IFERROR(T_Graf.!N62,"0")</f>
        <v>0</v>
      </c>
      <c r="D63" s="179" t="str">
        <f>IFERROR(T_Graf.!U62,"0")</f>
        <v>0</v>
      </c>
      <c r="E63" s="179" t="str">
        <f>IFERROR(T_Graf.!AB62,"0")</f>
        <v>0</v>
      </c>
      <c r="F63" s="179" t="str">
        <f>IFERROR(T_Graf.!F133,"0")</f>
        <v>0</v>
      </c>
      <c r="G63" s="179" t="str">
        <f>IFERROR(T_Graf.!N133,"0")</f>
        <v>0</v>
      </c>
      <c r="H63" s="179" t="str">
        <f>IFERROR(T_Graf.!U133,"0")</f>
        <v>0</v>
      </c>
      <c r="I63" s="179" t="str">
        <f>IFERROR(T_Graf.!AB133,"0")</f>
        <v>0</v>
      </c>
      <c r="J63" s="179" t="str">
        <f>IFERROR(T_Graf.!F204,"0")</f>
        <v>0</v>
      </c>
      <c r="K63" s="179" t="str">
        <f>IFERROR(T_Graf.!N204,"0")</f>
        <v>0</v>
      </c>
      <c r="L63" s="179" t="str">
        <f>IFERROR(T_Graf.!U204,"0")</f>
        <v>0</v>
      </c>
      <c r="M63" s="179" t="str">
        <f>IFERROR(T_Graf.!AB204,"0")</f>
        <v>0</v>
      </c>
      <c r="N63" s="179" t="str">
        <f>IFERROR(T_Graf.!N275,"0")</f>
        <v>0</v>
      </c>
      <c r="O63" s="179" t="str">
        <f>IFERROR(T_Graf.!N275,"0")</f>
        <v>0</v>
      </c>
      <c r="P63" s="179" t="str">
        <f>IFERROR(T_Graf.!U275,"0")</f>
        <v>0</v>
      </c>
      <c r="Q63" s="180" t="str">
        <f>IFERROR(T_Graf.!AB275,"0")</f>
        <v>0</v>
      </c>
      <c r="R63" s="180" t="str">
        <f>IFERROR(T_Graf.!F346,"0")</f>
        <v>0</v>
      </c>
      <c r="S63" s="180" t="str">
        <f>IFERROR(T_Graf.!N346,"0")</f>
        <v>0</v>
      </c>
      <c r="T63" s="180" t="str">
        <f>IFERROR(T_Graf.!U346,"0")</f>
        <v>0</v>
      </c>
      <c r="U63" s="180" t="str">
        <f>IFERROR(T_Graf.!AB346,"0")</f>
        <v>0</v>
      </c>
      <c r="V63" s="180" t="str">
        <f>IFERROR(T_Graf.!F417,"0")</f>
        <v>0</v>
      </c>
      <c r="W63" s="177">
        <f t="shared" si="0"/>
        <v>0</v>
      </c>
      <c r="X63" s="177"/>
    </row>
    <row r="64" spans="1:24" x14ac:dyDescent="0.25">
      <c r="A64" s="178" t="str">
        <f>T_Graf.!D418</f>
        <v>Uso de publicidad exterior visual</v>
      </c>
      <c r="B64" s="179" t="str">
        <f>IFERROR(T_Graf.!F63,"0")</f>
        <v>0</v>
      </c>
      <c r="C64" s="179" t="str">
        <f>IFERROR(T_Graf.!N63,"0")</f>
        <v>0</v>
      </c>
      <c r="D64" s="179" t="str">
        <f>IFERROR(T_Graf.!U63,"0")</f>
        <v>0</v>
      </c>
      <c r="E64" s="179" t="str">
        <f>IFERROR(T_Graf.!AB63,"0")</f>
        <v>0</v>
      </c>
      <c r="F64" s="179" t="str">
        <f>IFERROR(T_Graf.!F134,"0")</f>
        <v>0</v>
      </c>
      <c r="G64" s="179" t="str">
        <f>IFERROR(T_Graf.!N134,"0")</f>
        <v>0</v>
      </c>
      <c r="H64" s="179" t="str">
        <f>IFERROR(T_Graf.!U134,"0")</f>
        <v>0</v>
      </c>
      <c r="I64" s="179" t="str">
        <f>IFERROR(T_Graf.!AB134,"0")</f>
        <v>0</v>
      </c>
      <c r="J64" s="179" t="str">
        <f>IFERROR(T_Graf.!F205,"0")</f>
        <v>0</v>
      </c>
      <c r="K64" s="179" t="str">
        <f>IFERROR(T_Graf.!N205,"0")</f>
        <v>0</v>
      </c>
      <c r="L64" s="179" t="str">
        <f>IFERROR(T_Graf.!U205,"0")</f>
        <v>0</v>
      </c>
      <c r="M64" s="179" t="str">
        <f>IFERROR(T_Graf.!AB205,"0")</f>
        <v>0</v>
      </c>
      <c r="N64" s="179" t="str">
        <f>IFERROR(T_Graf.!N276,"0")</f>
        <v>0</v>
      </c>
      <c r="O64" s="179" t="str">
        <f>IFERROR(T_Graf.!N276,"0")</f>
        <v>0</v>
      </c>
      <c r="P64" s="179" t="str">
        <f>IFERROR(T_Graf.!U276,"0")</f>
        <v>0</v>
      </c>
      <c r="Q64" s="180" t="str">
        <f>IFERROR(T_Graf.!AB276,"0")</f>
        <v>0</v>
      </c>
      <c r="R64" s="180" t="str">
        <f>IFERROR(T_Graf.!F347,"0")</f>
        <v>0</v>
      </c>
      <c r="S64" s="180" t="str">
        <f>IFERROR(T_Graf.!N347,"0")</f>
        <v>0</v>
      </c>
      <c r="T64" s="180" t="str">
        <f>IFERROR(T_Graf.!U347,"0")</f>
        <v>0</v>
      </c>
      <c r="U64" s="180" t="str">
        <f>IFERROR(T_Graf.!AB347,"0")</f>
        <v>0</v>
      </c>
      <c r="V64" s="180" t="str">
        <f>IFERROR(T_Graf.!F418,"0")</f>
        <v>0</v>
      </c>
      <c r="W64" s="177">
        <f t="shared" si="0"/>
        <v>0</v>
      </c>
      <c r="X64" s="177"/>
    </row>
    <row r="65" spans="1:24" x14ac:dyDescent="0.25">
      <c r="A65" s="178" t="str">
        <f>T_Graf.!D419</f>
        <v>Uso de refrigerantes</v>
      </c>
      <c r="B65" s="179" t="str">
        <f>IFERROR(T_Graf.!F64,"0")</f>
        <v>0</v>
      </c>
      <c r="C65" s="179" t="str">
        <f>IFERROR(T_Graf.!N64,"0")</f>
        <v>0</v>
      </c>
      <c r="D65" s="179" t="str">
        <f>IFERROR(T_Graf.!U64,"0")</f>
        <v>0</v>
      </c>
      <c r="E65" s="179" t="str">
        <f>IFERROR(T_Graf.!AB64,"0")</f>
        <v>0</v>
      </c>
      <c r="F65" s="179" t="str">
        <f>IFERROR(T_Graf.!F135,"0")</f>
        <v>0</v>
      </c>
      <c r="G65" s="179" t="str">
        <f>IFERROR(T_Graf.!N135,"0")</f>
        <v>0</v>
      </c>
      <c r="H65" s="179" t="str">
        <f>IFERROR(T_Graf.!U135,"0")</f>
        <v>0</v>
      </c>
      <c r="I65" s="179" t="str">
        <f>IFERROR(T_Graf.!AB135,"0")</f>
        <v>0</v>
      </c>
      <c r="J65" s="179" t="str">
        <f>IFERROR(T_Graf.!F206,"0")</f>
        <v>0</v>
      </c>
      <c r="K65" s="179" t="str">
        <f>IFERROR(T_Graf.!N206,"0")</f>
        <v>0</v>
      </c>
      <c r="L65" s="179" t="str">
        <f>IFERROR(T_Graf.!U206,"0")</f>
        <v>0</v>
      </c>
      <c r="M65" s="179" t="str">
        <f>IFERROR(T_Graf.!AB206,"0")</f>
        <v>0</v>
      </c>
      <c r="N65" s="179" t="str">
        <f>IFERROR(T_Graf.!N277,"0")</f>
        <v>0</v>
      </c>
      <c r="O65" s="179" t="str">
        <f>IFERROR(T_Graf.!N277,"0")</f>
        <v>0</v>
      </c>
      <c r="P65" s="179" t="str">
        <f>IFERROR(T_Graf.!U277,"0")</f>
        <v>0</v>
      </c>
      <c r="Q65" s="180" t="str">
        <f>IFERROR(T_Graf.!AB277,"0")</f>
        <v>0</v>
      </c>
      <c r="R65" s="180" t="str">
        <f>IFERROR(T_Graf.!F348,"0")</f>
        <v>0</v>
      </c>
      <c r="S65" s="180" t="str">
        <f>IFERROR(T_Graf.!N348,"0")</f>
        <v>0</v>
      </c>
      <c r="T65" s="180" t="str">
        <f>IFERROR(T_Graf.!U348,"0")</f>
        <v>0</v>
      </c>
      <c r="U65" s="180" t="str">
        <f>IFERROR(T_Graf.!AB348,"0")</f>
        <v>0</v>
      </c>
      <c r="V65" s="180" t="str">
        <f>IFERROR(T_Graf.!F419,"0")</f>
        <v>0</v>
      </c>
      <c r="W65" s="177">
        <f t="shared" si="0"/>
        <v>0</v>
      </c>
      <c r="X65" s="177"/>
    </row>
    <row r="66" spans="1:24" x14ac:dyDescent="0.25">
      <c r="A66" s="178" t="str">
        <f>T_Graf.!D420</f>
        <v>Vertimiento de aguas residuales domésticas a sistemas de alcantarillado</v>
      </c>
      <c r="B66" s="179" t="str">
        <f>IFERROR(T_Graf.!F65,"0")</f>
        <v>0</v>
      </c>
      <c r="C66" s="179" t="str">
        <f>IFERROR(T_Graf.!N65,"0")</f>
        <v>0</v>
      </c>
      <c r="D66" s="179" t="str">
        <f>IFERROR(T_Graf.!U65,"0")</f>
        <v>0</v>
      </c>
      <c r="E66" s="179" t="str">
        <f>IFERROR(T_Graf.!AB65,"0")</f>
        <v>0</v>
      </c>
      <c r="F66" s="179" t="str">
        <f>IFERROR(T_Graf.!F136,"0")</f>
        <v>0</v>
      </c>
      <c r="G66" s="179" t="str">
        <f>IFERROR(T_Graf.!N136,"0")</f>
        <v>0</v>
      </c>
      <c r="H66" s="179" t="str">
        <f>IFERROR(T_Graf.!U136,"0")</f>
        <v>0</v>
      </c>
      <c r="I66" s="179" t="str">
        <f>IFERROR(T_Graf.!AB136,"0")</f>
        <v>0</v>
      </c>
      <c r="J66" s="179" t="str">
        <f>IFERROR(T_Graf.!F207,"0")</f>
        <v>0</v>
      </c>
      <c r="K66" s="179" t="str">
        <f>IFERROR(T_Graf.!N207,"0")</f>
        <v>0</v>
      </c>
      <c r="L66" s="179" t="str">
        <f>IFERROR(T_Graf.!U207,"0")</f>
        <v>0</v>
      </c>
      <c r="M66" s="179" t="str">
        <f>IFERROR(T_Graf.!AB207,"0")</f>
        <v>0</v>
      </c>
      <c r="N66" s="179" t="str">
        <f>IFERROR(T_Graf.!N278,"0")</f>
        <v>0</v>
      </c>
      <c r="O66" s="179" t="str">
        <f>IFERROR(T_Graf.!N278,"0")</f>
        <v>0</v>
      </c>
      <c r="P66" s="179" t="str">
        <f>IFERROR(T_Graf.!U278,"0")</f>
        <v>0</v>
      </c>
      <c r="Q66" s="180" t="str">
        <f>IFERROR(T_Graf.!AB278,"0")</f>
        <v>0</v>
      </c>
      <c r="R66" s="180" t="str">
        <f>IFERROR(T_Graf.!F349,"0")</f>
        <v>0</v>
      </c>
      <c r="S66" s="180" t="str">
        <f>IFERROR(T_Graf.!N349,"0")</f>
        <v>0</v>
      </c>
      <c r="T66" s="180" t="str">
        <f>IFERROR(T_Graf.!U349,"0")</f>
        <v>0</v>
      </c>
      <c r="U66" s="180" t="str">
        <f>IFERROR(T_Graf.!AB349,"0")</f>
        <v>0</v>
      </c>
      <c r="V66" s="180" t="str">
        <f>IFERROR(T_Graf.!F420,"0")</f>
        <v>0</v>
      </c>
      <c r="W66" s="177">
        <f t="shared" si="0"/>
        <v>0</v>
      </c>
      <c r="X66" s="177"/>
    </row>
    <row r="67" spans="1:24" x14ac:dyDescent="0.25">
      <c r="A67" s="178" t="str">
        <f>T_Graf.!D421</f>
        <v>Vertimiento de aguas residuales domésticas al suelo</v>
      </c>
      <c r="B67" s="179" t="str">
        <f>IFERROR(T_Graf.!F66,"0")</f>
        <v>0</v>
      </c>
      <c r="C67" s="179" t="str">
        <f>IFERROR(T_Graf.!N66,"0")</f>
        <v>0</v>
      </c>
      <c r="D67" s="179" t="str">
        <f>IFERROR(T_Graf.!U66,"0")</f>
        <v>0</v>
      </c>
      <c r="E67" s="179" t="str">
        <f>IFERROR(T_Graf.!AB66,"0")</f>
        <v>0</v>
      </c>
      <c r="F67" s="179" t="str">
        <f>IFERROR(T_Graf.!F137,"0")</f>
        <v>0</v>
      </c>
      <c r="G67" s="179" t="str">
        <f>IFERROR(T_Graf.!N137,"0")</f>
        <v>0</v>
      </c>
      <c r="H67" s="179" t="str">
        <f>IFERROR(T_Graf.!U137,"0")</f>
        <v>0</v>
      </c>
      <c r="I67" s="179" t="str">
        <f>IFERROR(T_Graf.!AB137,"0")</f>
        <v>0</v>
      </c>
      <c r="J67" s="179" t="str">
        <f>IFERROR(T_Graf.!F208,"0")</f>
        <v>0</v>
      </c>
      <c r="K67" s="179" t="str">
        <f>IFERROR(T_Graf.!N208,"0")</f>
        <v>0</v>
      </c>
      <c r="L67" s="179" t="str">
        <f>IFERROR(T_Graf.!U208,"0")</f>
        <v>0</v>
      </c>
      <c r="M67" s="179" t="str">
        <f>IFERROR(T_Graf.!AB208,"0")</f>
        <v>0</v>
      </c>
      <c r="N67" s="179" t="str">
        <f>IFERROR(T_Graf.!N279,"0")</f>
        <v>0</v>
      </c>
      <c r="O67" s="179" t="str">
        <f>IFERROR(T_Graf.!N279,"0")</f>
        <v>0</v>
      </c>
      <c r="P67" s="179" t="str">
        <f>IFERROR(T_Graf.!U279,"0")</f>
        <v>0</v>
      </c>
      <c r="Q67" s="180" t="str">
        <f>IFERROR(T_Graf.!AB279,"0")</f>
        <v>0</v>
      </c>
      <c r="R67" s="180" t="str">
        <f>IFERROR(T_Graf.!F350,"0")</f>
        <v>0</v>
      </c>
      <c r="S67" s="180" t="str">
        <f>IFERROR(T_Graf.!N350,"0")</f>
        <v>0</v>
      </c>
      <c r="T67" s="180" t="str">
        <f>IFERROR(T_Graf.!U350,"0")</f>
        <v>0</v>
      </c>
      <c r="U67" s="180" t="str">
        <f>IFERROR(T_Graf.!AB350,"0")</f>
        <v>0</v>
      </c>
      <c r="V67" s="180" t="str">
        <f>IFERROR(T_Graf.!F421,"0")</f>
        <v>0</v>
      </c>
      <c r="W67" s="177">
        <f t="shared" si="0"/>
        <v>0</v>
      </c>
      <c r="X67" s="177"/>
    </row>
    <row r="68" spans="1:24" x14ac:dyDescent="0.25">
      <c r="A68" s="178" t="str">
        <f>T_Graf.!D422</f>
        <v>Generación de enfermedades de interes en salud pública</v>
      </c>
      <c r="B68" s="179" t="str">
        <f>IFERROR(T_Graf.!F67,"0")</f>
        <v>0</v>
      </c>
      <c r="C68" s="179" t="str">
        <f>IFERROR(T_Graf.!N67,"0")</f>
        <v>0</v>
      </c>
      <c r="D68" s="179" t="str">
        <f>IFERROR(T_Graf.!U67,"0")</f>
        <v>0</v>
      </c>
      <c r="E68" s="179" t="str">
        <f>IFERROR(T_Graf.!AB67,"0")</f>
        <v>0</v>
      </c>
      <c r="F68" s="179" t="str">
        <f>IFERROR(T_Graf.!F138,"0")</f>
        <v>0</v>
      </c>
      <c r="G68" s="179" t="str">
        <f>IFERROR(T_Graf.!N138,"0")</f>
        <v>0</v>
      </c>
      <c r="H68" s="179" t="str">
        <f>IFERROR(T_Graf.!U138,"0")</f>
        <v>0</v>
      </c>
      <c r="I68" s="179" t="str">
        <f>IFERROR(T_Graf.!AB138,"0")</f>
        <v>0</v>
      </c>
      <c r="J68" s="179" t="str">
        <f>IFERROR(T_Graf.!F209,"0")</f>
        <v>0</v>
      </c>
      <c r="K68" s="179" t="str">
        <f>IFERROR(T_Graf.!N209,"0")</f>
        <v>0</v>
      </c>
      <c r="L68" s="179" t="str">
        <f>IFERROR(T_Graf.!U209,"0")</f>
        <v>0</v>
      </c>
      <c r="M68" s="179" t="str">
        <f>IFERROR(T_Graf.!AB209,"0")</f>
        <v>0</v>
      </c>
      <c r="N68" s="179" t="str">
        <f>IFERROR(T_Graf.!N280,"0")</f>
        <v>0</v>
      </c>
      <c r="O68" s="179" t="str">
        <f>IFERROR(T_Graf.!N280,"0")</f>
        <v>0</v>
      </c>
      <c r="P68" s="179" t="str">
        <f>IFERROR(T_Graf.!U280,"0")</f>
        <v>0</v>
      </c>
      <c r="Q68" s="180" t="str">
        <f>IFERROR(T_Graf.!AB280,"0")</f>
        <v>0</v>
      </c>
      <c r="R68" s="180" t="str">
        <f>IFERROR(T_Graf.!F351,"0")</f>
        <v>0</v>
      </c>
      <c r="S68" s="180" t="str">
        <f>IFERROR(T_Graf.!N351,"0")</f>
        <v>0</v>
      </c>
      <c r="T68" s="180" t="str">
        <f>IFERROR(T_Graf.!U351,"0")</f>
        <v>0</v>
      </c>
      <c r="U68" s="180" t="str">
        <f>IFERROR(T_Graf.!AB351,"0")</f>
        <v>0</v>
      </c>
      <c r="V68" s="180" t="str">
        <f>IFERROR(T_Graf.!F422,"0")</f>
        <v>0</v>
      </c>
      <c r="W68" s="177">
        <f t="shared" ref="W68:W69" si="1">SUM(B68:U68)</f>
        <v>0</v>
      </c>
      <c r="X68" s="177"/>
    </row>
    <row r="69" spans="1:24" x14ac:dyDescent="0.25">
      <c r="A69" s="178" t="str">
        <f>T_Graf.!D423</f>
        <v>Generación de dotación con imagen institucional  desactualizada - RME</v>
      </c>
      <c r="B69" s="179" t="str">
        <f>IFERROR(T_Graf.!F68,"0")</f>
        <v>0</v>
      </c>
      <c r="C69" s="179" t="str">
        <f>IFERROR(T_Graf.!N68,"0")</f>
        <v>0</v>
      </c>
      <c r="D69" s="179" t="str">
        <f>IFERROR(T_Graf.!U68,"0")</f>
        <v>0</v>
      </c>
      <c r="E69" s="179" t="str">
        <f>IFERROR(T_Graf.!AB68,"0")</f>
        <v>0</v>
      </c>
      <c r="F69" s="179" t="str">
        <f>IFERROR(T_Graf.!F139,"0")</f>
        <v>0</v>
      </c>
      <c r="G69" s="179" t="str">
        <f>IFERROR(T_Graf.!N139,"0")</f>
        <v>0</v>
      </c>
      <c r="H69" s="179" t="str">
        <f>IFERROR(T_Graf.!U139,"0")</f>
        <v>0</v>
      </c>
      <c r="I69" s="179" t="str">
        <f>IFERROR(T_Graf.!AB139,"0")</f>
        <v>0</v>
      </c>
      <c r="J69" s="179" t="str">
        <f>IFERROR(T_Graf.!F210,"0")</f>
        <v>0</v>
      </c>
      <c r="K69" s="179" t="str">
        <f>IFERROR(T_Graf.!N210,"0")</f>
        <v>0</v>
      </c>
      <c r="L69" s="179" t="str">
        <f>IFERROR(T_Graf.!U210,"0")</f>
        <v>0</v>
      </c>
      <c r="M69" s="179" t="str">
        <f>IFERROR(T_Graf.!AB210,"0")</f>
        <v>0</v>
      </c>
      <c r="N69" s="179" t="str">
        <f>IFERROR(T_Graf.!N281,"0")</f>
        <v>0</v>
      </c>
      <c r="O69" s="179" t="str">
        <f>IFERROR(T_Graf.!N281,"0")</f>
        <v>0</v>
      </c>
      <c r="P69" s="179" t="str">
        <f>IFERROR(T_Graf.!U281,"0")</f>
        <v>0</v>
      </c>
      <c r="Q69" s="180" t="str">
        <f>IFERROR(T_Graf.!AB281,"0")</f>
        <v>0</v>
      </c>
      <c r="R69" s="180" t="str">
        <f>IFERROR(T_Graf.!F352,"0")</f>
        <v>0</v>
      </c>
      <c r="S69" s="180" t="str">
        <f>IFERROR(T_Graf.!N352,"0")</f>
        <v>0</v>
      </c>
      <c r="T69" s="180" t="str">
        <f>IFERROR(T_Graf.!U352,"0")</f>
        <v>0</v>
      </c>
      <c r="U69" s="180" t="str">
        <f>IFERROR(T_Graf.!AB352,"0")</f>
        <v>0</v>
      </c>
      <c r="V69" s="180" t="str">
        <f>IFERROR(T_Graf.!F423,"0")</f>
        <v>0</v>
      </c>
      <c r="W69" s="177">
        <f t="shared" si="1"/>
        <v>0</v>
      </c>
      <c r="X69" s="177"/>
    </row>
    <row r="70" spans="1:24" x14ac:dyDescent="0.25">
      <c r="B70" s="188">
        <f>MAX(B3:B69)</f>
        <v>0</v>
      </c>
      <c r="C70" s="188">
        <f t="shared" ref="C70:U70" si="2">MAX(C3:C69)</f>
        <v>0</v>
      </c>
      <c r="D70" s="188">
        <f t="shared" si="2"/>
        <v>0</v>
      </c>
      <c r="E70" s="188">
        <f t="shared" si="2"/>
        <v>0</v>
      </c>
      <c r="F70" s="188">
        <f t="shared" si="2"/>
        <v>0</v>
      </c>
      <c r="G70" s="188">
        <f t="shared" si="2"/>
        <v>0</v>
      </c>
      <c r="H70" s="188">
        <f t="shared" si="2"/>
        <v>0</v>
      </c>
      <c r="I70" s="188">
        <f t="shared" si="2"/>
        <v>0</v>
      </c>
      <c r="J70" s="188">
        <f t="shared" si="2"/>
        <v>0</v>
      </c>
      <c r="K70" s="188">
        <f t="shared" si="2"/>
        <v>0</v>
      </c>
      <c r="L70" s="188">
        <f t="shared" si="2"/>
        <v>0</v>
      </c>
      <c r="M70" s="188">
        <f t="shared" si="2"/>
        <v>0</v>
      </c>
      <c r="N70" s="188">
        <f t="shared" si="2"/>
        <v>0</v>
      </c>
      <c r="O70" s="188">
        <f t="shared" si="2"/>
        <v>0</v>
      </c>
      <c r="P70" s="188">
        <f t="shared" si="2"/>
        <v>0</v>
      </c>
      <c r="Q70" s="188">
        <f t="shared" si="2"/>
        <v>0</v>
      </c>
      <c r="R70" s="188">
        <f t="shared" si="2"/>
        <v>0</v>
      </c>
      <c r="S70" s="188">
        <f t="shared" si="2"/>
        <v>0</v>
      </c>
      <c r="T70" s="188">
        <f t="shared" si="2"/>
        <v>0</v>
      </c>
      <c r="U70" s="188">
        <f t="shared" si="2"/>
        <v>0</v>
      </c>
      <c r="V70" s="188" t="e">
        <f>MAX(V3:V69)</f>
        <v>#VALUE!</v>
      </c>
      <c r="W70" s="177"/>
      <c r="X70" s="177"/>
    </row>
    <row r="71" spans="1:24" x14ac:dyDescent="0.25">
      <c r="W71" s="177"/>
      <c r="X71" s="177"/>
    </row>
  </sheetData>
  <conditionalFormatting sqref="B3:W70">
    <cfRule type="colorScale" priority="1">
      <colorScale>
        <cfvo type="min"/>
        <cfvo type="percentile" val="50"/>
        <cfvo type="max"/>
        <color rgb="FFACFEC9"/>
        <color rgb="FF00BBC0"/>
        <color rgb="FF006668"/>
      </colorScale>
    </cfRule>
  </conditionalFormatting>
  <pageMargins left="0.7" right="0.7" top="0.75" bottom="0.75" header="0.3" footer="0.3"/>
  <pageSetup scale="3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061C-13CF-4FC6-BF85-75D088BA99CC}">
  <sheetPr codeName="Hoja4">
    <tabColor rgb="FF6699FF"/>
  </sheetPr>
  <dimension ref="A1:W39"/>
  <sheetViews>
    <sheetView view="pageBreakPreview" topLeftCell="A40" zoomScale="70" zoomScaleNormal="100" zoomScaleSheetLayoutView="70" workbookViewId="0">
      <selection activeCell="A79" sqref="A79:U79"/>
    </sheetView>
  </sheetViews>
  <sheetFormatPr baseColWidth="10" defaultRowHeight="13.8" x14ac:dyDescent="0.25"/>
  <cols>
    <col min="1" max="1" width="102.28515625" style="189" customWidth="1"/>
    <col min="2" max="2" width="16.140625" style="189" bestFit="1" customWidth="1"/>
    <col min="3" max="3" width="14.7109375" style="189" bestFit="1" customWidth="1"/>
    <col min="4" max="4" width="19" style="189" bestFit="1" customWidth="1"/>
    <col min="5" max="5" width="14.85546875" style="189" bestFit="1" customWidth="1"/>
    <col min="6" max="6" width="11.140625" style="189" bestFit="1" customWidth="1"/>
    <col min="7" max="7" width="12.5703125" style="189" bestFit="1" customWidth="1"/>
    <col min="8" max="8" width="13" style="189" bestFit="1" customWidth="1"/>
    <col min="9" max="9" width="10.85546875" style="189" bestFit="1" customWidth="1"/>
    <col min="10" max="10" width="14" style="189" bestFit="1" customWidth="1"/>
    <col min="11" max="11" width="16.7109375" style="189" customWidth="1"/>
    <col min="12" max="13" width="18" style="189" bestFit="1" customWidth="1"/>
    <col min="14" max="14" width="19.85546875" style="189" bestFit="1" customWidth="1"/>
    <col min="15" max="15" width="11.140625" style="189" bestFit="1" customWidth="1"/>
    <col min="16" max="16" width="17" style="189" bestFit="1" customWidth="1"/>
    <col min="17" max="17" width="16.5703125" style="189" bestFit="1" customWidth="1"/>
    <col min="18" max="18" width="17" style="189" bestFit="1" customWidth="1"/>
    <col min="19" max="19" width="10.5703125" style="189" bestFit="1" customWidth="1"/>
    <col min="20" max="20" width="10.42578125" style="189" bestFit="1" customWidth="1"/>
    <col min="21" max="21" width="9.42578125" style="189" bestFit="1" customWidth="1"/>
    <col min="22" max="22" width="14.7109375" style="189" bestFit="1" customWidth="1"/>
    <col min="23" max="23" width="9" style="189" bestFit="1" customWidth="1"/>
    <col min="24" max="16384" width="11.42578125" style="8"/>
  </cols>
  <sheetData>
    <row r="1" spans="1:23" ht="27.6" x14ac:dyDescent="0.25">
      <c r="A1" s="174"/>
      <c r="B1" s="175" t="s">
        <v>785</v>
      </c>
      <c r="C1" s="175" t="s">
        <v>787</v>
      </c>
      <c r="D1" s="175" t="s">
        <v>789</v>
      </c>
      <c r="E1" s="175" t="s">
        <v>790</v>
      </c>
      <c r="F1" s="175" t="s">
        <v>791</v>
      </c>
      <c r="G1" s="175" t="s">
        <v>792</v>
      </c>
      <c r="H1" s="175" t="s">
        <v>793</v>
      </c>
      <c r="I1" s="175" t="s">
        <v>794</v>
      </c>
      <c r="J1" s="175" t="s">
        <v>795</v>
      </c>
      <c r="K1" s="175" t="s">
        <v>796</v>
      </c>
      <c r="L1" s="175" t="s">
        <v>797</v>
      </c>
      <c r="M1" s="175" t="s">
        <v>798</v>
      </c>
      <c r="N1" s="175" t="s">
        <v>799</v>
      </c>
      <c r="O1" s="175" t="s">
        <v>800</v>
      </c>
      <c r="P1" s="175" t="s">
        <v>801</v>
      </c>
      <c r="Q1" s="175" t="s">
        <v>802</v>
      </c>
      <c r="R1" s="175" t="s">
        <v>803</v>
      </c>
      <c r="S1" s="175" t="s">
        <v>804</v>
      </c>
      <c r="T1" s="175" t="s">
        <v>805</v>
      </c>
      <c r="U1" s="175" t="s">
        <v>806</v>
      </c>
      <c r="V1" s="175" t="s">
        <v>807</v>
      </c>
      <c r="W1" s="175" t="s">
        <v>809</v>
      </c>
    </row>
    <row r="2" spans="1:23" x14ac:dyDescent="0.25">
      <c r="A2" s="174" t="s">
        <v>170</v>
      </c>
      <c r="B2" s="179">
        <f>COUNTIF('Matriz DT-NN'!$L$13:$L$18,A2)</f>
        <v>0</v>
      </c>
      <c r="C2" s="174" t="e">
        <f>COUNTIF('[1]Matriz ATL'!$L$12:$L$382,A2)</f>
        <v>#VALUE!</v>
      </c>
      <c r="D2" s="174" t="e">
        <f>COUNTIF('[1]Matriz BOL-SA'!$L$12:$L$367,A2)</f>
        <v>#VALUE!</v>
      </c>
      <c r="E2" s="174" t="e">
        <f>COUNTIF('[1]Matriz CAQ-HUI'!$L$12:$L$382,A2)</f>
        <v>#VALUE!</v>
      </c>
      <c r="F2" s="174" t="e">
        <f>COUNTIF('[1]Matriz CAU'!$L$12:$L$381,A2)</f>
        <v>#VALUE!</v>
      </c>
      <c r="G2" s="174" t="e">
        <f>COUNTIF('[1]Matriz CTR'!$L$12:$L$326,A2)</f>
        <v>#VALUE!</v>
      </c>
      <c r="H2" s="174" t="e">
        <f>COUNTIF('[1]Matriz CES-GUAJ'!$L$12:$L$392,A2)</f>
        <v>#VALUE!</v>
      </c>
      <c r="I2" s="174" t="e">
        <f>COUNTIF('[1]Matriz CHO'!$L$12:$L$400,A2)</f>
        <v>#VALUE!</v>
      </c>
      <c r="J2" s="174" t="e">
        <f>COUNTIF('[1]Matriz COR'!$L$12:$L$387,A2)</f>
        <v>#VALUE!</v>
      </c>
      <c r="K2" s="174" t="e">
        <f>COUNTIF('[1]Matriz E.CAF'!$L$12:$L$411,A2)</f>
        <v>#VALUE!</v>
      </c>
      <c r="L2" s="174" t="e">
        <f>COUNTIF('[1]Matriz MAG'!$L$12:$L$362,A2)</f>
        <v>#VALUE!</v>
      </c>
      <c r="M2" s="174" t="e">
        <f>COUNTIF('[1]Matriz MGM'!$L$12:$L$375,A2)</f>
        <v>#VALUE!</v>
      </c>
      <c r="N2" s="174" t="e">
        <f>COUNTIF('[1]Matriz MET'!$L$12:$L$508,A2)</f>
        <v>#VALUE!</v>
      </c>
      <c r="O2" s="174" t="e">
        <f>COUNTIF('[1]Matriz NAR'!$L$12:$L$383,A2)</f>
        <v>#VALUE!</v>
      </c>
      <c r="P2" s="174" t="e">
        <f>COUNTIF('[1]Matriz NSA'!$L$12:$L$390,A2)</f>
        <v>#VALUE!</v>
      </c>
      <c r="Q2" s="174" t="e">
        <f>COUNTIF('[1]Matriz PUT'!$L$12:$L$353,A2)</f>
        <v>#VALUE!</v>
      </c>
      <c r="R2" s="174" t="e">
        <f>COUNTIF('[1]Matriz SAN'!$L$12:$L$384,A2)</f>
        <v>#VALUE!</v>
      </c>
      <c r="S2" s="174" t="e">
        <f>COUNTIF('[1]Matriz SUC'!$L$12:$L$378,A2)</f>
        <v>#VALUE!</v>
      </c>
      <c r="T2" s="174" t="e">
        <f>COUNTIF('[1]Matriz URB'!$L$12:$L$379,A2)</f>
        <v>#VALUE!</v>
      </c>
      <c r="U2" s="174" t="e">
        <f>COUNTIF('[1]Matriz VAC'!$L$12:$L$369,A2)</f>
        <v>#VALUE!</v>
      </c>
      <c r="V2" s="174" t="e">
        <f>COUNTIF('[1]Matriz NN'!$L$12:$L$824,A2)</f>
        <v>#VALUE!</v>
      </c>
      <c r="W2" s="174" t="e">
        <f>SUM(B2:U2)</f>
        <v>#VALUE!</v>
      </c>
    </row>
    <row r="3" spans="1:23" x14ac:dyDescent="0.25">
      <c r="A3" s="174" t="s">
        <v>217</v>
      </c>
      <c r="B3" s="174">
        <f>COUNTIF('Matriz DT-NN'!$L$13:$L$18,A3)</f>
        <v>0</v>
      </c>
      <c r="C3" s="174" t="e">
        <f>COUNTIF('[1]Matriz ATL'!$L$12:$L$382,A3)</f>
        <v>#VALUE!</v>
      </c>
      <c r="D3" s="174" t="e">
        <f>COUNTIF('[1]Matriz BOL-SA'!$L$12:$L$367,A3)</f>
        <v>#VALUE!</v>
      </c>
      <c r="E3" s="174" t="e">
        <f>COUNTIF('[1]Matriz CAQ-HUI'!$L$12:$L$382,A3)</f>
        <v>#VALUE!</v>
      </c>
      <c r="F3" s="174" t="e">
        <f>COUNTIF('[1]Matriz CAU'!$L$12:$L$381,A3)</f>
        <v>#VALUE!</v>
      </c>
      <c r="G3" s="174" t="e">
        <f>COUNTIF('[1]Matriz CTR'!$L$12:$L$326,A3)</f>
        <v>#VALUE!</v>
      </c>
      <c r="H3" s="174" t="e">
        <f>COUNTIF('[1]Matriz CES-GUAJ'!$L$12:$L$392,A3)</f>
        <v>#VALUE!</v>
      </c>
      <c r="I3" s="174" t="e">
        <f>COUNTIF('[1]Matriz CHO'!$L$12:$L$400,A3)</f>
        <v>#VALUE!</v>
      </c>
      <c r="J3" s="174" t="e">
        <f>COUNTIF('[1]Matriz COR'!$L$12:$L$387,A3)</f>
        <v>#VALUE!</v>
      </c>
      <c r="K3" s="174" t="e">
        <f>COUNTIF('[1]Matriz E.CAF'!$L$12:$L$411,A3)</f>
        <v>#VALUE!</v>
      </c>
      <c r="L3" s="174" t="e">
        <f>COUNTIF('[1]Matriz MAG'!$L$12:$L$362,A3)</f>
        <v>#VALUE!</v>
      </c>
      <c r="M3" s="174" t="e">
        <f>COUNTIF('[1]Matriz MGM'!$L$12:$L$375,A3)</f>
        <v>#VALUE!</v>
      </c>
      <c r="N3" s="174" t="e">
        <f>COUNTIF('[1]Matriz MET'!$L$12:$L$508,A3)</f>
        <v>#VALUE!</v>
      </c>
      <c r="O3" s="174" t="e">
        <f>COUNTIF('[1]Matriz NAR'!$L$12:$L$383,A3)</f>
        <v>#VALUE!</v>
      </c>
      <c r="P3" s="174" t="e">
        <f>COUNTIF('[1]Matriz NSA'!$L$12:$L$390,A3)</f>
        <v>#VALUE!</v>
      </c>
      <c r="Q3" s="174" t="e">
        <f>COUNTIF('[1]Matriz PUT'!$L$12:$L$353,A3)</f>
        <v>#VALUE!</v>
      </c>
      <c r="R3" s="174" t="e">
        <f>COUNTIF('[1]Matriz SAN'!$L$12:$L$384,A3)</f>
        <v>#VALUE!</v>
      </c>
      <c r="S3" s="174" t="e">
        <f>COUNTIF('[1]Matriz SUC'!$L$12:$L$378,A3)</f>
        <v>#VALUE!</v>
      </c>
      <c r="T3" s="174" t="e">
        <f>COUNTIF('[1]Matriz URB'!$L$12:$L$379,A3)</f>
        <v>#VALUE!</v>
      </c>
      <c r="U3" s="174" t="e">
        <f>COUNTIF('[1]Matriz VAC'!$L$12:$L$369,A3)</f>
        <v>#VALUE!</v>
      </c>
      <c r="V3" s="174" t="e">
        <f>COUNTIF('[1]Matriz NN'!$L$12:$L$824,A3)</f>
        <v>#VALUE!</v>
      </c>
      <c r="W3" s="174" t="e">
        <f t="shared" ref="W3:W39" si="0">SUM(B3:U3)</f>
        <v>#VALUE!</v>
      </c>
    </row>
    <row r="4" spans="1:23" x14ac:dyDescent="0.25">
      <c r="A4" s="174" t="s">
        <v>256</v>
      </c>
      <c r="B4" s="174">
        <f>COUNTIF('Matriz DT-NN'!$L$13:$L$18,A4)</f>
        <v>0</v>
      </c>
      <c r="C4" s="174" t="e">
        <f>COUNTIF('[1]Matriz ATL'!$L$12:$L$382,A4)</f>
        <v>#VALUE!</v>
      </c>
      <c r="D4" s="174" t="e">
        <f>COUNTIF('[1]Matriz BOL-SA'!$L$12:$L$367,A4)</f>
        <v>#VALUE!</v>
      </c>
      <c r="E4" s="174" t="e">
        <f>COUNTIF('[1]Matriz CAQ-HUI'!$L$12:$L$382,A4)</f>
        <v>#VALUE!</v>
      </c>
      <c r="F4" s="174" t="e">
        <f>COUNTIF('[1]Matriz CAU'!$L$12:$L$381,A4)</f>
        <v>#VALUE!</v>
      </c>
      <c r="G4" s="174" t="e">
        <f>COUNTIF('[1]Matriz CTR'!$L$12:$L$326,A4)</f>
        <v>#VALUE!</v>
      </c>
      <c r="H4" s="174" t="e">
        <f>COUNTIF('[1]Matriz CES-GUAJ'!$L$12:$L$392,A4)</f>
        <v>#VALUE!</v>
      </c>
      <c r="I4" s="174" t="e">
        <f>COUNTIF('[1]Matriz CHO'!$L$12:$L$400,A4)</f>
        <v>#VALUE!</v>
      </c>
      <c r="J4" s="174" t="e">
        <f>COUNTIF('[1]Matriz COR'!$L$12:$L$387,A4)</f>
        <v>#VALUE!</v>
      </c>
      <c r="K4" s="174" t="e">
        <f>COUNTIF('[1]Matriz E.CAF'!$L$12:$L$411,A4)</f>
        <v>#VALUE!</v>
      </c>
      <c r="L4" s="174" t="e">
        <f>COUNTIF('[1]Matriz MAG'!$L$12:$L$362,A4)</f>
        <v>#VALUE!</v>
      </c>
      <c r="M4" s="174" t="e">
        <f>COUNTIF('[1]Matriz MGM'!$L$12:$L$375,A4)</f>
        <v>#VALUE!</v>
      </c>
      <c r="N4" s="174" t="e">
        <f>COUNTIF('[1]Matriz MET'!$L$12:$L$508,A4)</f>
        <v>#VALUE!</v>
      </c>
      <c r="O4" s="174" t="e">
        <f>COUNTIF('[1]Matriz NAR'!$L$12:$L$383,A4)</f>
        <v>#VALUE!</v>
      </c>
      <c r="P4" s="174" t="e">
        <f>COUNTIF('[1]Matriz NSA'!$L$12:$L$390,A4)</f>
        <v>#VALUE!</v>
      </c>
      <c r="Q4" s="174" t="e">
        <f>COUNTIF('[1]Matriz PUT'!$L$12:$L$353,A4)</f>
        <v>#VALUE!</v>
      </c>
      <c r="R4" s="174" t="e">
        <f>COUNTIF('[1]Matriz SAN'!$L$12:$L$384,A4)</f>
        <v>#VALUE!</v>
      </c>
      <c r="S4" s="174" t="e">
        <f>COUNTIF('[1]Matriz SUC'!$L$12:$L$378,A4)</f>
        <v>#VALUE!</v>
      </c>
      <c r="T4" s="174" t="e">
        <f>COUNTIF('[1]Matriz URB'!$L$12:$L$379,A4)</f>
        <v>#VALUE!</v>
      </c>
      <c r="U4" s="174" t="e">
        <f>COUNTIF('[1]Matriz VAC'!$L$12:$L$369,A4)</f>
        <v>#VALUE!</v>
      </c>
      <c r="V4" s="174" t="e">
        <f>COUNTIF('[1]Matriz NN'!$L$12:$L$824,A4)</f>
        <v>#VALUE!</v>
      </c>
      <c r="W4" s="174" t="e">
        <f t="shared" si="0"/>
        <v>#VALUE!</v>
      </c>
    </row>
    <row r="5" spans="1:23" x14ac:dyDescent="0.25">
      <c r="A5" s="174" t="s">
        <v>291</v>
      </c>
      <c r="B5" s="174">
        <f>COUNTIF('Matriz DT-NN'!$L$13:$L$18,A5)</f>
        <v>0</v>
      </c>
      <c r="C5" s="174" t="e">
        <f>COUNTIF('[1]Matriz ATL'!$L$12:$L$382,A5)</f>
        <v>#VALUE!</v>
      </c>
      <c r="D5" s="174" t="e">
        <f>COUNTIF('[1]Matriz BOL-SA'!$L$12:$L$367,A5)</f>
        <v>#VALUE!</v>
      </c>
      <c r="E5" s="174" t="e">
        <f>COUNTIF('[1]Matriz CAQ-HUI'!$L$12:$L$382,A5)</f>
        <v>#VALUE!</v>
      </c>
      <c r="F5" s="174" t="e">
        <f>COUNTIF('[1]Matriz CAU'!$L$12:$L$381,A5)</f>
        <v>#VALUE!</v>
      </c>
      <c r="G5" s="174" t="e">
        <f>COUNTIF('[1]Matriz CTR'!$L$12:$L$326,A5)</f>
        <v>#VALUE!</v>
      </c>
      <c r="H5" s="174" t="e">
        <f>COUNTIF('[1]Matriz CES-GUAJ'!$L$12:$L$392,A5)</f>
        <v>#VALUE!</v>
      </c>
      <c r="I5" s="174" t="e">
        <f>COUNTIF('[1]Matriz CHO'!$L$12:$L$400,A5)</f>
        <v>#VALUE!</v>
      </c>
      <c r="J5" s="174" t="e">
        <f>COUNTIF('[1]Matriz COR'!$L$12:$L$387,A5)</f>
        <v>#VALUE!</v>
      </c>
      <c r="K5" s="174" t="e">
        <f>COUNTIF('[1]Matriz E.CAF'!$L$12:$L$411,A5)</f>
        <v>#VALUE!</v>
      </c>
      <c r="L5" s="174" t="e">
        <f>COUNTIF('[1]Matriz MAG'!$L$12:$L$362,A5)</f>
        <v>#VALUE!</v>
      </c>
      <c r="M5" s="174" t="e">
        <f>COUNTIF('[1]Matriz MGM'!$L$12:$L$375,A5)</f>
        <v>#VALUE!</v>
      </c>
      <c r="N5" s="174" t="e">
        <f>COUNTIF('[1]Matriz MET'!$L$12:$L$508,A5)</f>
        <v>#VALUE!</v>
      </c>
      <c r="O5" s="174" t="e">
        <f>COUNTIF('[1]Matriz NAR'!$L$12:$L$383,A5)</f>
        <v>#VALUE!</v>
      </c>
      <c r="P5" s="174" t="e">
        <f>COUNTIF('[1]Matriz NSA'!$L$12:$L$390,A5)</f>
        <v>#VALUE!</v>
      </c>
      <c r="Q5" s="174" t="e">
        <f>COUNTIF('[1]Matriz PUT'!$L$12:$L$353,A5)</f>
        <v>#VALUE!</v>
      </c>
      <c r="R5" s="174" t="e">
        <f>COUNTIF('[1]Matriz SAN'!$L$12:$L$384,A5)</f>
        <v>#VALUE!</v>
      </c>
      <c r="S5" s="174" t="e">
        <f>COUNTIF('[1]Matriz SUC'!$L$12:$L$378,A5)</f>
        <v>#VALUE!</v>
      </c>
      <c r="T5" s="174" t="e">
        <f>COUNTIF('[1]Matriz URB'!$L$12:$L$379,A5)</f>
        <v>#VALUE!</v>
      </c>
      <c r="U5" s="174" t="e">
        <f>COUNTIF('[1]Matriz VAC'!$L$12:$L$369,A5)</f>
        <v>#VALUE!</v>
      </c>
      <c r="V5" s="174" t="e">
        <f>COUNTIF('[1]Matriz NN'!$L$12:$L$824,A5)</f>
        <v>#VALUE!</v>
      </c>
      <c r="W5" s="174" t="e">
        <f t="shared" si="0"/>
        <v>#VALUE!</v>
      </c>
    </row>
    <row r="6" spans="1:23" x14ac:dyDescent="0.25">
      <c r="A6" s="174" t="s">
        <v>318</v>
      </c>
      <c r="B6" s="190">
        <f>COUNTIF('Matriz DT-NN'!$L$13:$L$18,A6)</f>
        <v>0</v>
      </c>
      <c r="C6" s="190" t="e">
        <f>COUNTIF('[1]Matriz ATL'!$L$12:$L$382,A6)</f>
        <v>#VALUE!</v>
      </c>
      <c r="D6" s="190" t="e">
        <f>COUNTIF('[1]Matriz BOL-SA'!$L$12:$L$367,A6)</f>
        <v>#VALUE!</v>
      </c>
      <c r="E6" s="190" t="e">
        <f>COUNTIF('[1]Matriz CAQ-HUI'!$L$12:$L$382,A6)</f>
        <v>#VALUE!</v>
      </c>
      <c r="F6" s="190" t="e">
        <f>COUNTIF('[1]Matriz CAU'!$L$12:$L$381,A6)</f>
        <v>#VALUE!</v>
      </c>
      <c r="G6" s="190" t="e">
        <f>COUNTIF('[1]Matriz CTR'!$L$12:$L$326,A6)</f>
        <v>#VALUE!</v>
      </c>
      <c r="H6" s="190" t="e">
        <f>COUNTIF('[1]Matriz CES-GUAJ'!$L$12:$L$392,A6)</f>
        <v>#VALUE!</v>
      </c>
      <c r="I6" s="190" t="e">
        <f>COUNTIF('[1]Matriz CHO'!$L$12:$L$400,A6)</f>
        <v>#VALUE!</v>
      </c>
      <c r="J6" s="190" t="e">
        <f>COUNTIF('[1]Matriz COR'!$L$12:$L$387,A6)</f>
        <v>#VALUE!</v>
      </c>
      <c r="K6" s="190" t="e">
        <f>COUNTIF('[1]Matriz E.CAF'!$L$12:$L$411,A6)</f>
        <v>#VALUE!</v>
      </c>
      <c r="L6" s="190" t="e">
        <f>COUNTIF('[1]Matriz MAG'!$L$12:$L$362,A6)</f>
        <v>#VALUE!</v>
      </c>
      <c r="M6" s="190" t="e">
        <f>COUNTIF('[1]Matriz MGM'!$L$12:$L$375,A6)</f>
        <v>#VALUE!</v>
      </c>
      <c r="N6" s="190" t="e">
        <f>COUNTIF('[1]Matriz MET'!$L$12:$L$508,A6)</f>
        <v>#VALUE!</v>
      </c>
      <c r="O6" s="190" t="e">
        <f>COUNTIF('[1]Matriz NAR'!$L$12:$L$383,A6)</f>
        <v>#VALUE!</v>
      </c>
      <c r="P6" s="190" t="e">
        <f>COUNTIF('[1]Matriz NSA'!$L$12:$L$390,A6)</f>
        <v>#VALUE!</v>
      </c>
      <c r="Q6" s="190" t="e">
        <f>COUNTIF('[1]Matriz PUT'!$L$12:$L$353,A6)</f>
        <v>#VALUE!</v>
      </c>
      <c r="R6" s="190" t="e">
        <f>COUNTIF('[1]Matriz SAN'!$L$12:$L$384,A6)</f>
        <v>#VALUE!</v>
      </c>
      <c r="S6" s="190" t="e">
        <f>COUNTIF('[1]Matriz SUC'!$L$12:$L$378,A6)</f>
        <v>#VALUE!</v>
      </c>
      <c r="T6" s="190" t="e">
        <f>COUNTIF('[1]Matriz URB'!$L$12:$L$379,A6)</f>
        <v>#VALUE!</v>
      </c>
      <c r="U6" s="190" t="e">
        <f>COUNTIF('[1]Matriz VAC'!$L$12:$L$369,A6)</f>
        <v>#VALUE!</v>
      </c>
      <c r="V6" s="190" t="e">
        <f>COUNTIF('[1]Matriz NN'!$L$12:$L$824,A6)</f>
        <v>#VALUE!</v>
      </c>
      <c r="W6" s="190" t="e">
        <f t="shared" si="0"/>
        <v>#VALUE!</v>
      </c>
    </row>
    <row r="7" spans="1:23" x14ac:dyDescent="0.25">
      <c r="A7" s="174" t="s">
        <v>339</v>
      </c>
      <c r="B7" s="174">
        <f>COUNTIF('Matriz DT-NN'!$L$13:$L$18,A7)</f>
        <v>0</v>
      </c>
      <c r="C7" s="174" t="e">
        <f>COUNTIF('[1]Matriz ATL'!$L$12:$L$382,A7)</f>
        <v>#VALUE!</v>
      </c>
      <c r="D7" s="174" t="e">
        <f>COUNTIF('[1]Matriz BOL-SA'!$L$12:$L$367,A7)</f>
        <v>#VALUE!</v>
      </c>
      <c r="E7" s="174" t="e">
        <f>COUNTIF('[1]Matriz CAQ-HUI'!$L$12:$L$382,A7)</f>
        <v>#VALUE!</v>
      </c>
      <c r="F7" s="174" t="e">
        <f>COUNTIF('[1]Matriz CAU'!$L$12:$L$381,A7)</f>
        <v>#VALUE!</v>
      </c>
      <c r="G7" s="174" t="e">
        <f>COUNTIF('[1]Matriz CTR'!$L$12:$L$326,A7)</f>
        <v>#VALUE!</v>
      </c>
      <c r="H7" s="174" t="e">
        <f>COUNTIF('[1]Matriz CES-GUAJ'!$L$12:$L$392,A7)</f>
        <v>#VALUE!</v>
      </c>
      <c r="I7" s="174" t="e">
        <f>COUNTIF('[1]Matriz CHO'!$L$12:$L$400,A7)</f>
        <v>#VALUE!</v>
      </c>
      <c r="J7" s="174" t="e">
        <f>COUNTIF('[1]Matriz COR'!$L$12:$L$387,A7)</f>
        <v>#VALUE!</v>
      </c>
      <c r="K7" s="174" t="e">
        <f>COUNTIF('[1]Matriz E.CAF'!$L$12:$L$411,A7)</f>
        <v>#VALUE!</v>
      </c>
      <c r="L7" s="174" t="e">
        <f>COUNTIF('[1]Matriz MAG'!$L$12:$L$362,A7)</f>
        <v>#VALUE!</v>
      </c>
      <c r="M7" s="174" t="e">
        <f>COUNTIF('[1]Matriz MGM'!$L$12:$L$375,A7)</f>
        <v>#VALUE!</v>
      </c>
      <c r="N7" s="174" t="e">
        <f>COUNTIF('[1]Matriz MET'!$L$12:$L$508,A7)</f>
        <v>#VALUE!</v>
      </c>
      <c r="O7" s="174" t="e">
        <f>COUNTIF('[1]Matriz NAR'!$L$12:$L$383,A7)</f>
        <v>#VALUE!</v>
      </c>
      <c r="P7" s="174" t="e">
        <f>COUNTIF('[1]Matriz NSA'!$L$12:$L$390,A7)</f>
        <v>#VALUE!</v>
      </c>
      <c r="Q7" s="174" t="e">
        <f>COUNTIF('[1]Matriz PUT'!$L$12:$L$353,A7)</f>
        <v>#VALUE!</v>
      </c>
      <c r="R7" s="174" t="e">
        <f>COUNTIF('[1]Matriz SAN'!$L$12:$L$384,A7)</f>
        <v>#VALUE!</v>
      </c>
      <c r="S7" s="174" t="e">
        <f>COUNTIF('[1]Matriz SUC'!$L$12:$L$378,A7)</f>
        <v>#VALUE!</v>
      </c>
      <c r="T7" s="174" t="e">
        <f>COUNTIF('[1]Matriz URB'!$L$12:$L$379,A7)</f>
        <v>#VALUE!</v>
      </c>
      <c r="U7" s="174" t="e">
        <f>COUNTIF('[1]Matriz VAC'!$L$12:$L$369,A7)</f>
        <v>#VALUE!</v>
      </c>
      <c r="V7" s="174" t="e">
        <f>COUNTIF('[1]Matriz NN'!$L$12:$L$824,A7)</f>
        <v>#VALUE!</v>
      </c>
      <c r="W7" s="174" t="e">
        <f t="shared" si="0"/>
        <v>#VALUE!</v>
      </c>
    </row>
    <row r="8" spans="1:23" x14ac:dyDescent="0.25">
      <c r="A8" s="174" t="s">
        <v>359</v>
      </c>
      <c r="B8" s="174">
        <f>COUNTIF('Matriz DT-NN'!$L$13:$L$18,A8)</f>
        <v>0</v>
      </c>
      <c r="C8" s="174" t="e">
        <f>COUNTIF('[1]Matriz ATL'!$L$12:$L$382,A8)</f>
        <v>#VALUE!</v>
      </c>
      <c r="D8" s="174" t="e">
        <f>COUNTIF('[1]Matriz BOL-SA'!$L$12:$L$367,A8)</f>
        <v>#VALUE!</v>
      </c>
      <c r="E8" s="174" t="e">
        <f>COUNTIF('[1]Matriz CAQ-HUI'!$L$12:$L$382,A8)</f>
        <v>#VALUE!</v>
      </c>
      <c r="F8" s="174" t="e">
        <f>COUNTIF('[1]Matriz CAU'!$L$12:$L$381,A8)</f>
        <v>#VALUE!</v>
      </c>
      <c r="G8" s="174" t="e">
        <f>COUNTIF('[1]Matriz CTR'!$L$12:$L$326,A8)</f>
        <v>#VALUE!</v>
      </c>
      <c r="H8" s="174" t="e">
        <f>COUNTIF('[1]Matriz CES-GUAJ'!$L$12:$L$392,A8)</f>
        <v>#VALUE!</v>
      </c>
      <c r="I8" s="174" t="e">
        <f>COUNTIF('[1]Matriz CHO'!$L$12:$L$400,A8)</f>
        <v>#VALUE!</v>
      </c>
      <c r="J8" s="174" t="e">
        <f>COUNTIF('[1]Matriz COR'!$L$12:$L$387,A8)</f>
        <v>#VALUE!</v>
      </c>
      <c r="K8" s="174" t="e">
        <f>COUNTIF('[1]Matriz E.CAF'!$L$12:$L$411,A8)</f>
        <v>#VALUE!</v>
      </c>
      <c r="L8" s="174" t="e">
        <f>COUNTIF('[1]Matriz MAG'!$L$12:$L$362,A8)</f>
        <v>#VALUE!</v>
      </c>
      <c r="M8" s="174" t="e">
        <f>COUNTIF('[1]Matriz MGM'!$L$12:$L$375,A8)</f>
        <v>#VALUE!</v>
      </c>
      <c r="N8" s="174" t="e">
        <f>COUNTIF('[1]Matriz MET'!$L$12:$L$508,A8)</f>
        <v>#VALUE!</v>
      </c>
      <c r="O8" s="174" t="e">
        <f>COUNTIF('[1]Matriz NAR'!$L$12:$L$383,A8)</f>
        <v>#VALUE!</v>
      </c>
      <c r="P8" s="174" t="e">
        <f>COUNTIF('[1]Matriz NSA'!$L$12:$L$390,A8)</f>
        <v>#VALUE!</v>
      </c>
      <c r="Q8" s="174" t="e">
        <f>COUNTIF('[1]Matriz PUT'!$L$12:$L$353,A8)</f>
        <v>#VALUE!</v>
      </c>
      <c r="R8" s="174" t="e">
        <f>COUNTIF('[1]Matriz SAN'!$L$12:$L$384,A8)</f>
        <v>#VALUE!</v>
      </c>
      <c r="S8" s="174" t="e">
        <f>COUNTIF('[1]Matriz SUC'!$L$12:$L$378,A8)</f>
        <v>#VALUE!</v>
      </c>
      <c r="T8" s="174" t="e">
        <f>COUNTIF('[1]Matriz URB'!$L$12:$L$379,A8)</f>
        <v>#VALUE!</v>
      </c>
      <c r="U8" s="174" t="e">
        <f>COUNTIF('[1]Matriz VAC'!$L$12:$L$369,A8)</f>
        <v>#VALUE!</v>
      </c>
      <c r="V8" s="174" t="e">
        <f>COUNTIF('[1]Matriz NN'!$L$12:$L$824,A8)</f>
        <v>#VALUE!</v>
      </c>
      <c r="W8" s="174" t="e">
        <f t="shared" si="0"/>
        <v>#VALUE!</v>
      </c>
    </row>
    <row r="9" spans="1:23" x14ac:dyDescent="0.25">
      <c r="A9" s="174" t="s">
        <v>376</v>
      </c>
      <c r="B9" s="174">
        <f>COUNTIF('Matriz DT-NN'!$L$13:$L$18,A9)</f>
        <v>0</v>
      </c>
      <c r="C9" s="174" t="e">
        <f>COUNTIF('[1]Matriz ATL'!$L$12:$L$382,A9)</f>
        <v>#VALUE!</v>
      </c>
      <c r="D9" s="174" t="e">
        <f>COUNTIF('[1]Matriz BOL-SA'!$L$12:$L$367,A9)</f>
        <v>#VALUE!</v>
      </c>
      <c r="E9" s="174" t="e">
        <f>COUNTIF('[1]Matriz CAQ-HUI'!$L$12:$L$382,A9)</f>
        <v>#VALUE!</v>
      </c>
      <c r="F9" s="174" t="e">
        <f>COUNTIF('[1]Matriz CAU'!$L$12:$L$381,A9)</f>
        <v>#VALUE!</v>
      </c>
      <c r="G9" s="174" t="e">
        <f>COUNTIF('[1]Matriz CTR'!$L$12:$L$326,A9)</f>
        <v>#VALUE!</v>
      </c>
      <c r="H9" s="174" t="e">
        <f>COUNTIF('[1]Matriz CES-GUAJ'!$L$12:$L$392,A9)</f>
        <v>#VALUE!</v>
      </c>
      <c r="I9" s="174" t="e">
        <f>COUNTIF('[1]Matriz CHO'!$L$12:$L$400,A9)</f>
        <v>#VALUE!</v>
      </c>
      <c r="J9" s="174" t="e">
        <f>COUNTIF('[1]Matriz COR'!$L$12:$L$387,A9)</f>
        <v>#VALUE!</v>
      </c>
      <c r="K9" s="174" t="e">
        <f>COUNTIF('[1]Matriz E.CAF'!$L$12:$L$411,A9)</f>
        <v>#VALUE!</v>
      </c>
      <c r="L9" s="174" t="e">
        <f>COUNTIF('[1]Matriz MAG'!$L$12:$L$362,A9)</f>
        <v>#VALUE!</v>
      </c>
      <c r="M9" s="174" t="e">
        <f>COUNTIF('[1]Matriz MGM'!$L$12:$L$375,A9)</f>
        <v>#VALUE!</v>
      </c>
      <c r="N9" s="174" t="e">
        <f>COUNTIF('[1]Matriz MET'!$L$12:$L$508,A9)</f>
        <v>#VALUE!</v>
      </c>
      <c r="O9" s="174" t="e">
        <f>COUNTIF('[1]Matriz NAR'!$L$12:$L$383,A9)</f>
        <v>#VALUE!</v>
      </c>
      <c r="P9" s="174" t="e">
        <f>COUNTIF('[1]Matriz NSA'!$L$12:$L$390,A9)</f>
        <v>#VALUE!</v>
      </c>
      <c r="Q9" s="174" t="e">
        <f>COUNTIF('[1]Matriz PUT'!$L$12:$L$353,A9)</f>
        <v>#VALUE!</v>
      </c>
      <c r="R9" s="174" t="e">
        <f>COUNTIF('[1]Matriz SAN'!$L$12:$L$384,A9)</f>
        <v>#VALUE!</v>
      </c>
      <c r="S9" s="174" t="e">
        <f>COUNTIF('[1]Matriz SUC'!$L$12:$L$378,A9)</f>
        <v>#VALUE!</v>
      </c>
      <c r="T9" s="174" t="e">
        <f>COUNTIF('[1]Matriz URB'!$L$12:$L$379,A9)</f>
        <v>#VALUE!</v>
      </c>
      <c r="U9" s="174" t="e">
        <f>COUNTIF('[1]Matriz VAC'!$L$12:$L$369,A9)</f>
        <v>#VALUE!</v>
      </c>
      <c r="V9" s="174" t="e">
        <f>COUNTIF('[1]Matriz NN'!$L$12:$L$824,A9)</f>
        <v>#VALUE!</v>
      </c>
      <c r="W9" s="190" t="e">
        <f t="shared" si="0"/>
        <v>#VALUE!</v>
      </c>
    </row>
    <row r="10" spans="1:23" x14ac:dyDescent="0.25">
      <c r="A10" s="174" t="s">
        <v>391</v>
      </c>
      <c r="B10" s="174">
        <f>COUNTIF('Matriz DT-NN'!$L$13:$L$18,A10)</f>
        <v>0</v>
      </c>
      <c r="C10" s="174" t="e">
        <f>COUNTIF('[1]Matriz ATL'!$L$12:$L$382,A10)</f>
        <v>#VALUE!</v>
      </c>
      <c r="D10" s="174" t="e">
        <f>COUNTIF('[1]Matriz BOL-SA'!$L$12:$L$367,A10)</f>
        <v>#VALUE!</v>
      </c>
      <c r="E10" s="174" t="e">
        <f>COUNTIF('[1]Matriz CAQ-HUI'!$L$12:$L$382,A10)</f>
        <v>#VALUE!</v>
      </c>
      <c r="F10" s="174" t="e">
        <f>COUNTIF('[1]Matriz CAU'!$L$12:$L$381,A10)</f>
        <v>#VALUE!</v>
      </c>
      <c r="G10" s="174" t="e">
        <f>COUNTIF('[1]Matriz CTR'!$L$12:$L$326,A10)</f>
        <v>#VALUE!</v>
      </c>
      <c r="H10" s="174" t="e">
        <f>COUNTIF('[1]Matriz CES-GUAJ'!$L$12:$L$392,A10)</f>
        <v>#VALUE!</v>
      </c>
      <c r="I10" s="174" t="e">
        <f>COUNTIF('[1]Matriz CHO'!$L$12:$L$400,A10)</f>
        <v>#VALUE!</v>
      </c>
      <c r="J10" s="174" t="e">
        <f>COUNTIF('[1]Matriz COR'!$L$12:$L$387,A10)</f>
        <v>#VALUE!</v>
      </c>
      <c r="K10" s="174" t="e">
        <f>COUNTIF('[1]Matriz E.CAF'!$L$12:$L$411,A10)</f>
        <v>#VALUE!</v>
      </c>
      <c r="L10" s="174" t="e">
        <f>COUNTIF('[1]Matriz MAG'!$L$12:$L$362,A10)</f>
        <v>#VALUE!</v>
      </c>
      <c r="M10" s="174" t="e">
        <f>COUNTIF('[1]Matriz MGM'!$L$12:$L$375,A10)</f>
        <v>#VALUE!</v>
      </c>
      <c r="N10" s="174" t="e">
        <f>COUNTIF('[1]Matriz MET'!$L$12:$L$508,A10)</f>
        <v>#VALUE!</v>
      </c>
      <c r="O10" s="174" t="e">
        <f>COUNTIF('[1]Matriz NAR'!$L$12:$L$383,A10)</f>
        <v>#VALUE!</v>
      </c>
      <c r="P10" s="174" t="e">
        <f>COUNTIF('[1]Matriz NSA'!$L$12:$L$390,A10)</f>
        <v>#VALUE!</v>
      </c>
      <c r="Q10" s="174" t="e">
        <f>COUNTIF('[1]Matriz PUT'!$L$12:$L$353,A10)</f>
        <v>#VALUE!</v>
      </c>
      <c r="R10" s="174" t="e">
        <f>COUNTIF('[1]Matriz SAN'!$L$12:$L$384,A10)</f>
        <v>#VALUE!</v>
      </c>
      <c r="S10" s="174" t="e">
        <f>COUNTIF('[1]Matriz SUC'!$L$12:$L$378,A10)</f>
        <v>#VALUE!</v>
      </c>
      <c r="T10" s="174" t="e">
        <f>COUNTIF('[1]Matriz URB'!$L$12:$L$379,A10)</f>
        <v>#VALUE!</v>
      </c>
      <c r="U10" s="174" t="e">
        <f>COUNTIF('[1]Matriz VAC'!$L$12:$L$369,A10)</f>
        <v>#VALUE!</v>
      </c>
      <c r="V10" s="174" t="e">
        <f>COUNTIF('[1]Matriz NN'!$L$12:$L$824,A10)</f>
        <v>#VALUE!</v>
      </c>
      <c r="W10" s="174" t="e">
        <f t="shared" si="0"/>
        <v>#VALUE!</v>
      </c>
    </row>
    <row r="11" spans="1:23" x14ac:dyDescent="0.25">
      <c r="A11" s="174" t="s">
        <v>403</v>
      </c>
      <c r="B11" s="174">
        <f>COUNTIF('Matriz DT-NN'!$L$13:$L$18,A11)</f>
        <v>0</v>
      </c>
      <c r="C11" s="174" t="e">
        <f>COUNTIF('[1]Matriz ATL'!$L$12:$L$382,A11)</f>
        <v>#VALUE!</v>
      </c>
      <c r="D11" s="174" t="e">
        <f>COUNTIF('[1]Matriz BOL-SA'!$L$12:$L$367,A11)</f>
        <v>#VALUE!</v>
      </c>
      <c r="E11" s="174" t="e">
        <f>COUNTIF('[1]Matriz CAQ-HUI'!$L$12:$L$382,A11)</f>
        <v>#VALUE!</v>
      </c>
      <c r="F11" s="174" t="e">
        <f>COUNTIF('[1]Matriz CAU'!$L$12:$L$381,A11)</f>
        <v>#VALUE!</v>
      </c>
      <c r="G11" s="174" t="e">
        <f>COUNTIF('[1]Matriz CTR'!$L$12:$L$326,A11)</f>
        <v>#VALUE!</v>
      </c>
      <c r="H11" s="174" t="e">
        <f>COUNTIF('[1]Matriz CES-GUAJ'!$L$12:$L$392,A11)</f>
        <v>#VALUE!</v>
      </c>
      <c r="I11" s="174" t="e">
        <f>COUNTIF('[1]Matriz CHO'!$L$12:$L$400,A11)</f>
        <v>#VALUE!</v>
      </c>
      <c r="J11" s="174" t="e">
        <f>COUNTIF('[1]Matriz COR'!$L$12:$L$387,A11)</f>
        <v>#VALUE!</v>
      </c>
      <c r="K11" s="174" t="e">
        <f>COUNTIF('[1]Matriz E.CAF'!$L$12:$L$411,A11)</f>
        <v>#VALUE!</v>
      </c>
      <c r="L11" s="174" t="e">
        <f>COUNTIF('[1]Matriz MAG'!$L$12:$L$362,A11)</f>
        <v>#VALUE!</v>
      </c>
      <c r="M11" s="174" t="e">
        <f>COUNTIF('[1]Matriz MGM'!$L$12:$L$375,A11)</f>
        <v>#VALUE!</v>
      </c>
      <c r="N11" s="174" t="e">
        <f>COUNTIF('[1]Matriz MET'!$L$12:$L$508,A11)</f>
        <v>#VALUE!</v>
      </c>
      <c r="O11" s="174" t="e">
        <f>COUNTIF('[1]Matriz NAR'!$L$12:$L$383,A11)</f>
        <v>#VALUE!</v>
      </c>
      <c r="P11" s="174" t="e">
        <f>COUNTIF('[1]Matriz NSA'!$L$12:$L$390,A11)</f>
        <v>#VALUE!</v>
      </c>
      <c r="Q11" s="174" t="e">
        <f>COUNTIF('[1]Matriz PUT'!$L$12:$L$353,A11)</f>
        <v>#VALUE!</v>
      </c>
      <c r="R11" s="174" t="e">
        <f>COUNTIF('[1]Matriz SAN'!$L$12:$L$384,A11)</f>
        <v>#VALUE!</v>
      </c>
      <c r="S11" s="174" t="e">
        <f>COUNTIF('[1]Matriz SUC'!$L$12:$L$378,A11)</f>
        <v>#VALUE!</v>
      </c>
      <c r="T11" s="174" t="e">
        <f>COUNTIF('[1]Matriz URB'!$L$12:$L$379,A11)</f>
        <v>#VALUE!</v>
      </c>
      <c r="U11" s="174" t="e">
        <f>COUNTIF('[1]Matriz VAC'!$L$12:$L$369,A11)</f>
        <v>#VALUE!</v>
      </c>
      <c r="V11" s="174" t="e">
        <f>COUNTIF('[1]Matriz NN'!$L$12:$L$824,A11)</f>
        <v>#VALUE!</v>
      </c>
      <c r="W11" s="174" t="e">
        <f t="shared" si="0"/>
        <v>#VALUE!</v>
      </c>
    </row>
    <row r="12" spans="1:23" x14ac:dyDescent="0.25">
      <c r="A12" s="174" t="s">
        <v>416</v>
      </c>
      <c r="B12" s="174">
        <f>COUNTIF('Matriz DT-NN'!$L$13:$L$18,A12)</f>
        <v>0</v>
      </c>
      <c r="C12" s="174" t="e">
        <f>COUNTIF('[1]Matriz ATL'!$L$12:$L$382,A12)</f>
        <v>#VALUE!</v>
      </c>
      <c r="D12" s="174" t="e">
        <f>COUNTIF('[1]Matriz BOL-SA'!$L$12:$L$367,A12)</f>
        <v>#VALUE!</v>
      </c>
      <c r="E12" s="174" t="e">
        <f>COUNTIF('[1]Matriz CAQ-HUI'!$L$12:$L$382,A12)</f>
        <v>#VALUE!</v>
      </c>
      <c r="F12" s="174" t="e">
        <f>COUNTIF('[1]Matriz CAU'!$L$12:$L$381,A12)</f>
        <v>#VALUE!</v>
      </c>
      <c r="G12" s="174" t="e">
        <f>COUNTIF('[1]Matriz CTR'!$L$12:$L$326,A12)</f>
        <v>#VALUE!</v>
      </c>
      <c r="H12" s="174" t="e">
        <f>COUNTIF('[1]Matriz CES-GUAJ'!$L$12:$L$392,A12)</f>
        <v>#VALUE!</v>
      </c>
      <c r="I12" s="174" t="e">
        <f>COUNTIF('[1]Matriz CHO'!$L$12:$L$400,A12)</f>
        <v>#VALUE!</v>
      </c>
      <c r="J12" s="174" t="e">
        <f>COUNTIF('[1]Matriz COR'!$L$12:$L$387,A12)</f>
        <v>#VALUE!</v>
      </c>
      <c r="K12" s="174" t="e">
        <f>COUNTIF('[1]Matriz E.CAF'!$L$12:$L$411,A12)</f>
        <v>#VALUE!</v>
      </c>
      <c r="L12" s="174" t="e">
        <f>COUNTIF('[1]Matriz MAG'!$L$12:$L$362,A12)</f>
        <v>#VALUE!</v>
      </c>
      <c r="M12" s="174" t="e">
        <f>COUNTIF('[1]Matriz MGM'!$L$12:$L$375,A12)</f>
        <v>#VALUE!</v>
      </c>
      <c r="N12" s="174" t="e">
        <f>COUNTIF('[1]Matriz MET'!$L$12:$L$508,A12)</f>
        <v>#VALUE!</v>
      </c>
      <c r="O12" s="174" t="e">
        <f>COUNTIF('[1]Matriz NAR'!$L$12:$L$383,A12)</f>
        <v>#VALUE!</v>
      </c>
      <c r="P12" s="174" t="e">
        <f>COUNTIF('[1]Matriz NSA'!$L$12:$L$390,A12)</f>
        <v>#VALUE!</v>
      </c>
      <c r="Q12" s="174" t="e">
        <f>COUNTIF('[1]Matriz PUT'!$L$12:$L$353,A12)</f>
        <v>#VALUE!</v>
      </c>
      <c r="R12" s="174" t="e">
        <f>COUNTIF('[1]Matriz SAN'!$L$12:$L$384,A12)</f>
        <v>#VALUE!</v>
      </c>
      <c r="S12" s="174" t="e">
        <f>COUNTIF('[1]Matriz SUC'!$L$12:$L$378,A12)</f>
        <v>#VALUE!</v>
      </c>
      <c r="T12" s="174" t="e">
        <f>COUNTIF('[1]Matriz URB'!$L$12:$L$379,A12)</f>
        <v>#VALUE!</v>
      </c>
      <c r="U12" s="174" t="e">
        <f>COUNTIF('[1]Matriz VAC'!$L$12:$L$369,A12)</f>
        <v>#VALUE!</v>
      </c>
      <c r="V12" s="174" t="e">
        <f>COUNTIF('[1]Matriz NN'!$L$12:$L$824,A12)</f>
        <v>#VALUE!</v>
      </c>
      <c r="W12" s="174" t="e">
        <f t="shared" si="0"/>
        <v>#VALUE!</v>
      </c>
    </row>
    <row r="13" spans="1:23" x14ac:dyDescent="0.25">
      <c r="A13" s="174" t="s">
        <v>426</v>
      </c>
      <c r="B13" s="174">
        <f>COUNTIF('Matriz DT-NN'!$L$13:$L$18,A13)</f>
        <v>0</v>
      </c>
      <c r="C13" s="174" t="e">
        <f>COUNTIF('[1]Matriz ATL'!$L$12:$L$382,A13)</f>
        <v>#VALUE!</v>
      </c>
      <c r="D13" s="174" t="e">
        <f>COUNTIF('[1]Matriz BOL-SA'!$L$12:$L$367,A13)</f>
        <v>#VALUE!</v>
      </c>
      <c r="E13" s="174" t="e">
        <f>COUNTIF('[1]Matriz CAQ-HUI'!$L$12:$L$382,A13)</f>
        <v>#VALUE!</v>
      </c>
      <c r="F13" s="174" t="e">
        <f>COUNTIF('[1]Matriz CAU'!$L$12:$L$381,A13)</f>
        <v>#VALUE!</v>
      </c>
      <c r="G13" s="174" t="e">
        <f>COUNTIF('[1]Matriz CTR'!$L$12:$L$326,A13)</f>
        <v>#VALUE!</v>
      </c>
      <c r="H13" s="174" t="e">
        <f>COUNTIF('[1]Matriz CES-GUAJ'!$L$12:$L$392,A13)</f>
        <v>#VALUE!</v>
      </c>
      <c r="I13" s="174" t="e">
        <f>COUNTIF('[1]Matriz CHO'!$L$12:$L$400,A13)</f>
        <v>#VALUE!</v>
      </c>
      <c r="J13" s="174" t="e">
        <f>COUNTIF('[1]Matriz COR'!$L$12:$L$387,A13)</f>
        <v>#VALUE!</v>
      </c>
      <c r="K13" s="174" t="e">
        <f>COUNTIF('[1]Matriz E.CAF'!$L$12:$L$411,A13)</f>
        <v>#VALUE!</v>
      </c>
      <c r="L13" s="174" t="e">
        <f>COUNTIF('[1]Matriz MAG'!$L$12:$L$362,A13)</f>
        <v>#VALUE!</v>
      </c>
      <c r="M13" s="174" t="e">
        <f>COUNTIF('[1]Matriz MGM'!$L$12:$L$375,A13)</f>
        <v>#VALUE!</v>
      </c>
      <c r="N13" s="174" t="e">
        <f>COUNTIF('[1]Matriz MET'!$L$12:$L$508,A13)</f>
        <v>#VALUE!</v>
      </c>
      <c r="O13" s="174" t="e">
        <f>COUNTIF('[1]Matriz NAR'!$L$12:$L$383,A13)</f>
        <v>#VALUE!</v>
      </c>
      <c r="P13" s="174" t="e">
        <f>COUNTIF('[1]Matriz NSA'!$L$12:$L$390,A13)</f>
        <v>#VALUE!</v>
      </c>
      <c r="Q13" s="174" t="e">
        <f>COUNTIF('[1]Matriz PUT'!$L$12:$L$353,A13)</f>
        <v>#VALUE!</v>
      </c>
      <c r="R13" s="174" t="e">
        <f>COUNTIF('[1]Matriz SAN'!$L$12:$L$384,A13)</f>
        <v>#VALUE!</v>
      </c>
      <c r="S13" s="174" t="e">
        <f>COUNTIF('[1]Matriz SUC'!$L$12:$L$378,A13)</f>
        <v>#VALUE!</v>
      </c>
      <c r="T13" s="174" t="e">
        <f>COUNTIF('[1]Matriz URB'!$L$12:$L$379,A13)</f>
        <v>#VALUE!</v>
      </c>
      <c r="U13" s="174" t="e">
        <f>COUNTIF('[1]Matriz VAC'!$L$12:$L$369,A13)</f>
        <v>#VALUE!</v>
      </c>
      <c r="V13" s="174" t="e">
        <f>COUNTIF('[1]Matriz NN'!$L$12:$L$824,A13)</f>
        <v>#VALUE!</v>
      </c>
      <c r="W13" s="174" t="e">
        <f t="shared" si="0"/>
        <v>#VALUE!</v>
      </c>
    </row>
    <row r="14" spans="1:23" x14ac:dyDescent="0.25">
      <c r="A14" s="174" t="s">
        <v>435</v>
      </c>
      <c r="B14" s="174">
        <f>COUNTIF('Matriz DT-NN'!$L$13:$L$18,A14)</f>
        <v>0</v>
      </c>
      <c r="C14" s="174" t="e">
        <f>COUNTIF('[1]Matriz ATL'!$L$12:$L$382,A14)</f>
        <v>#VALUE!</v>
      </c>
      <c r="D14" s="174" t="e">
        <f>COUNTIF('[1]Matriz BOL-SA'!$L$12:$L$367,A14)</f>
        <v>#VALUE!</v>
      </c>
      <c r="E14" s="174" t="e">
        <f>COUNTIF('[1]Matriz CAQ-HUI'!$L$12:$L$382,A14)</f>
        <v>#VALUE!</v>
      </c>
      <c r="F14" s="174" t="e">
        <f>COUNTIF('[1]Matriz CAU'!$L$12:$L$381,A14)</f>
        <v>#VALUE!</v>
      </c>
      <c r="G14" s="174" t="e">
        <f>COUNTIF('[1]Matriz CTR'!$L$12:$L$326,A14)</f>
        <v>#VALUE!</v>
      </c>
      <c r="H14" s="174" t="e">
        <f>COUNTIF('[1]Matriz CES-GUAJ'!$L$12:$L$392,A14)</f>
        <v>#VALUE!</v>
      </c>
      <c r="I14" s="174" t="e">
        <f>COUNTIF('[1]Matriz CHO'!$L$12:$L$400,A14)</f>
        <v>#VALUE!</v>
      </c>
      <c r="J14" s="174" t="e">
        <f>COUNTIF('[1]Matriz COR'!$L$12:$L$387,A14)</f>
        <v>#VALUE!</v>
      </c>
      <c r="K14" s="174" t="e">
        <f>COUNTIF('[1]Matriz E.CAF'!$L$12:$L$411,A14)</f>
        <v>#VALUE!</v>
      </c>
      <c r="L14" s="174" t="e">
        <f>COUNTIF('[1]Matriz MAG'!$L$12:$L$362,A14)</f>
        <v>#VALUE!</v>
      </c>
      <c r="M14" s="174" t="e">
        <f>COUNTIF('[1]Matriz MGM'!$L$12:$L$375,A14)</f>
        <v>#VALUE!</v>
      </c>
      <c r="N14" s="174" t="e">
        <f>COUNTIF('[1]Matriz MET'!$L$12:$L$508,A14)</f>
        <v>#VALUE!</v>
      </c>
      <c r="O14" s="174" t="e">
        <f>COUNTIF('[1]Matriz NAR'!$L$12:$L$383,A14)</f>
        <v>#VALUE!</v>
      </c>
      <c r="P14" s="174" t="e">
        <f>COUNTIF('[1]Matriz NSA'!$L$12:$L$390,A14)</f>
        <v>#VALUE!</v>
      </c>
      <c r="Q14" s="174" t="e">
        <f>COUNTIF('[1]Matriz PUT'!$L$12:$L$353,A14)</f>
        <v>#VALUE!</v>
      </c>
      <c r="R14" s="174" t="e">
        <f>COUNTIF('[1]Matriz SAN'!$L$12:$L$384,A14)</f>
        <v>#VALUE!</v>
      </c>
      <c r="S14" s="174" t="e">
        <f>COUNTIF('[1]Matriz SUC'!$L$12:$L$378,A14)</f>
        <v>#VALUE!</v>
      </c>
      <c r="T14" s="174" t="e">
        <f>COUNTIF('[1]Matriz URB'!$L$12:$L$379,A14)</f>
        <v>#VALUE!</v>
      </c>
      <c r="U14" s="174" t="e">
        <f>COUNTIF('[1]Matriz VAC'!$L$12:$L$369,A14)</f>
        <v>#VALUE!</v>
      </c>
      <c r="V14" s="174" t="e">
        <f>COUNTIF('[1]Matriz NN'!$L$12:$L$824,A14)</f>
        <v>#VALUE!</v>
      </c>
      <c r="W14" s="174" t="e">
        <f t="shared" si="0"/>
        <v>#VALUE!</v>
      </c>
    </row>
    <row r="15" spans="1:23" x14ac:dyDescent="0.25">
      <c r="A15" s="174" t="s">
        <v>443</v>
      </c>
      <c r="B15" s="174">
        <f>COUNTIF('Matriz DT-NN'!$L$13:$L$18,A15)</f>
        <v>0</v>
      </c>
      <c r="C15" s="174" t="e">
        <f>COUNTIF('[1]Matriz ATL'!$L$12:$L$382,A15)</f>
        <v>#VALUE!</v>
      </c>
      <c r="D15" s="174" t="e">
        <f>COUNTIF('[1]Matriz BOL-SA'!$L$12:$L$367,A15)</f>
        <v>#VALUE!</v>
      </c>
      <c r="E15" s="174" t="e">
        <f>COUNTIF('[1]Matriz CAQ-HUI'!$L$12:$L$382,A15)</f>
        <v>#VALUE!</v>
      </c>
      <c r="F15" s="174" t="e">
        <f>COUNTIF('[1]Matriz CAU'!$L$12:$L$381,A15)</f>
        <v>#VALUE!</v>
      </c>
      <c r="G15" s="174" t="e">
        <f>COUNTIF('[1]Matriz CTR'!$L$12:$L$326,A15)</f>
        <v>#VALUE!</v>
      </c>
      <c r="H15" s="174" t="e">
        <f>COUNTIF('[1]Matriz CES-GUAJ'!$L$12:$L$392,A15)</f>
        <v>#VALUE!</v>
      </c>
      <c r="I15" s="174" t="e">
        <f>COUNTIF('[1]Matriz CHO'!$L$12:$L$400,A15)</f>
        <v>#VALUE!</v>
      </c>
      <c r="J15" s="174" t="e">
        <f>COUNTIF('[1]Matriz COR'!$L$12:$L$387,A15)</f>
        <v>#VALUE!</v>
      </c>
      <c r="K15" s="174" t="e">
        <f>COUNTIF('[1]Matriz E.CAF'!$L$12:$L$411,A15)</f>
        <v>#VALUE!</v>
      </c>
      <c r="L15" s="174" t="e">
        <f>COUNTIF('[1]Matriz MAG'!$L$12:$L$362,A15)</f>
        <v>#VALUE!</v>
      </c>
      <c r="M15" s="174" t="e">
        <f>COUNTIF('[1]Matriz MGM'!$L$12:$L$375,A15)</f>
        <v>#VALUE!</v>
      </c>
      <c r="N15" s="174" t="e">
        <f>COUNTIF('[1]Matriz MET'!$L$12:$L$508,A15)</f>
        <v>#VALUE!</v>
      </c>
      <c r="O15" s="174" t="e">
        <f>COUNTIF('[1]Matriz NAR'!$L$12:$L$383,A15)</f>
        <v>#VALUE!</v>
      </c>
      <c r="P15" s="174" t="e">
        <f>COUNTIF('[1]Matriz NSA'!$L$12:$L$390,A15)</f>
        <v>#VALUE!</v>
      </c>
      <c r="Q15" s="174" t="e">
        <f>COUNTIF('[1]Matriz PUT'!$L$12:$L$353,A15)</f>
        <v>#VALUE!</v>
      </c>
      <c r="R15" s="174" t="e">
        <f>COUNTIF('[1]Matriz SAN'!$L$12:$L$384,A15)</f>
        <v>#VALUE!</v>
      </c>
      <c r="S15" s="174" t="e">
        <f>COUNTIF('[1]Matriz SUC'!$L$12:$L$378,A15)</f>
        <v>#VALUE!</v>
      </c>
      <c r="T15" s="174" t="e">
        <f>COUNTIF('[1]Matriz URB'!$L$12:$L$379,A15)</f>
        <v>#VALUE!</v>
      </c>
      <c r="U15" s="174" t="e">
        <f>COUNTIF('[1]Matriz VAC'!$L$12:$L$369,A15)</f>
        <v>#VALUE!</v>
      </c>
      <c r="V15" s="190" t="e">
        <f>COUNTIF('[1]Matriz NN'!$L$12:$L$824,A15)</f>
        <v>#VALUE!</v>
      </c>
      <c r="W15" s="190" t="e">
        <f t="shared" si="0"/>
        <v>#VALUE!</v>
      </c>
    </row>
    <row r="16" spans="1:23" x14ac:dyDescent="0.25">
      <c r="A16" s="174" t="s">
        <v>451</v>
      </c>
      <c r="B16" s="174">
        <f>COUNTIF('Matriz DT-NN'!$L$13:$L$18,A16)</f>
        <v>0</v>
      </c>
      <c r="C16" s="174" t="e">
        <f>COUNTIF('[1]Matriz ATL'!$L$12:$L$382,A16)</f>
        <v>#VALUE!</v>
      </c>
      <c r="D16" s="174" t="e">
        <f>COUNTIF('[1]Matriz BOL-SA'!$L$12:$L$367,A16)</f>
        <v>#VALUE!</v>
      </c>
      <c r="E16" s="174" t="e">
        <f>COUNTIF('[1]Matriz CAQ-HUI'!$L$12:$L$382,A16)</f>
        <v>#VALUE!</v>
      </c>
      <c r="F16" s="174" t="e">
        <f>COUNTIF('[1]Matriz CAU'!$L$12:$L$381,A16)</f>
        <v>#VALUE!</v>
      </c>
      <c r="G16" s="174" t="e">
        <f>COUNTIF('[1]Matriz CTR'!$L$12:$L$326,A16)</f>
        <v>#VALUE!</v>
      </c>
      <c r="H16" s="174" t="e">
        <f>COUNTIF('[1]Matriz CES-GUAJ'!$L$12:$L$392,A16)</f>
        <v>#VALUE!</v>
      </c>
      <c r="I16" s="174" t="e">
        <f>COUNTIF('[1]Matriz CHO'!$L$12:$L$400,A16)</f>
        <v>#VALUE!</v>
      </c>
      <c r="J16" s="174" t="e">
        <f>COUNTIF('[1]Matriz COR'!$L$12:$L$387,A16)</f>
        <v>#VALUE!</v>
      </c>
      <c r="K16" s="174" t="e">
        <f>COUNTIF('[1]Matriz E.CAF'!$L$12:$L$411,A16)</f>
        <v>#VALUE!</v>
      </c>
      <c r="L16" s="174" t="e">
        <f>COUNTIF('[1]Matriz MAG'!$L$12:$L$362,A16)</f>
        <v>#VALUE!</v>
      </c>
      <c r="M16" s="174" t="e">
        <f>COUNTIF('[1]Matriz MGM'!$L$12:$L$375,A16)</f>
        <v>#VALUE!</v>
      </c>
      <c r="N16" s="174" t="e">
        <f>COUNTIF('[1]Matriz MET'!$L$12:$L$508,A16)</f>
        <v>#VALUE!</v>
      </c>
      <c r="O16" s="174" t="e">
        <f>COUNTIF('[1]Matriz NAR'!$L$12:$L$383,A16)</f>
        <v>#VALUE!</v>
      </c>
      <c r="P16" s="174" t="e">
        <f>COUNTIF('[1]Matriz NSA'!$L$12:$L$390,A16)</f>
        <v>#VALUE!</v>
      </c>
      <c r="Q16" s="174" t="e">
        <f>COUNTIF('[1]Matriz PUT'!$L$12:$L$353,A16)</f>
        <v>#VALUE!</v>
      </c>
      <c r="R16" s="174" t="e">
        <f>COUNTIF('[1]Matriz SAN'!$L$12:$L$384,A16)</f>
        <v>#VALUE!</v>
      </c>
      <c r="S16" s="174" t="e">
        <f>COUNTIF('[1]Matriz SUC'!$L$12:$L$378,A16)</f>
        <v>#VALUE!</v>
      </c>
      <c r="T16" s="174" t="e">
        <f>COUNTIF('[1]Matriz URB'!$L$12:$L$379,A16)</f>
        <v>#VALUE!</v>
      </c>
      <c r="U16" s="174" t="e">
        <f>COUNTIF('[1]Matriz VAC'!$L$12:$L$369,A16)</f>
        <v>#VALUE!</v>
      </c>
      <c r="V16" s="174" t="e">
        <f>COUNTIF('[1]Matriz NN'!$L$12:$L$824,A16)</f>
        <v>#VALUE!</v>
      </c>
      <c r="W16" s="174" t="e">
        <f t="shared" si="0"/>
        <v>#VALUE!</v>
      </c>
    </row>
    <row r="17" spans="1:23" x14ac:dyDescent="0.25">
      <c r="A17" s="174" t="s">
        <v>459</v>
      </c>
      <c r="B17" s="174">
        <f>COUNTIF('Matriz DT-NN'!$L$13:$L$18,A17)</f>
        <v>0</v>
      </c>
      <c r="C17" s="174" t="e">
        <f>COUNTIF('[1]Matriz ATL'!$L$12:$L$382,A17)</f>
        <v>#VALUE!</v>
      </c>
      <c r="D17" s="174" t="e">
        <f>COUNTIF('[1]Matriz BOL-SA'!$L$12:$L$367,A17)</f>
        <v>#VALUE!</v>
      </c>
      <c r="E17" s="174" t="e">
        <f>COUNTIF('[1]Matriz CAQ-HUI'!$L$12:$L$382,A17)</f>
        <v>#VALUE!</v>
      </c>
      <c r="F17" s="174" t="e">
        <f>COUNTIF('[1]Matriz CAU'!$L$12:$L$381,A17)</f>
        <v>#VALUE!</v>
      </c>
      <c r="G17" s="174" t="e">
        <f>COUNTIF('[1]Matriz CTR'!$L$12:$L$326,A17)</f>
        <v>#VALUE!</v>
      </c>
      <c r="H17" s="174" t="e">
        <f>COUNTIF('[1]Matriz CES-GUAJ'!$L$12:$L$392,A17)</f>
        <v>#VALUE!</v>
      </c>
      <c r="I17" s="174" t="e">
        <f>COUNTIF('[1]Matriz CHO'!$L$12:$L$400,A17)</f>
        <v>#VALUE!</v>
      </c>
      <c r="J17" s="174" t="e">
        <f>COUNTIF('[1]Matriz COR'!$L$12:$L$387,A17)</f>
        <v>#VALUE!</v>
      </c>
      <c r="K17" s="174" t="e">
        <f>COUNTIF('[1]Matriz E.CAF'!$L$12:$L$411,A17)</f>
        <v>#VALUE!</v>
      </c>
      <c r="L17" s="174" t="e">
        <f>COUNTIF('[1]Matriz MAG'!$L$12:$L$362,A17)</f>
        <v>#VALUE!</v>
      </c>
      <c r="M17" s="174" t="e">
        <f>COUNTIF('[1]Matriz MGM'!$L$12:$L$375,A17)</f>
        <v>#VALUE!</v>
      </c>
      <c r="N17" s="174" t="e">
        <f>COUNTIF('[1]Matriz MET'!$L$12:$L$508,A17)</f>
        <v>#VALUE!</v>
      </c>
      <c r="O17" s="174" t="e">
        <f>COUNTIF('[1]Matriz NAR'!$L$12:$L$383,A17)</f>
        <v>#VALUE!</v>
      </c>
      <c r="P17" s="174" t="e">
        <f>COUNTIF('[1]Matriz NSA'!$L$12:$L$390,A17)</f>
        <v>#VALUE!</v>
      </c>
      <c r="Q17" s="174" t="e">
        <f>COUNTIF('[1]Matriz PUT'!$L$12:$L$353,A17)</f>
        <v>#VALUE!</v>
      </c>
      <c r="R17" s="174" t="e">
        <f>COUNTIF('[1]Matriz SAN'!$L$12:$L$384,A17)</f>
        <v>#VALUE!</v>
      </c>
      <c r="S17" s="174" t="e">
        <f>COUNTIF('[1]Matriz SUC'!$L$12:$L$378,A17)</f>
        <v>#VALUE!</v>
      </c>
      <c r="T17" s="174" t="e">
        <f>COUNTIF('[1]Matriz URB'!$L$12:$L$379,A17)</f>
        <v>#VALUE!</v>
      </c>
      <c r="U17" s="174" t="e">
        <f>COUNTIF('[1]Matriz VAC'!$L$12:$L$369,A17)</f>
        <v>#VALUE!</v>
      </c>
      <c r="V17" s="190" t="e">
        <f>COUNTIF('[1]Matriz NN'!$L$12:$L$824,A17)</f>
        <v>#VALUE!</v>
      </c>
      <c r="W17" s="190" t="e">
        <f t="shared" si="0"/>
        <v>#VALUE!</v>
      </c>
    </row>
    <row r="18" spans="1:23" x14ac:dyDescent="0.25">
      <c r="A18" s="174" t="s">
        <v>466</v>
      </c>
      <c r="B18" s="174">
        <f>COUNTIF('Matriz DT-NN'!$L$13:$L$18,A18)</f>
        <v>0</v>
      </c>
      <c r="C18" s="174" t="e">
        <f>COUNTIF('[1]Matriz ATL'!$L$12:$L$382,A18)</f>
        <v>#VALUE!</v>
      </c>
      <c r="D18" s="174" t="e">
        <f>COUNTIF('[1]Matriz BOL-SA'!$L$12:$L$367,A18)</f>
        <v>#VALUE!</v>
      </c>
      <c r="E18" s="174" t="e">
        <f>COUNTIF('[1]Matriz CAQ-HUI'!$L$12:$L$382,A18)</f>
        <v>#VALUE!</v>
      </c>
      <c r="F18" s="174" t="e">
        <f>COUNTIF('[1]Matriz CAU'!$L$12:$L$381,A18)</f>
        <v>#VALUE!</v>
      </c>
      <c r="G18" s="174" t="e">
        <f>COUNTIF('[1]Matriz CTR'!$L$12:$L$326,A18)</f>
        <v>#VALUE!</v>
      </c>
      <c r="H18" s="174" t="e">
        <f>COUNTIF('[1]Matriz CES-GUAJ'!$L$12:$L$392,A18)</f>
        <v>#VALUE!</v>
      </c>
      <c r="I18" s="174" t="e">
        <f>COUNTIF('[1]Matriz CHO'!$L$12:$L$400,A18)</f>
        <v>#VALUE!</v>
      </c>
      <c r="J18" s="174" t="e">
        <f>COUNTIF('[1]Matriz COR'!$L$12:$L$387,A18)</f>
        <v>#VALUE!</v>
      </c>
      <c r="K18" s="174" t="e">
        <f>COUNTIF('[1]Matriz E.CAF'!$L$12:$L$411,A18)</f>
        <v>#VALUE!</v>
      </c>
      <c r="L18" s="174" t="e">
        <f>COUNTIF('[1]Matriz MAG'!$L$12:$L$362,A18)</f>
        <v>#VALUE!</v>
      </c>
      <c r="M18" s="174" t="e">
        <f>COUNTIF('[1]Matriz MGM'!$L$12:$L$375,A18)</f>
        <v>#VALUE!</v>
      </c>
      <c r="N18" s="174" t="e">
        <f>COUNTIF('[1]Matriz MET'!$L$12:$L$508,A18)</f>
        <v>#VALUE!</v>
      </c>
      <c r="O18" s="174" t="e">
        <f>COUNTIF('[1]Matriz NAR'!$L$12:$L$383,A18)</f>
        <v>#VALUE!</v>
      </c>
      <c r="P18" s="174" t="e">
        <f>COUNTIF('[1]Matriz NSA'!$L$12:$L$390,A18)</f>
        <v>#VALUE!</v>
      </c>
      <c r="Q18" s="174" t="e">
        <f>COUNTIF('[1]Matriz PUT'!$L$12:$L$353,A18)</f>
        <v>#VALUE!</v>
      </c>
      <c r="R18" s="174" t="e">
        <f>COUNTIF('[1]Matriz SAN'!$L$12:$L$384,A18)</f>
        <v>#VALUE!</v>
      </c>
      <c r="S18" s="174" t="e">
        <f>COUNTIF('[1]Matriz SUC'!$L$12:$L$378,A18)</f>
        <v>#VALUE!</v>
      </c>
      <c r="T18" s="174" t="e">
        <f>COUNTIF('[1]Matriz URB'!$L$12:$L$379,A18)</f>
        <v>#VALUE!</v>
      </c>
      <c r="U18" s="174" t="e">
        <f>COUNTIF('[1]Matriz VAC'!$L$12:$L$369,A18)</f>
        <v>#VALUE!</v>
      </c>
      <c r="V18" s="174" t="e">
        <f>COUNTIF('[1]Matriz NN'!$L$12:$L$824,A18)</f>
        <v>#VALUE!</v>
      </c>
      <c r="W18" s="174" t="e">
        <f t="shared" si="0"/>
        <v>#VALUE!</v>
      </c>
    </row>
    <row r="19" spans="1:23" x14ac:dyDescent="0.25">
      <c r="A19" s="174" t="s">
        <v>473</v>
      </c>
      <c r="B19" s="174">
        <f>COUNTIF('Matriz DT-NN'!$L$13:$L$18,A19)</f>
        <v>0</v>
      </c>
      <c r="C19" s="174" t="e">
        <f>COUNTIF('[1]Matriz ATL'!$L$12:$L$382,A19)</f>
        <v>#VALUE!</v>
      </c>
      <c r="D19" s="174" t="e">
        <f>COUNTIF('[1]Matriz BOL-SA'!$L$12:$L$367,A19)</f>
        <v>#VALUE!</v>
      </c>
      <c r="E19" s="174" t="e">
        <f>COUNTIF('[1]Matriz CAQ-HUI'!$L$12:$L$382,A19)</f>
        <v>#VALUE!</v>
      </c>
      <c r="F19" s="174" t="e">
        <f>COUNTIF('[1]Matriz CAU'!$L$12:$L$381,A19)</f>
        <v>#VALUE!</v>
      </c>
      <c r="G19" s="174" t="e">
        <f>COUNTIF('[1]Matriz CTR'!$L$12:$L$326,A19)</f>
        <v>#VALUE!</v>
      </c>
      <c r="H19" s="174" t="e">
        <f>COUNTIF('[1]Matriz CES-GUAJ'!$L$12:$L$392,A19)</f>
        <v>#VALUE!</v>
      </c>
      <c r="I19" s="174" t="e">
        <f>COUNTIF('[1]Matriz CHO'!$L$12:$L$400,A19)</f>
        <v>#VALUE!</v>
      </c>
      <c r="J19" s="174" t="e">
        <f>COUNTIF('[1]Matriz COR'!$L$12:$L$387,A19)</f>
        <v>#VALUE!</v>
      </c>
      <c r="K19" s="174" t="e">
        <f>COUNTIF('[1]Matriz E.CAF'!$L$12:$L$411,A19)</f>
        <v>#VALUE!</v>
      </c>
      <c r="L19" s="174" t="e">
        <f>COUNTIF('[1]Matriz MAG'!$L$12:$L$362,A19)</f>
        <v>#VALUE!</v>
      </c>
      <c r="M19" s="174" t="e">
        <f>COUNTIF('[1]Matriz MGM'!$L$12:$L$375,A19)</f>
        <v>#VALUE!</v>
      </c>
      <c r="N19" s="174" t="e">
        <f>COUNTIF('[1]Matriz MET'!$L$12:$L$508,A19)</f>
        <v>#VALUE!</v>
      </c>
      <c r="O19" s="174" t="e">
        <f>COUNTIF('[1]Matriz NAR'!$L$12:$L$383,A19)</f>
        <v>#VALUE!</v>
      </c>
      <c r="P19" s="174" t="e">
        <f>COUNTIF('[1]Matriz NSA'!$L$12:$L$390,A19)</f>
        <v>#VALUE!</v>
      </c>
      <c r="Q19" s="174" t="e">
        <f>COUNTIF('[1]Matriz PUT'!$L$12:$L$353,A19)</f>
        <v>#VALUE!</v>
      </c>
      <c r="R19" s="174" t="e">
        <f>COUNTIF('[1]Matriz SAN'!$L$12:$L$384,A19)</f>
        <v>#VALUE!</v>
      </c>
      <c r="S19" s="174" t="e">
        <f>COUNTIF('[1]Matriz SUC'!$L$12:$L$378,A19)</f>
        <v>#VALUE!</v>
      </c>
      <c r="T19" s="174" t="e">
        <f>COUNTIF('[1]Matriz URB'!$L$12:$L$379,A19)</f>
        <v>#VALUE!</v>
      </c>
      <c r="U19" s="174" t="e">
        <f>COUNTIF('[1]Matriz VAC'!$L$12:$L$369,A19)</f>
        <v>#VALUE!</v>
      </c>
      <c r="V19" s="174" t="e">
        <f>COUNTIF('[1]Matriz NN'!$L$12:$L$824,A19)</f>
        <v>#VALUE!</v>
      </c>
      <c r="W19" s="174" t="e">
        <f t="shared" si="0"/>
        <v>#VALUE!</v>
      </c>
    </row>
    <row r="20" spans="1:23" x14ac:dyDescent="0.25">
      <c r="A20" s="174" t="s">
        <v>480</v>
      </c>
      <c r="B20" s="174">
        <f>COUNTIF('Matriz DT-NN'!$L$13:$L$18,A20)</f>
        <v>0</v>
      </c>
      <c r="C20" s="174" t="e">
        <f>COUNTIF('[1]Matriz ATL'!$L$12:$L$382,A20)</f>
        <v>#VALUE!</v>
      </c>
      <c r="D20" s="174" t="e">
        <f>COUNTIF('[1]Matriz BOL-SA'!$L$12:$L$367,A20)</f>
        <v>#VALUE!</v>
      </c>
      <c r="E20" s="174" t="e">
        <f>COUNTIF('[1]Matriz CAQ-HUI'!$L$12:$L$382,A20)</f>
        <v>#VALUE!</v>
      </c>
      <c r="F20" s="174" t="e">
        <f>COUNTIF('[1]Matriz CAU'!$L$12:$L$381,A20)</f>
        <v>#VALUE!</v>
      </c>
      <c r="G20" s="174" t="e">
        <f>COUNTIF('[1]Matriz CTR'!$L$12:$L$326,A20)</f>
        <v>#VALUE!</v>
      </c>
      <c r="H20" s="174" t="e">
        <f>COUNTIF('[1]Matriz CES-GUAJ'!$L$12:$L$392,A20)</f>
        <v>#VALUE!</v>
      </c>
      <c r="I20" s="174" t="e">
        <f>COUNTIF('[1]Matriz CHO'!$L$12:$L$400,A20)</f>
        <v>#VALUE!</v>
      </c>
      <c r="J20" s="174" t="e">
        <f>COUNTIF('[1]Matriz COR'!$L$12:$L$387,A20)</f>
        <v>#VALUE!</v>
      </c>
      <c r="K20" s="174" t="e">
        <f>COUNTIF('[1]Matriz E.CAF'!$L$12:$L$411,A20)</f>
        <v>#VALUE!</v>
      </c>
      <c r="L20" s="174" t="e">
        <f>COUNTIF('[1]Matriz MAG'!$L$12:$L$362,A20)</f>
        <v>#VALUE!</v>
      </c>
      <c r="M20" s="174" t="e">
        <f>COUNTIF('[1]Matriz MGM'!$L$12:$L$375,A20)</f>
        <v>#VALUE!</v>
      </c>
      <c r="N20" s="174" t="e">
        <f>COUNTIF('[1]Matriz MET'!$L$12:$L$508,A20)</f>
        <v>#VALUE!</v>
      </c>
      <c r="O20" s="174" t="e">
        <f>COUNTIF('[1]Matriz NAR'!$L$12:$L$383,A20)</f>
        <v>#VALUE!</v>
      </c>
      <c r="P20" s="174" t="e">
        <f>COUNTIF('[1]Matriz NSA'!$L$12:$L$390,A20)</f>
        <v>#VALUE!</v>
      </c>
      <c r="Q20" s="174" t="e">
        <f>COUNTIF('[1]Matriz PUT'!$L$12:$L$353,A20)</f>
        <v>#VALUE!</v>
      </c>
      <c r="R20" s="174" t="e">
        <f>COUNTIF('[1]Matriz SAN'!$L$12:$L$384,A20)</f>
        <v>#VALUE!</v>
      </c>
      <c r="S20" s="174" t="e">
        <f>COUNTIF('[1]Matriz SUC'!$L$12:$L$378,A20)</f>
        <v>#VALUE!</v>
      </c>
      <c r="T20" s="174" t="e">
        <f>COUNTIF('[1]Matriz URB'!$L$12:$L$379,A20)</f>
        <v>#VALUE!</v>
      </c>
      <c r="U20" s="174" t="e">
        <f>COUNTIF('[1]Matriz VAC'!$L$12:$L$369,A20)</f>
        <v>#VALUE!</v>
      </c>
      <c r="V20" s="190" t="e">
        <f>COUNTIF('[1]Matriz NN'!$L$12:$L$824,A20)</f>
        <v>#VALUE!</v>
      </c>
      <c r="W20" s="190" t="e">
        <f t="shared" si="0"/>
        <v>#VALUE!</v>
      </c>
    </row>
    <row r="21" spans="1:23" x14ac:dyDescent="0.25">
      <c r="A21" s="174" t="s">
        <v>487</v>
      </c>
      <c r="B21" s="174">
        <f>COUNTIF('Matriz DT-NN'!$L$13:$L$18,A21)</f>
        <v>0</v>
      </c>
      <c r="C21" s="174" t="e">
        <f>COUNTIF('[1]Matriz ATL'!$L$12:$L$382,A21)</f>
        <v>#VALUE!</v>
      </c>
      <c r="D21" s="174" t="e">
        <f>COUNTIF('[1]Matriz BOL-SA'!$L$12:$L$367,A21)</f>
        <v>#VALUE!</v>
      </c>
      <c r="E21" s="174" t="e">
        <f>COUNTIF('[1]Matriz CAQ-HUI'!$L$12:$L$382,A21)</f>
        <v>#VALUE!</v>
      </c>
      <c r="F21" s="174" t="e">
        <f>COUNTIF('[1]Matriz CAU'!$L$12:$L$381,A21)</f>
        <v>#VALUE!</v>
      </c>
      <c r="G21" s="174" t="e">
        <f>COUNTIF('[1]Matriz CTR'!$L$12:$L$326,A21)</f>
        <v>#VALUE!</v>
      </c>
      <c r="H21" s="174" t="e">
        <f>COUNTIF('[1]Matriz CES-GUAJ'!$L$12:$L$392,A21)</f>
        <v>#VALUE!</v>
      </c>
      <c r="I21" s="174" t="e">
        <f>COUNTIF('[1]Matriz CHO'!$L$12:$L$400,A21)</f>
        <v>#VALUE!</v>
      </c>
      <c r="J21" s="174" t="e">
        <f>COUNTIF('[1]Matriz COR'!$L$12:$L$387,A21)</f>
        <v>#VALUE!</v>
      </c>
      <c r="K21" s="174" t="e">
        <f>COUNTIF('[1]Matriz E.CAF'!$L$12:$L$411,A21)</f>
        <v>#VALUE!</v>
      </c>
      <c r="L21" s="174" t="e">
        <f>COUNTIF('[1]Matriz MAG'!$L$12:$L$362,A21)</f>
        <v>#VALUE!</v>
      </c>
      <c r="M21" s="174" t="e">
        <f>COUNTIF('[1]Matriz MGM'!$L$12:$L$375,A21)</f>
        <v>#VALUE!</v>
      </c>
      <c r="N21" s="174" t="e">
        <f>COUNTIF('[1]Matriz MET'!$L$12:$L$508,A21)</f>
        <v>#VALUE!</v>
      </c>
      <c r="O21" s="174" t="e">
        <f>COUNTIF('[1]Matriz NAR'!$L$12:$L$383,A21)</f>
        <v>#VALUE!</v>
      </c>
      <c r="P21" s="174" t="e">
        <f>COUNTIF('[1]Matriz NSA'!$L$12:$L$390,A21)</f>
        <v>#VALUE!</v>
      </c>
      <c r="Q21" s="174" t="e">
        <f>COUNTIF('[1]Matriz PUT'!$L$12:$L$353,A21)</f>
        <v>#VALUE!</v>
      </c>
      <c r="R21" s="174" t="e">
        <f>COUNTIF('[1]Matriz SAN'!$L$12:$L$384,A21)</f>
        <v>#VALUE!</v>
      </c>
      <c r="S21" s="174" t="e">
        <f>COUNTIF('[1]Matriz SUC'!$L$12:$L$378,A21)</f>
        <v>#VALUE!</v>
      </c>
      <c r="T21" s="174" t="e">
        <f>COUNTIF('[1]Matriz URB'!$L$12:$L$379,A21)</f>
        <v>#VALUE!</v>
      </c>
      <c r="U21" s="174" t="e">
        <f>COUNTIF('[1]Matriz VAC'!$L$12:$L$369,A21)</f>
        <v>#VALUE!</v>
      </c>
      <c r="V21" s="174" t="e">
        <f>COUNTIF('[1]Matriz NN'!$L$12:$L$824,A21)</f>
        <v>#VALUE!</v>
      </c>
      <c r="W21" s="174" t="e">
        <f t="shared" si="0"/>
        <v>#VALUE!</v>
      </c>
    </row>
    <row r="22" spans="1:23" x14ac:dyDescent="0.25">
      <c r="A22" s="174" t="s">
        <v>494</v>
      </c>
      <c r="B22" s="174">
        <f>COUNTIF('Matriz DT-NN'!$L$13:$L$18,A22)</f>
        <v>0</v>
      </c>
      <c r="C22" s="174" t="e">
        <f>COUNTIF('[1]Matriz ATL'!$L$12:$L$382,A22)</f>
        <v>#VALUE!</v>
      </c>
      <c r="D22" s="174" t="e">
        <f>COUNTIF('[1]Matriz BOL-SA'!$L$12:$L$367,A22)</f>
        <v>#VALUE!</v>
      </c>
      <c r="E22" s="174" t="e">
        <f>COUNTIF('[1]Matriz CAQ-HUI'!$L$12:$L$382,A22)</f>
        <v>#VALUE!</v>
      </c>
      <c r="F22" s="174" t="e">
        <f>COUNTIF('[1]Matriz CAU'!$L$12:$L$381,A22)</f>
        <v>#VALUE!</v>
      </c>
      <c r="G22" s="174" t="e">
        <f>COUNTIF('[1]Matriz CTR'!$L$12:$L$326,A22)</f>
        <v>#VALUE!</v>
      </c>
      <c r="H22" s="174" t="e">
        <f>COUNTIF('[1]Matriz CES-GUAJ'!$L$12:$L$392,A22)</f>
        <v>#VALUE!</v>
      </c>
      <c r="I22" s="174" t="e">
        <f>COUNTIF('[1]Matriz CHO'!$L$12:$L$400,A22)</f>
        <v>#VALUE!</v>
      </c>
      <c r="J22" s="174" t="e">
        <f>COUNTIF('[1]Matriz COR'!$L$12:$L$387,A22)</f>
        <v>#VALUE!</v>
      </c>
      <c r="K22" s="174" t="e">
        <f>COUNTIF('[1]Matriz E.CAF'!$L$12:$L$411,A22)</f>
        <v>#VALUE!</v>
      </c>
      <c r="L22" s="174" t="e">
        <f>COUNTIF('[1]Matriz MAG'!$L$12:$L$362,A22)</f>
        <v>#VALUE!</v>
      </c>
      <c r="M22" s="174" t="e">
        <f>COUNTIF('[1]Matriz MGM'!$L$12:$L$375,A22)</f>
        <v>#VALUE!</v>
      </c>
      <c r="N22" s="174" t="e">
        <f>COUNTIF('[1]Matriz MET'!$L$12:$L$508,A22)</f>
        <v>#VALUE!</v>
      </c>
      <c r="O22" s="174" t="e">
        <f>COUNTIF('[1]Matriz NAR'!$L$12:$L$383,A22)</f>
        <v>#VALUE!</v>
      </c>
      <c r="P22" s="174" t="e">
        <f>COUNTIF('[1]Matriz NSA'!$L$12:$L$390,A22)</f>
        <v>#VALUE!</v>
      </c>
      <c r="Q22" s="174" t="e">
        <f>COUNTIF('[1]Matriz PUT'!$L$12:$L$353,A22)</f>
        <v>#VALUE!</v>
      </c>
      <c r="R22" s="174" t="e">
        <f>COUNTIF('[1]Matriz SAN'!$L$12:$L$384,A22)</f>
        <v>#VALUE!</v>
      </c>
      <c r="S22" s="174" t="e">
        <f>COUNTIF('[1]Matriz SUC'!$L$12:$L$378,A22)</f>
        <v>#VALUE!</v>
      </c>
      <c r="T22" s="174" t="e">
        <f>COUNTIF('[1]Matriz URB'!$L$12:$L$379,A22)</f>
        <v>#VALUE!</v>
      </c>
      <c r="U22" s="174" t="e">
        <f>COUNTIF('[1]Matriz VAC'!$L$12:$L$369,A22)</f>
        <v>#VALUE!</v>
      </c>
      <c r="V22" s="174" t="e">
        <f>COUNTIF('[1]Matriz NN'!$L$12:$L$824,A22)</f>
        <v>#VALUE!</v>
      </c>
      <c r="W22" s="174" t="e">
        <f t="shared" si="0"/>
        <v>#VALUE!</v>
      </c>
    </row>
    <row r="23" spans="1:23" x14ac:dyDescent="0.25">
      <c r="A23" s="174" t="s">
        <v>500</v>
      </c>
      <c r="B23" s="174">
        <f>COUNTIF('Matriz DT-NN'!$L$13:$L$18,A23)</f>
        <v>0</v>
      </c>
      <c r="C23" s="174" t="e">
        <f>COUNTIF('[1]Matriz ATL'!$L$12:$L$382,A23)</f>
        <v>#VALUE!</v>
      </c>
      <c r="D23" s="174" t="e">
        <f>COUNTIF('[1]Matriz BOL-SA'!$L$12:$L$367,A23)</f>
        <v>#VALUE!</v>
      </c>
      <c r="E23" s="174" t="e">
        <f>COUNTIF('[1]Matriz CAQ-HUI'!$L$12:$L$382,A23)</f>
        <v>#VALUE!</v>
      </c>
      <c r="F23" s="174" t="e">
        <f>COUNTIF('[1]Matriz CAU'!$L$12:$L$381,A23)</f>
        <v>#VALUE!</v>
      </c>
      <c r="G23" s="174" t="e">
        <f>COUNTIF('[1]Matriz CTR'!$L$12:$L$326,A23)</f>
        <v>#VALUE!</v>
      </c>
      <c r="H23" s="174" t="e">
        <f>COUNTIF('[1]Matriz CES-GUAJ'!$L$12:$L$392,A23)</f>
        <v>#VALUE!</v>
      </c>
      <c r="I23" s="174" t="e">
        <f>COUNTIF('[1]Matriz CHO'!$L$12:$L$400,A23)</f>
        <v>#VALUE!</v>
      </c>
      <c r="J23" s="174" t="e">
        <f>COUNTIF('[1]Matriz COR'!$L$12:$L$387,A23)</f>
        <v>#VALUE!</v>
      </c>
      <c r="K23" s="174" t="e">
        <f>COUNTIF('[1]Matriz E.CAF'!$L$12:$L$411,A23)</f>
        <v>#VALUE!</v>
      </c>
      <c r="L23" s="174" t="e">
        <f>COUNTIF('[1]Matriz MAG'!$L$12:$L$362,A23)</f>
        <v>#VALUE!</v>
      </c>
      <c r="M23" s="174" t="e">
        <f>COUNTIF('[1]Matriz MGM'!$L$12:$L$375,A23)</f>
        <v>#VALUE!</v>
      </c>
      <c r="N23" s="174" t="e">
        <f>COUNTIF('[1]Matriz MET'!$L$12:$L$508,A23)</f>
        <v>#VALUE!</v>
      </c>
      <c r="O23" s="174" t="e">
        <f>COUNTIF('[1]Matriz NAR'!$L$12:$L$383,A23)</f>
        <v>#VALUE!</v>
      </c>
      <c r="P23" s="174" t="e">
        <f>COUNTIF('[1]Matriz NSA'!$L$12:$L$390,A23)</f>
        <v>#VALUE!</v>
      </c>
      <c r="Q23" s="174" t="e">
        <f>COUNTIF('[1]Matriz PUT'!$L$12:$L$353,A23)</f>
        <v>#VALUE!</v>
      </c>
      <c r="R23" s="174" t="e">
        <f>COUNTIF('[1]Matriz SAN'!$L$12:$L$384,A23)</f>
        <v>#VALUE!</v>
      </c>
      <c r="S23" s="174" t="e">
        <f>COUNTIF('[1]Matriz SUC'!$L$12:$L$378,A23)</f>
        <v>#VALUE!</v>
      </c>
      <c r="T23" s="174" t="e">
        <f>COUNTIF('[1]Matriz URB'!$L$12:$L$379,A23)</f>
        <v>#VALUE!</v>
      </c>
      <c r="U23" s="174" t="e">
        <f>COUNTIF('[1]Matriz VAC'!$L$12:$L$369,A23)</f>
        <v>#VALUE!</v>
      </c>
      <c r="V23" s="174" t="e">
        <f>COUNTIF('[1]Matriz NN'!$L$12:$L$824,A23)</f>
        <v>#VALUE!</v>
      </c>
      <c r="W23" s="174" t="e">
        <f t="shared" si="0"/>
        <v>#VALUE!</v>
      </c>
    </row>
    <row r="24" spans="1:23" x14ac:dyDescent="0.25">
      <c r="A24" s="174" t="s">
        <v>505</v>
      </c>
      <c r="B24" s="174">
        <f>COUNTIF('Matriz DT-NN'!$L$13:$L$18,A24)</f>
        <v>0</v>
      </c>
      <c r="C24" s="174" t="e">
        <f>COUNTIF('[1]Matriz ATL'!$L$12:$L$382,A24)</f>
        <v>#VALUE!</v>
      </c>
      <c r="D24" s="174" t="e">
        <f>COUNTIF('[1]Matriz BOL-SA'!$L$12:$L$367,A24)</f>
        <v>#VALUE!</v>
      </c>
      <c r="E24" s="174" t="e">
        <f>COUNTIF('[1]Matriz CAQ-HUI'!$L$12:$L$382,A24)</f>
        <v>#VALUE!</v>
      </c>
      <c r="F24" s="174" t="e">
        <f>COUNTIF('[1]Matriz CAU'!$L$12:$L$381,A24)</f>
        <v>#VALUE!</v>
      </c>
      <c r="G24" s="174" t="e">
        <f>COUNTIF('[1]Matriz CTR'!$L$12:$L$326,A24)</f>
        <v>#VALUE!</v>
      </c>
      <c r="H24" s="174" t="e">
        <f>COUNTIF('[1]Matriz CES-GUAJ'!$L$12:$L$392,A24)</f>
        <v>#VALUE!</v>
      </c>
      <c r="I24" s="174" t="e">
        <f>COUNTIF('[1]Matriz CHO'!$L$12:$L$400,A24)</f>
        <v>#VALUE!</v>
      </c>
      <c r="J24" s="174" t="e">
        <f>COUNTIF('[1]Matriz COR'!$L$12:$L$387,A24)</f>
        <v>#VALUE!</v>
      </c>
      <c r="K24" s="174" t="e">
        <f>COUNTIF('[1]Matriz E.CAF'!$L$12:$L$411,A24)</f>
        <v>#VALUE!</v>
      </c>
      <c r="L24" s="174" t="e">
        <f>COUNTIF('[1]Matriz MAG'!$L$12:$L$362,A24)</f>
        <v>#VALUE!</v>
      </c>
      <c r="M24" s="174" t="e">
        <f>COUNTIF('[1]Matriz MGM'!$L$12:$L$375,A24)</f>
        <v>#VALUE!</v>
      </c>
      <c r="N24" s="174" t="e">
        <f>COUNTIF('[1]Matriz MET'!$L$12:$L$508,A24)</f>
        <v>#VALUE!</v>
      </c>
      <c r="O24" s="174" t="e">
        <f>COUNTIF('[1]Matriz NAR'!$L$12:$L$383,A24)</f>
        <v>#VALUE!</v>
      </c>
      <c r="P24" s="174" t="e">
        <f>COUNTIF('[1]Matriz NSA'!$L$12:$L$390,A24)</f>
        <v>#VALUE!</v>
      </c>
      <c r="Q24" s="174" t="e">
        <f>COUNTIF('[1]Matriz PUT'!$L$12:$L$353,A24)</f>
        <v>#VALUE!</v>
      </c>
      <c r="R24" s="174" t="e">
        <f>COUNTIF('[1]Matriz SAN'!$L$12:$L$384,A24)</f>
        <v>#VALUE!</v>
      </c>
      <c r="S24" s="174" t="e">
        <f>COUNTIF('[1]Matriz SUC'!$L$12:$L$378,A24)</f>
        <v>#VALUE!</v>
      </c>
      <c r="T24" s="174" t="e">
        <f>COUNTIF('[1]Matriz URB'!$L$12:$L$379,A24)</f>
        <v>#VALUE!</v>
      </c>
      <c r="U24" s="174" t="e">
        <f>COUNTIF('[1]Matriz VAC'!$L$12:$L$369,A24)</f>
        <v>#VALUE!</v>
      </c>
      <c r="V24" s="174" t="e">
        <f>COUNTIF('[1]Matriz NN'!$L$12:$L$824,A24)</f>
        <v>#VALUE!</v>
      </c>
      <c r="W24" s="174" t="e">
        <f t="shared" si="0"/>
        <v>#VALUE!</v>
      </c>
    </row>
    <row r="25" spans="1:23" x14ac:dyDescent="0.25">
      <c r="A25" s="174" t="s">
        <v>511</v>
      </c>
      <c r="B25" s="174">
        <f>COUNTIF('Matriz DT-NN'!$L$13:$L$18,A25)</f>
        <v>0</v>
      </c>
      <c r="C25" s="174" t="e">
        <f>COUNTIF('[1]Matriz ATL'!$L$12:$L$382,A25)</f>
        <v>#VALUE!</v>
      </c>
      <c r="D25" s="174" t="e">
        <f>COUNTIF('[1]Matriz BOL-SA'!$L$12:$L$367,A25)</f>
        <v>#VALUE!</v>
      </c>
      <c r="E25" s="174" t="e">
        <f>COUNTIF('[1]Matriz CAQ-HUI'!$L$12:$L$382,A25)</f>
        <v>#VALUE!</v>
      </c>
      <c r="F25" s="174" t="e">
        <f>COUNTIF('[1]Matriz CAU'!$L$12:$L$381,A25)</f>
        <v>#VALUE!</v>
      </c>
      <c r="G25" s="174" t="e">
        <f>COUNTIF('[1]Matriz CTR'!$L$12:$L$326,A25)</f>
        <v>#VALUE!</v>
      </c>
      <c r="H25" s="174" t="e">
        <f>COUNTIF('[1]Matriz CES-GUAJ'!$L$12:$L$392,A25)</f>
        <v>#VALUE!</v>
      </c>
      <c r="I25" s="174" t="e">
        <f>COUNTIF('[1]Matriz CHO'!$L$12:$L$400,A25)</f>
        <v>#VALUE!</v>
      </c>
      <c r="J25" s="174" t="e">
        <f>COUNTIF('[1]Matriz COR'!$L$12:$L$387,A25)</f>
        <v>#VALUE!</v>
      </c>
      <c r="K25" s="174" t="e">
        <f>COUNTIF('[1]Matriz E.CAF'!$L$12:$L$411,A25)</f>
        <v>#VALUE!</v>
      </c>
      <c r="L25" s="174" t="e">
        <f>COUNTIF('[1]Matriz MAG'!$L$12:$L$362,A25)</f>
        <v>#VALUE!</v>
      </c>
      <c r="M25" s="174" t="e">
        <f>COUNTIF('[1]Matriz MGM'!$L$12:$L$375,A25)</f>
        <v>#VALUE!</v>
      </c>
      <c r="N25" s="174" t="e">
        <f>COUNTIF('[1]Matriz MET'!$L$12:$L$508,A25)</f>
        <v>#VALUE!</v>
      </c>
      <c r="O25" s="174" t="e">
        <f>COUNTIF('[1]Matriz NAR'!$L$12:$L$383,A25)</f>
        <v>#VALUE!</v>
      </c>
      <c r="P25" s="174" t="e">
        <f>COUNTIF('[1]Matriz NSA'!$L$12:$L$390,A25)</f>
        <v>#VALUE!</v>
      </c>
      <c r="Q25" s="174" t="e">
        <f>COUNTIF('[1]Matriz PUT'!$L$12:$L$353,A25)</f>
        <v>#VALUE!</v>
      </c>
      <c r="R25" s="174" t="e">
        <f>COUNTIF('[1]Matriz SAN'!$L$12:$L$384,A25)</f>
        <v>#VALUE!</v>
      </c>
      <c r="S25" s="174" t="e">
        <f>COUNTIF('[1]Matriz SUC'!$L$12:$L$378,A25)</f>
        <v>#VALUE!</v>
      </c>
      <c r="T25" s="174" t="e">
        <f>COUNTIF('[1]Matriz URB'!$L$12:$L$379,A25)</f>
        <v>#VALUE!</v>
      </c>
      <c r="U25" s="174" t="e">
        <f>COUNTIF('[1]Matriz VAC'!$L$12:$L$369,A25)</f>
        <v>#VALUE!</v>
      </c>
      <c r="V25" s="174" t="e">
        <f>COUNTIF('[1]Matriz NN'!$L$12:$L$824,A25)</f>
        <v>#VALUE!</v>
      </c>
      <c r="W25" s="174" t="e">
        <f t="shared" si="0"/>
        <v>#VALUE!</v>
      </c>
    </row>
    <row r="26" spans="1:23" x14ac:dyDescent="0.25">
      <c r="A26" s="174" t="s">
        <v>517</v>
      </c>
      <c r="B26" s="174">
        <f>COUNTIF('Matriz DT-NN'!$L$13:$L$18,A26)</f>
        <v>0</v>
      </c>
      <c r="C26" s="174" t="e">
        <f>COUNTIF('[1]Matriz ATL'!$L$12:$L$382,A26)</f>
        <v>#VALUE!</v>
      </c>
      <c r="D26" s="174" t="e">
        <f>COUNTIF('[1]Matriz BOL-SA'!$L$12:$L$367,A26)</f>
        <v>#VALUE!</v>
      </c>
      <c r="E26" s="174" t="e">
        <f>COUNTIF('[1]Matriz CAQ-HUI'!$L$12:$L$382,A26)</f>
        <v>#VALUE!</v>
      </c>
      <c r="F26" s="174" t="e">
        <f>COUNTIF('[1]Matriz CAU'!$L$12:$L$381,A26)</f>
        <v>#VALUE!</v>
      </c>
      <c r="G26" s="174" t="e">
        <f>COUNTIF('[1]Matriz CTR'!$L$12:$L$326,A26)</f>
        <v>#VALUE!</v>
      </c>
      <c r="H26" s="174" t="e">
        <f>COUNTIF('[1]Matriz CES-GUAJ'!$L$12:$L$392,A26)</f>
        <v>#VALUE!</v>
      </c>
      <c r="I26" s="174" t="e">
        <f>COUNTIF('[1]Matriz CHO'!$L$12:$L$400,A26)</f>
        <v>#VALUE!</v>
      </c>
      <c r="J26" s="174" t="e">
        <f>COUNTIF('[1]Matriz COR'!$L$12:$L$387,A26)</f>
        <v>#VALUE!</v>
      </c>
      <c r="K26" s="174" t="e">
        <f>COUNTIF('[1]Matriz E.CAF'!$L$12:$L$411,A26)</f>
        <v>#VALUE!</v>
      </c>
      <c r="L26" s="174" t="e">
        <f>COUNTIF('[1]Matriz MAG'!$L$12:$L$362,A26)</f>
        <v>#VALUE!</v>
      </c>
      <c r="M26" s="174" t="e">
        <f>COUNTIF('[1]Matriz MGM'!$L$12:$L$375,A26)</f>
        <v>#VALUE!</v>
      </c>
      <c r="N26" s="174" t="e">
        <f>COUNTIF('[1]Matriz MET'!$L$12:$L$508,A26)</f>
        <v>#VALUE!</v>
      </c>
      <c r="O26" s="174" t="e">
        <f>COUNTIF('[1]Matriz NAR'!$L$12:$L$383,A26)</f>
        <v>#VALUE!</v>
      </c>
      <c r="P26" s="174" t="e">
        <f>COUNTIF('[1]Matriz NSA'!$L$12:$L$390,A26)</f>
        <v>#VALUE!</v>
      </c>
      <c r="Q26" s="174" t="e">
        <f>COUNTIF('[1]Matriz PUT'!$L$12:$L$353,A26)</f>
        <v>#VALUE!</v>
      </c>
      <c r="R26" s="174" t="e">
        <f>COUNTIF('[1]Matriz SAN'!$L$12:$L$384,A26)</f>
        <v>#VALUE!</v>
      </c>
      <c r="S26" s="174" t="e">
        <f>COUNTIF('[1]Matriz SUC'!$L$12:$L$378,A26)</f>
        <v>#VALUE!</v>
      </c>
      <c r="T26" s="174" t="e">
        <f>COUNTIF('[1]Matriz URB'!$L$12:$L$379,A26)</f>
        <v>#VALUE!</v>
      </c>
      <c r="U26" s="174" t="e">
        <f>COUNTIF('[1]Matriz VAC'!$L$12:$L$369,A26)</f>
        <v>#VALUE!</v>
      </c>
      <c r="V26" s="190" t="e">
        <f>COUNTIF('[1]Matriz NN'!$L$12:$L$824,A26)</f>
        <v>#VALUE!</v>
      </c>
      <c r="W26" s="174" t="e">
        <f t="shared" si="0"/>
        <v>#VALUE!</v>
      </c>
    </row>
    <row r="27" spans="1:23" x14ac:dyDescent="0.25">
      <c r="A27" s="174" t="s">
        <v>523</v>
      </c>
      <c r="B27" s="174">
        <f>COUNTIF('Matriz DT-NN'!$L$13:$L$18,A27)</f>
        <v>0</v>
      </c>
      <c r="C27" s="174" t="e">
        <f>COUNTIF('[1]Matriz ATL'!$L$12:$L$382,A27)</f>
        <v>#VALUE!</v>
      </c>
      <c r="D27" s="174" t="e">
        <f>COUNTIF('[1]Matriz BOL-SA'!$L$12:$L$367,A27)</f>
        <v>#VALUE!</v>
      </c>
      <c r="E27" s="174" t="e">
        <f>COUNTIF('[1]Matriz CAQ-HUI'!$L$12:$L$382,A27)</f>
        <v>#VALUE!</v>
      </c>
      <c r="F27" s="174" t="e">
        <f>COUNTIF('[1]Matriz CAU'!$L$12:$L$381,A27)</f>
        <v>#VALUE!</v>
      </c>
      <c r="G27" s="174" t="e">
        <f>COUNTIF('[1]Matriz CTR'!$L$12:$L$326,A27)</f>
        <v>#VALUE!</v>
      </c>
      <c r="H27" s="174" t="e">
        <f>COUNTIF('[1]Matriz CES-GUAJ'!$L$12:$L$392,A27)</f>
        <v>#VALUE!</v>
      </c>
      <c r="I27" s="174" t="e">
        <f>COUNTIF('[1]Matriz CHO'!$L$12:$L$400,A27)</f>
        <v>#VALUE!</v>
      </c>
      <c r="J27" s="174" t="e">
        <f>COUNTIF('[1]Matriz COR'!$L$12:$L$387,A27)</f>
        <v>#VALUE!</v>
      </c>
      <c r="K27" s="174" t="e">
        <f>COUNTIF('[1]Matriz E.CAF'!$L$12:$L$411,A27)</f>
        <v>#VALUE!</v>
      </c>
      <c r="L27" s="174" t="e">
        <f>COUNTIF('[1]Matriz MAG'!$L$12:$L$362,A27)</f>
        <v>#VALUE!</v>
      </c>
      <c r="M27" s="174" t="e">
        <f>COUNTIF('[1]Matriz MGM'!$L$12:$L$375,A27)</f>
        <v>#VALUE!</v>
      </c>
      <c r="N27" s="174" t="e">
        <f>COUNTIF('[1]Matriz MET'!$L$12:$L$508,A27)</f>
        <v>#VALUE!</v>
      </c>
      <c r="O27" s="174" t="e">
        <f>COUNTIF('[1]Matriz NAR'!$L$12:$L$383,A27)</f>
        <v>#VALUE!</v>
      </c>
      <c r="P27" s="174" t="e">
        <f>COUNTIF('[1]Matriz NSA'!$L$12:$L$390,A27)</f>
        <v>#VALUE!</v>
      </c>
      <c r="Q27" s="174" t="e">
        <f>COUNTIF('[1]Matriz PUT'!$L$12:$L$353,A27)</f>
        <v>#VALUE!</v>
      </c>
      <c r="R27" s="174" t="e">
        <f>COUNTIF('[1]Matriz SAN'!$L$12:$L$384,A27)</f>
        <v>#VALUE!</v>
      </c>
      <c r="S27" s="174" t="e">
        <f>COUNTIF('[1]Matriz SUC'!$L$12:$L$378,A27)</f>
        <v>#VALUE!</v>
      </c>
      <c r="T27" s="174" t="e">
        <f>COUNTIF('[1]Matriz URB'!$L$12:$L$379,A27)</f>
        <v>#VALUE!</v>
      </c>
      <c r="U27" s="174" t="e">
        <f>COUNTIF('[1]Matriz VAC'!$L$12:$L$369,A27)</f>
        <v>#VALUE!</v>
      </c>
      <c r="V27" s="174" t="e">
        <f>COUNTIF('[1]Matriz NN'!$L$12:$L$824,A27)</f>
        <v>#VALUE!</v>
      </c>
      <c r="W27" s="179" t="e">
        <f t="shared" si="0"/>
        <v>#VALUE!</v>
      </c>
    </row>
    <row r="28" spans="1:23" x14ac:dyDescent="0.25">
      <c r="A28" s="174" t="s">
        <v>529</v>
      </c>
      <c r="B28" s="174">
        <f>COUNTIF('Matriz DT-NN'!$L$13:$L$18,A28)</f>
        <v>0</v>
      </c>
      <c r="C28" s="174" t="e">
        <f>COUNTIF('[1]Matriz ATL'!$L$12:$L$382,A28)</f>
        <v>#VALUE!</v>
      </c>
      <c r="D28" s="174" t="e">
        <f>COUNTIF('[1]Matriz BOL-SA'!$L$12:$L$367,A28)</f>
        <v>#VALUE!</v>
      </c>
      <c r="E28" s="174" t="e">
        <f>COUNTIF('[1]Matriz CAQ-HUI'!$L$12:$L$382,A28)</f>
        <v>#VALUE!</v>
      </c>
      <c r="F28" s="174" t="e">
        <f>COUNTIF('[1]Matriz CAU'!$L$12:$L$381,A28)</f>
        <v>#VALUE!</v>
      </c>
      <c r="G28" s="174" t="e">
        <f>COUNTIF('[1]Matriz CTR'!$L$12:$L$326,A28)</f>
        <v>#VALUE!</v>
      </c>
      <c r="H28" s="174" t="e">
        <f>COUNTIF('[1]Matriz CES-GUAJ'!$L$12:$L$392,A28)</f>
        <v>#VALUE!</v>
      </c>
      <c r="I28" s="174" t="e">
        <f>COUNTIF('[1]Matriz CHO'!$L$12:$L$400,A28)</f>
        <v>#VALUE!</v>
      </c>
      <c r="J28" s="174" t="e">
        <f>COUNTIF('[1]Matriz COR'!$L$12:$L$387,A28)</f>
        <v>#VALUE!</v>
      </c>
      <c r="K28" s="174" t="e">
        <f>COUNTIF('[1]Matriz E.CAF'!$L$12:$L$411,A28)</f>
        <v>#VALUE!</v>
      </c>
      <c r="L28" s="174" t="e">
        <f>COUNTIF('[1]Matriz MAG'!$L$12:$L$362,A28)</f>
        <v>#VALUE!</v>
      </c>
      <c r="M28" s="174" t="e">
        <f>COUNTIF('[1]Matriz MGM'!$L$12:$L$375,A28)</f>
        <v>#VALUE!</v>
      </c>
      <c r="N28" s="174" t="e">
        <f>COUNTIF('[1]Matriz MET'!$L$12:$L$508,A28)</f>
        <v>#VALUE!</v>
      </c>
      <c r="O28" s="174" t="e">
        <f>COUNTIF('[1]Matriz NAR'!$L$12:$L$383,A28)</f>
        <v>#VALUE!</v>
      </c>
      <c r="P28" s="174" t="e">
        <f>COUNTIF('[1]Matriz NSA'!$L$12:$L$390,A28)</f>
        <v>#VALUE!</v>
      </c>
      <c r="Q28" s="174" t="e">
        <f>COUNTIF('[1]Matriz PUT'!$L$12:$L$353,A28)</f>
        <v>#VALUE!</v>
      </c>
      <c r="R28" s="174" t="e">
        <f>COUNTIF('[1]Matriz SAN'!$L$12:$L$384,A28)</f>
        <v>#VALUE!</v>
      </c>
      <c r="S28" s="174" t="e">
        <f>COUNTIF('[1]Matriz SUC'!$L$12:$L$378,A28)</f>
        <v>#VALUE!</v>
      </c>
      <c r="T28" s="174" t="e">
        <f>COUNTIF('[1]Matriz URB'!$L$12:$L$379,A28)</f>
        <v>#VALUE!</v>
      </c>
      <c r="U28" s="174" t="e">
        <f>COUNTIF('[1]Matriz VAC'!$L$12:$L$369,A28)</f>
        <v>#VALUE!</v>
      </c>
      <c r="V28" s="174" t="e">
        <f>COUNTIF('[1]Matriz NN'!$L$12:$L$824,A28)</f>
        <v>#VALUE!</v>
      </c>
      <c r="W28" s="174" t="e">
        <f t="shared" si="0"/>
        <v>#VALUE!</v>
      </c>
    </row>
    <row r="29" spans="1:23" x14ac:dyDescent="0.25">
      <c r="A29" s="174" t="s">
        <v>535</v>
      </c>
      <c r="B29" s="174">
        <f>COUNTIF('Matriz DT-NN'!$L$13:$L$18,A29)</f>
        <v>0</v>
      </c>
      <c r="C29" s="174" t="e">
        <f>COUNTIF('[1]Matriz ATL'!$L$12:$L$382,A29)</f>
        <v>#VALUE!</v>
      </c>
      <c r="D29" s="174" t="e">
        <f>COUNTIF('[1]Matriz BOL-SA'!$L$12:$L$367,A29)</f>
        <v>#VALUE!</v>
      </c>
      <c r="E29" s="174" t="e">
        <f>COUNTIF('[1]Matriz CAQ-HUI'!$L$12:$L$382,A29)</f>
        <v>#VALUE!</v>
      </c>
      <c r="F29" s="174" t="e">
        <f>COUNTIF('[1]Matriz CAU'!$L$12:$L$381,A29)</f>
        <v>#VALUE!</v>
      </c>
      <c r="G29" s="174" t="e">
        <f>COUNTIF('[1]Matriz CTR'!$L$12:$L$326,A29)</f>
        <v>#VALUE!</v>
      </c>
      <c r="H29" s="174" t="e">
        <f>COUNTIF('[1]Matriz CES-GUAJ'!$L$12:$L$392,A29)</f>
        <v>#VALUE!</v>
      </c>
      <c r="I29" s="174" t="e">
        <f>COUNTIF('[1]Matriz CHO'!$L$12:$L$400,A29)</f>
        <v>#VALUE!</v>
      </c>
      <c r="J29" s="174" t="e">
        <f>COUNTIF('[1]Matriz COR'!$L$12:$L$387,A29)</f>
        <v>#VALUE!</v>
      </c>
      <c r="K29" s="174" t="e">
        <f>COUNTIF('[1]Matriz E.CAF'!$L$12:$L$411,A29)</f>
        <v>#VALUE!</v>
      </c>
      <c r="L29" s="174" t="e">
        <f>COUNTIF('[1]Matriz MAG'!$L$12:$L$362,A29)</f>
        <v>#VALUE!</v>
      </c>
      <c r="M29" s="174" t="e">
        <f>COUNTIF('[1]Matriz MGM'!$L$12:$L$375,A29)</f>
        <v>#VALUE!</v>
      </c>
      <c r="N29" s="174" t="e">
        <f>COUNTIF('[1]Matriz MET'!$L$12:$L$508,A29)</f>
        <v>#VALUE!</v>
      </c>
      <c r="O29" s="174" t="e">
        <f>COUNTIF('[1]Matriz NAR'!$L$12:$L$383,A29)</f>
        <v>#VALUE!</v>
      </c>
      <c r="P29" s="174" t="e">
        <f>COUNTIF('[1]Matriz NSA'!$L$12:$L$390,A29)</f>
        <v>#VALUE!</v>
      </c>
      <c r="Q29" s="174" t="e">
        <f>COUNTIF('[1]Matriz PUT'!$L$12:$L$353,A29)</f>
        <v>#VALUE!</v>
      </c>
      <c r="R29" s="174" t="e">
        <f>COUNTIF('[1]Matriz SAN'!$L$12:$L$384,A29)</f>
        <v>#VALUE!</v>
      </c>
      <c r="S29" s="174" t="e">
        <f>COUNTIF('[1]Matriz SUC'!$L$12:$L$378,A29)</f>
        <v>#VALUE!</v>
      </c>
      <c r="T29" s="174" t="e">
        <f>COUNTIF('[1]Matriz URB'!$L$12:$L$379,A29)</f>
        <v>#VALUE!</v>
      </c>
      <c r="U29" s="174" t="e">
        <f>COUNTIF('[1]Matriz VAC'!$L$12:$L$369,A29)</f>
        <v>#VALUE!</v>
      </c>
      <c r="V29" s="174" t="e">
        <f>COUNTIF('[1]Matriz NN'!$L$12:$L$824,A29)</f>
        <v>#VALUE!</v>
      </c>
      <c r="W29" s="174" t="e">
        <f t="shared" si="0"/>
        <v>#VALUE!</v>
      </c>
    </row>
    <row r="30" spans="1:23" x14ac:dyDescent="0.25">
      <c r="A30" s="174" t="s">
        <v>257</v>
      </c>
      <c r="B30" s="174">
        <f>COUNTIF('Matriz DT-NN'!$L$13:$L$18,A30)</f>
        <v>0</v>
      </c>
      <c r="C30" s="174" t="e">
        <f>COUNTIF('[1]Matriz ATL'!$L$12:$L$382,A30)</f>
        <v>#VALUE!</v>
      </c>
      <c r="D30" s="174" t="e">
        <f>COUNTIF('[1]Matriz BOL-SA'!$L$12:$L$367,A30)</f>
        <v>#VALUE!</v>
      </c>
      <c r="E30" s="174" t="e">
        <f>COUNTIF('[1]Matriz CAQ-HUI'!$L$12:$L$382,A30)</f>
        <v>#VALUE!</v>
      </c>
      <c r="F30" s="174" t="e">
        <f>COUNTIF('[1]Matriz CAU'!$L$12:$L$381,A30)</f>
        <v>#VALUE!</v>
      </c>
      <c r="G30" s="174" t="e">
        <f>COUNTIF('[1]Matriz CTR'!$L$12:$L$326,A30)</f>
        <v>#VALUE!</v>
      </c>
      <c r="H30" s="174" t="e">
        <f>COUNTIF('[1]Matriz CES-GUAJ'!$L$12:$L$392,A30)</f>
        <v>#VALUE!</v>
      </c>
      <c r="I30" s="174" t="e">
        <f>COUNTIF('[1]Matriz CHO'!$L$12:$L$400,A30)</f>
        <v>#VALUE!</v>
      </c>
      <c r="J30" s="174" t="e">
        <f>COUNTIF('[1]Matriz COR'!$L$12:$L$387,A30)</f>
        <v>#VALUE!</v>
      </c>
      <c r="K30" s="174" t="e">
        <f>COUNTIF('[1]Matriz E.CAF'!$L$12:$L$411,A30)</f>
        <v>#VALUE!</v>
      </c>
      <c r="L30" s="174" t="e">
        <f>COUNTIF('[1]Matriz MAG'!$L$12:$L$362,A30)</f>
        <v>#VALUE!</v>
      </c>
      <c r="M30" s="174" t="e">
        <f>COUNTIF('[1]Matriz MGM'!$L$12:$L$375,A30)</f>
        <v>#VALUE!</v>
      </c>
      <c r="N30" s="174" t="e">
        <f>COUNTIF('[1]Matriz MET'!$L$12:$L$508,A30)</f>
        <v>#VALUE!</v>
      </c>
      <c r="O30" s="174" t="e">
        <f>COUNTIF('[1]Matriz NAR'!$L$12:$L$383,A30)</f>
        <v>#VALUE!</v>
      </c>
      <c r="P30" s="174" t="e">
        <f>COUNTIF('[1]Matriz NSA'!$L$12:$L$390,A30)</f>
        <v>#VALUE!</v>
      </c>
      <c r="Q30" s="174" t="e">
        <f>COUNTIF('[1]Matriz PUT'!$L$12:$L$353,A30)</f>
        <v>#VALUE!</v>
      </c>
      <c r="R30" s="174" t="e">
        <f>COUNTIF('[1]Matriz SAN'!$L$12:$L$384,A30)</f>
        <v>#VALUE!</v>
      </c>
      <c r="S30" s="174" t="e">
        <f>COUNTIF('[1]Matriz SUC'!$L$12:$L$378,A30)</f>
        <v>#VALUE!</v>
      </c>
      <c r="T30" s="174" t="e">
        <f>COUNTIF('[1]Matriz URB'!$L$12:$L$379,A30)</f>
        <v>#VALUE!</v>
      </c>
      <c r="U30" s="174" t="e">
        <f>COUNTIF('[1]Matriz VAC'!$L$12:$L$369,A30)</f>
        <v>#VALUE!</v>
      </c>
      <c r="V30" s="174" t="e">
        <f>COUNTIF('[1]Matriz NN'!$L$12:$L$824,A30)</f>
        <v>#VALUE!</v>
      </c>
      <c r="W30" s="190" t="e">
        <f t="shared" si="0"/>
        <v>#VALUE!</v>
      </c>
    </row>
    <row r="31" spans="1:23" x14ac:dyDescent="0.25">
      <c r="A31" s="174" t="s">
        <v>520</v>
      </c>
      <c r="B31" s="174">
        <f>COUNTIF('Matriz DT-NN'!$L$13:$L$18,A31)</f>
        <v>0</v>
      </c>
      <c r="C31" s="174" t="e">
        <f>COUNTIF('[1]Matriz ATL'!$L$12:$L$382,A31)</f>
        <v>#VALUE!</v>
      </c>
      <c r="D31" s="174" t="e">
        <f>COUNTIF('[1]Matriz BOL-SA'!$L$12:$L$367,A31)</f>
        <v>#VALUE!</v>
      </c>
      <c r="E31" s="174" t="e">
        <f>COUNTIF('[1]Matriz CAQ-HUI'!$L$12:$L$382,A31)</f>
        <v>#VALUE!</v>
      </c>
      <c r="F31" s="174" t="e">
        <f>COUNTIF('[1]Matriz CAU'!$L$12:$L$381,A31)</f>
        <v>#VALUE!</v>
      </c>
      <c r="G31" s="174" t="e">
        <f>COUNTIF('[1]Matriz CTR'!$L$12:$L$326,A31)</f>
        <v>#VALUE!</v>
      </c>
      <c r="H31" s="174" t="e">
        <f>COUNTIF('[1]Matriz CES-GUAJ'!$L$12:$L$392,A31)</f>
        <v>#VALUE!</v>
      </c>
      <c r="I31" s="174" t="e">
        <f>COUNTIF('[1]Matriz CHO'!$L$12:$L$400,A31)</f>
        <v>#VALUE!</v>
      </c>
      <c r="J31" s="174" t="e">
        <f>COUNTIF('[1]Matriz COR'!$L$12:$L$387,A31)</f>
        <v>#VALUE!</v>
      </c>
      <c r="K31" s="174" t="e">
        <f>COUNTIF('[1]Matriz E.CAF'!$L$12:$L$411,A31)</f>
        <v>#VALUE!</v>
      </c>
      <c r="L31" s="174" t="e">
        <f>COUNTIF('[1]Matriz MAG'!$L$12:$L$362,A31)</f>
        <v>#VALUE!</v>
      </c>
      <c r="M31" s="174" t="e">
        <f>COUNTIF('[1]Matriz MGM'!$L$12:$L$375,A31)</f>
        <v>#VALUE!</v>
      </c>
      <c r="N31" s="174" t="e">
        <f>COUNTIF('[1]Matriz MET'!$L$12:$L$508,A31)</f>
        <v>#VALUE!</v>
      </c>
      <c r="O31" s="174" t="e">
        <f>COUNTIF('[1]Matriz NAR'!$L$12:$L$383,A31)</f>
        <v>#VALUE!</v>
      </c>
      <c r="P31" s="174" t="e">
        <f>COUNTIF('[1]Matriz NSA'!$L$12:$L$390,A31)</f>
        <v>#VALUE!</v>
      </c>
      <c r="Q31" s="174" t="e">
        <f>COUNTIF('[1]Matriz PUT'!$L$12:$L$353,A31)</f>
        <v>#VALUE!</v>
      </c>
      <c r="R31" s="174" t="e">
        <f>COUNTIF('[1]Matriz SAN'!$L$12:$L$384,A31)</f>
        <v>#VALUE!</v>
      </c>
      <c r="S31" s="174" t="e">
        <f>COUNTIF('[1]Matriz SUC'!$L$12:$L$378,A31)</f>
        <v>#VALUE!</v>
      </c>
      <c r="T31" s="174" t="e">
        <f>COUNTIF('[1]Matriz URB'!$L$12:$L$379,A31)</f>
        <v>#VALUE!</v>
      </c>
      <c r="U31" s="174" t="e">
        <f>COUNTIF('[1]Matriz VAC'!$L$12:$L$369,A31)</f>
        <v>#VALUE!</v>
      </c>
      <c r="V31" s="174" t="e">
        <f>COUNTIF('[1]Matriz NN'!$L$12:$L$824,A31)</f>
        <v>#VALUE!</v>
      </c>
      <c r="W31" s="174" t="e">
        <f t="shared" si="0"/>
        <v>#VALUE!</v>
      </c>
    </row>
    <row r="32" spans="1:23" x14ac:dyDescent="0.25">
      <c r="A32" s="174" t="s">
        <v>551</v>
      </c>
      <c r="B32" s="174">
        <f>COUNTIF('Matriz DT-NN'!$L$13:$L$18,A32)</f>
        <v>0</v>
      </c>
      <c r="C32" s="174" t="e">
        <f>COUNTIF('[1]Matriz ATL'!$L$12:$L$382,A32)</f>
        <v>#VALUE!</v>
      </c>
      <c r="D32" s="174" t="e">
        <f>COUNTIF('[1]Matriz BOL-SA'!$L$12:$L$367,A32)</f>
        <v>#VALUE!</v>
      </c>
      <c r="E32" s="174" t="e">
        <f>COUNTIF('[1]Matriz CAQ-HUI'!$L$12:$L$382,A32)</f>
        <v>#VALUE!</v>
      </c>
      <c r="F32" s="174" t="e">
        <f>COUNTIF('[1]Matriz CAU'!$L$12:$L$381,A32)</f>
        <v>#VALUE!</v>
      </c>
      <c r="G32" s="174" t="e">
        <f>COUNTIF('[1]Matriz CTR'!$L$12:$L$326,A32)</f>
        <v>#VALUE!</v>
      </c>
      <c r="H32" s="174" t="e">
        <f>COUNTIF('[1]Matriz CES-GUAJ'!$L$12:$L$392,A32)</f>
        <v>#VALUE!</v>
      </c>
      <c r="I32" s="174" t="e">
        <f>COUNTIF('[1]Matriz CHO'!$L$12:$L$400,A32)</f>
        <v>#VALUE!</v>
      </c>
      <c r="J32" s="174" t="e">
        <f>COUNTIF('[1]Matriz COR'!$L$12:$L$387,A32)</f>
        <v>#VALUE!</v>
      </c>
      <c r="K32" s="174" t="e">
        <f>COUNTIF('[1]Matriz E.CAF'!$L$12:$L$411,A32)</f>
        <v>#VALUE!</v>
      </c>
      <c r="L32" s="174" t="e">
        <f>COUNTIF('[1]Matriz MAG'!$L$12:$L$362,A32)</f>
        <v>#VALUE!</v>
      </c>
      <c r="M32" s="174" t="e">
        <f>COUNTIF('[1]Matriz MGM'!$L$12:$L$375,A32)</f>
        <v>#VALUE!</v>
      </c>
      <c r="N32" s="174" t="e">
        <f>COUNTIF('[1]Matriz MET'!$L$12:$L$508,A32)</f>
        <v>#VALUE!</v>
      </c>
      <c r="O32" s="174" t="e">
        <f>COUNTIF('[1]Matriz NAR'!$L$12:$L$383,A32)</f>
        <v>#VALUE!</v>
      </c>
      <c r="P32" s="174" t="e">
        <f>COUNTIF('[1]Matriz NSA'!$L$12:$L$390,A32)</f>
        <v>#VALUE!</v>
      </c>
      <c r="Q32" s="174" t="e">
        <f>COUNTIF('[1]Matriz PUT'!$L$12:$L$353,A32)</f>
        <v>#VALUE!</v>
      </c>
      <c r="R32" s="174" t="e">
        <f>COUNTIF('[1]Matriz SAN'!$L$12:$L$384,A32)</f>
        <v>#VALUE!</v>
      </c>
      <c r="S32" s="174" t="e">
        <f>COUNTIF('[1]Matriz SUC'!$L$12:$L$378,A32)</f>
        <v>#VALUE!</v>
      </c>
      <c r="T32" s="174" t="e">
        <f>COUNTIF('[1]Matriz URB'!$L$12:$L$379,A32)</f>
        <v>#VALUE!</v>
      </c>
      <c r="U32" s="174" t="e">
        <f>COUNTIF('[1]Matriz VAC'!$L$12:$L$369,A32)</f>
        <v>#VALUE!</v>
      </c>
      <c r="V32" s="174" t="e">
        <f>COUNTIF('[1]Matriz NN'!$L$12:$L$824,A32)</f>
        <v>#VALUE!</v>
      </c>
      <c r="W32" s="174" t="e">
        <f t="shared" si="0"/>
        <v>#VALUE!</v>
      </c>
    </row>
    <row r="33" spans="1:23" x14ac:dyDescent="0.25">
      <c r="A33" s="174" t="s">
        <v>557</v>
      </c>
      <c r="B33" s="174">
        <f>COUNTIF('Matriz DT-NN'!$L$13:$L$18,A33)</f>
        <v>0</v>
      </c>
      <c r="C33" s="174" t="e">
        <f>COUNTIF('[1]Matriz ATL'!$L$12:$L$382,A33)</f>
        <v>#VALUE!</v>
      </c>
      <c r="D33" s="174" t="e">
        <f>COUNTIF('[1]Matriz BOL-SA'!$L$12:$L$367,A33)</f>
        <v>#VALUE!</v>
      </c>
      <c r="E33" s="174" t="e">
        <f>COUNTIF('[1]Matriz CAQ-HUI'!$L$12:$L$382,A33)</f>
        <v>#VALUE!</v>
      </c>
      <c r="F33" s="174" t="e">
        <f>COUNTIF('[1]Matriz CAU'!$L$12:$L$381,A33)</f>
        <v>#VALUE!</v>
      </c>
      <c r="G33" s="174" t="e">
        <f>COUNTIF('[1]Matriz CTR'!$L$12:$L$326,A33)</f>
        <v>#VALUE!</v>
      </c>
      <c r="H33" s="174" t="e">
        <f>COUNTIF('[1]Matriz CES-GUAJ'!$L$12:$L$392,A33)</f>
        <v>#VALUE!</v>
      </c>
      <c r="I33" s="174" t="e">
        <f>COUNTIF('[1]Matriz CHO'!$L$12:$L$400,A33)</f>
        <v>#VALUE!</v>
      </c>
      <c r="J33" s="174" t="e">
        <f>COUNTIF('[1]Matriz COR'!$L$12:$L$387,A33)</f>
        <v>#VALUE!</v>
      </c>
      <c r="K33" s="174" t="e">
        <f>COUNTIF('[1]Matriz E.CAF'!$L$12:$L$411,A33)</f>
        <v>#VALUE!</v>
      </c>
      <c r="L33" s="174" t="e">
        <f>COUNTIF('[1]Matriz MAG'!$L$12:$L$362,A33)</f>
        <v>#VALUE!</v>
      </c>
      <c r="M33" s="174" t="e">
        <f>COUNTIF('[1]Matriz MGM'!$L$12:$L$375,A33)</f>
        <v>#VALUE!</v>
      </c>
      <c r="N33" s="174" t="e">
        <f>COUNTIF('[1]Matriz MET'!$L$12:$L$508,A33)</f>
        <v>#VALUE!</v>
      </c>
      <c r="O33" s="174" t="e">
        <f>COUNTIF('[1]Matriz NAR'!$L$12:$L$383,A33)</f>
        <v>#VALUE!</v>
      </c>
      <c r="P33" s="174" t="e">
        <f>COUNTIF('[1]Matriz NSA'!$L$12:$L$390,A33)</f>
        <v>#VALUE!</v>
      </c>
      <c r="Q33" s="174" t="e">
        <f>COUNTIF('[1]Matriz PUT'!$L$12:$L$353,A33)</f>
        <v>#VALUE!</v>
      </c>
      <c r="R33" s="174" t="e">
        <f>COUNTIF('[1]Matriz SAN'!$L$12:$L$384,A33)</f>
        <v>#VALUE!</v>
      </c>
      <c r="S33" s="174" t="e">
        <f>COUNTIF('[1]Matriz SUC'!$L$12:$L$378,A33)</f>
        <v>#VALUE!</v>
      </c>
      <c r="T33" s="174" t="e">
        <f>COUNTIF('[1]Matriz URB'!$L$12:$L$379,A33)</f>
        <v>#VALUE!</v>
      </c>
      <c r="U33" s="174" t="e">
        <f>COUNTIF('[1]Matriz VAC'!$L$12:$L$369,A33)</f>
        <v>#VALUE!</v>
      </c>
      <c r="V33" s="174" t="e">
        <f>COUNTIF('[1]Matriz NN'!$L$12:$L$824,A33)</f>
        <v>#VALUE!</v>
      </c>
      <c r="W33" s="174" t="e">
        <f t="shared" si="0"/>
        <v>#VALUE!</v>
      </c>
    </row>
    <row r="34" spans="1:23" x14ac:dyDescent="0.25">
      <c r="A34" s="174" t="s">
        <v>563</v>
      </c>
      <c r="B34" s="174">
        <f>COUNTIF('Matriz DT-NN'!$L$13:$L$18,A34)</f>
        <v>0</v>
      </c>
      <c r="C34" s="174" t="e">
        <f>COUNTIF('[1]Matriz ATL'!$L$12:$L$382,A34)</f>
        <v>#VALUE!</v>
      </c>
      <c r="D34" s="174" t="e">
        <f>COUNTIF('[1]Matriz BOL-SA'!$L$12:$L$367,A34)</f>
        <v>#VALUE!</v>
      </c>
      <c r="E34" s="174" t="e">
        <f>COUNTIF('[1]Matriz CAQ-HUI'!$L$12:$L$382,A34)</f>
        <v>#VALUE!</v>
      </c>
      <c r="F34" s="174" t="e">
        <f>COUNTIF('[1]Matriz CAU'!$L$12:$L$381,A34)</f>
        <v>#VALUE!</v>
      </c>
      <c r="G34" s="174" t="e">
        <f>COUNTIF('[1]Matriz CTR'!$L$12:$L$326,A34)</f>
        <v>#VALUE!</v>
      </c>
      <c r="H34" s="174" t="e">
        <f>COUNTIF('[1]Matriz CES-GUAJ'!$L$12:$L$392,A34)</f>
        <v>#VALUE!</v>
      </c>
      <c r="I34" s="174" t="e">
        <f>COUNTIF('[1]Matriz CHO'!$L$12:$L$400,A34)</f>
        <v>#VALUE!</v>
      </c>
      <c r="J34" s="174" t="e">
        <f>COUNTIF('[1]Matriz COR'!$L$12:$L$387,A34)</f>
        <v>#VALUE!</v>
      </c>
      <c r="K34" s="174" t="e">
        <f>COUNTIF('[1]Matriz E.CAF'!$L$12:$L$411,A34)</f>
        <v>#VALUE!</v>
      </c>
      <c r="L34" s="174" t="e">
        <f>COUNTIF('[1]Matriz MAG'!$L$12:$L$362,A34)</f>
        <v>#VALUE!</v>
      </c>
      <c r="M34" s="174" t="e">
        <f>COUNTIF('[1]Matriz MGM'!$L$12:$L$375,A34)</f>
        <v>#VALUE!</v>
      </c>
      <c r="N34" s="174" t="e">
        <f>COUNTIF('[1]Matriz MET'!$L$12:$L$508,A34)</f>
        <v>#VALUE!</v>
      </c>
      <c r="O34" s="174" t="e">
        <f>COUNTIF('[1]Matriz NAR'!$L$12:$L$383,A34)</f>
        <v>#VALUE!</v>
      </c>
      <c r="P34" s="174" t="e">
        <f>COUNTIF('[1]Matriz NSA'!$L$12:$L$390,A34)</f>
        <v>#VALUE!</v>
      </c>
      <c r="Q34" s="174" t="e">
        <f>COUNTIF('[1]Matriz PUT'!$L$12:$L$353,A34)</f>
        <v>#VALUE!</v>
      </c>
      <c r="R34" s="174" t="e">
        <f>COUNTIF('[1]Matriz SAN'!$L$12:$L$384,A34)</f>
        <v>#VALUE!</v>
      </c>
      <c r="S34" s="174" t="e">
        <f>COUNTIF('[1]Matriz SUC'!$L$12:$L$378,A34)</f>
        <v>#VALUE!</v>
      </c>
      <c r="T34" s="174" t="e">
        <f>COUNTIF('[1]Matriz URB'!$L$12:$L$379,A34)</f>
        <v>#VALUE!</v>
      </c>
      <c r="U34" s="174" t="e">
        <f>COUNTIF('[1]Matriz VAC'!$L$12:$L$369,A34)</f>
        <v>#VALUE!</v>
      </c>
      <c r="V34" s="190" t="e">
        <f>COUNTIF('[1]Matriz NN'!$L$12:$L$824,A34)</f>
        <v>#VALUE!</v>
      </c>
      <c r="W34" s="190" t="e">
        <f t="shared" si="0"/>
        <v>#VALUE!</v>
      </c>
    </row>
    <row r="35" spans="1:23" x14ac:dyDescent="0.25">
      <c r="A35" s="174" t="s">
        <v>569</v>
      </c>
      <c r="B35" s="174">
        <f>COUNTIF('Matriz DT-NN'!$L$13:$L$18,A35)</f>
        <v>0</v>
      </c>
      <c r="C35" s="174" t="e">
        <f>COUNTIF('[1]Matriz ATL'!$L$12:$L$382,A35)</f>
        <v>#VALUE!</v>
      </c>
      <c r="D35" s="174" t="e">
        <f>COUNTIF('[1]Matriz BOL-SA'!$L$12:$L$367,A35)</f>
        <v>#VALUE!</v>
      </c>
      <c r="E35" s="174" t="e">
        <f>COUNTIF('[1]Matriz CAQ-HUI'!$L$12:$L$382,A35)</f>
        <v>#VALUE!</v>
      </c>
      <c r="F35" s="174" t="e">
        <f>COUNTIF('[1]Matriz CAU'!$L$12:$L$381,A35)</f>
        <v>#VALUE!</v>
      </c>
      <c r="G35" s="174" t="e">
        <f>COUNTIF('[1]Matriz CTR'!$L$12:$L$326,A35)</f>
        <v>#VALUE!</v>
      </c>
      <c r="H35" s="174" t="e">
        <f>COUNTIF('[1]Matriz CES-GUAJ'!$L$12:$L$392,A35)</f>
        <v>#VALUE!</v>
      </c>
      <c r="I35" s="174" t="e">
        <f>COUNTIF('[1]Matriz CHO'!$L$12:$L$400,A35)</f>
        <v>#VALUE!</v>
      </c>
      <c r="J35" s="174" t="e">
        <f>COUNTIF('[1]Matriz COR'!$L$12:$L$387,A35)</f>
        <v>#VALUE!</v>
      </c>
      <c r="K35" s="174" t="e">
        <f>COUNTIF('[1]Matriz E.CAF'!$L$12:$L$411,A35)</f>
        <v>#VALUE!</v>
      </c>
      <c r="L35" s="174" t="e">
        <f>COUNTIF('[1]Matriz MAG'!$L$12:$L$362,A35)</f>
        <v>#VALUE!</v>
      </c>
      <c r="M35" s="174" t="e">
        <f>COUNTIF('[1]Matriz MGM'!$L$12:$L$375,A35)</f>
        <v>#VALUE!</v>
      </c>
      <c r="N35" s="174" t="e">
        <f>COUNTIF('[1]Matriz MET'!$L$12:$L$508,A35)</f>
        <v>#VALUE!</v>
      </c>
      <c r="O35" s="174" t="e">
        <f>COUNTIF('[1]Matriz NAR'!$L$12:$L$383,A35)</f>
        <v>#VALUE!</v>
      </c>
      <c r="P35" s="174" t="e">
        <f>COUNTIF('[1]Matriz NSA'!$L$12:$L$390,A35)</f>
        <v>#VALUE!</v>
      </c>
      <c r="Q35" s="174" t="e">
        <f>COUNTIF('[1]Matriz PUT'!$L$12:$L$353,A35)</f>
        <v>#VALUE!</v>
      </c>
      <c r="R35" s="174" t="e">
        <f>COUNTIF('[1]Matriz SAN'!$L$12:$L$384,A35)</f>
        <v>#VALUE!</v>
      </c>
      <c r="S35" s="174" t="e">
        <f>COUNTIF('[1]Matriz SUC'!$L$12:$L$378,A35)</f>
        <v>#VALUE!</v>
      </c>
      <c r="T35" s="174" t="e">
        <f>COUNTIF('[1]Matriz URB'!$L$12:$L$379,A35)</f>
        <v>#VALUE!</v>
      </c>
      <c r="U35" s="174" t="e">
        <f>COUNTIF('[1]Matriz VAC'!$L$12:$L$369,A35)</f>
        <v>#VALUE!</v>
      </c>
      <c r="V35" s="174" t="e">
        <f>COUNTIF('[1]Matriz NN'!$L$12:$L$824,A35)</f>
        <v>#VALUE!</v>
      </c>
      <c r="W35" s="174" t="e">
        <f t="shared" si="0"/>
        <v>#VALUE!</v>
      </c>
    </row>
    <row r="36" spans="1:23" x14ac:dyDescent="0.25">
      <c r="A36" s="174" t="s">
        <v>575</v>
      </c>
      <c r="B36" s="174">
        <f>COUNTIF('Matriz DT-NN'!$L$13:$L$18,A36)</f>
        <v>0</v>
      </c>
      <c r="C36" s="174" t="e">
        <f>COUNTIF('[1]Matriz ATL'!$L$12:$L$382,A36)</f>
        <v>#VALUE!</v>
      </c>
      <c r="D36" s="174" t="e">
        <f>COUNTIF('[1]Matriz BOL-SA'!$L$12:$L$367,A36)</f>
        <v>#VALUE!</v>
      </c>
      <c r="E36" s="174" t="e">
        <f>COUNTIF('[1]Matriz CAQ-HUI'!$L$12:$L$382,A36)</f>
        <v>#VALUE!</v>
      </c>
      <c r="F36" s="174" t="e">
        <f>COUNTIF('[1]Matriz CAU'!$L$12:$L$381,A36)</f>
        <v>#VALUE!</v>
      </c>
      <c r="G36" s="174" t="e">
        <f>COUNTIF('[1]Matriz CTR'!$L$12:$L$326,A36)</f>
        <v>#VALUE!</v>
      </c>
      <c r="H36" s="174" t="e">
        <f>COUNTIF('[1]Matriz CES-GUAJ'!$L$12:$L$392,A36)</f>
        <v>#VALUE!</v>
      </c>
      <c r="I36" s="174" t="e">
        <f>COUNTIF('[1]Matriz CHO'!$L$12:$L$400,A36)</f>
        <v>#VALUE!</v>
      </c>
      <c r="J36" s="174" t="e">
        <f>COUNTIF('[1]Matriz COR'!$L$12:$L$387,A36)</f>
        <v>#VALUE!</v>
      </c>
      <c r="K36" s="174" t="e">
        <f>COUNTIF('[1]Matriz E.CAF'!$L$12:$L$411,A36)</f>
        <v>#VALUE!</v>
      </c>
      <c r="L36" s="174" t="e">
        <f>COUNTIF('[1]Matriz MAG'!$L$12:$L$362,A36)</f>
        <v>#VALUE!</v>
      </c>
      <c r="M36" s="174" t="e">
        <f>COUNTIF('[1]Matriz MGM'!$L$12:$L$375,A36)</f>
        <v>#VALUE!</v>
      </c>
      <c r="N36" s="174" t="e">
        <f>COUNTIF('[1]Matriz MET'!$L$12:$L$508,A36)</f>
        <v>#VALUE!</v>
      </c>
      <c r="O36" s="174" t="e">
        <f>COUNTIF('[1]Matriz NAR'!$L$12:$L$383,A36)</f>
        <v>#VALUE!</v>
      </c>
      <c r="P36" s="174" t="e">
        <f>COUNTIF('[1]Matriz NSA'!$L$12:$L$390,A36)</f>
        <v>#VALUE!</v>
      </c>
      <c r="Q36" s="174" t="e">
        <f>COUNTIF('[1]Matriz PUT'!$L$12:$L$353,A36)</f>
        <v>#VALUE!</v>
      </c>
      <c r="R36" s="174" t="e">
        <f>COUNTIF('[1]Matriz SAN'!$L$12:$L$384,A36)</f>
        <v>#VALUE!</v>
      </c>
      <c r="S36" s="174" t="e">
        <f>COUNTIF('[1]Matriz SUC'!$L$12:$L$378,A36)</f>
        <v>#VALUE!</v>
      </c>
      <c r="T36" s="174" t="e">
        <f>COUNTIF('[1]Matriz URB'!$L$12:$L$379,A36)</f>
        <v>#VALUE!</v>
      </c>
      <c r="U36" s="174" t="e">
        <f>COUNTIF('[1]Matriz VAC'!$L$12:$L$369,A36)</f>
        <v>#VALUE!</v>
      </c>
      <c r="V36" s="174" t="e">
        <f>COUNTIF('[1]Matriz NN'!$L$12:$L$824,A36)</f>
        <v>#VALUE!</v>
      </c>
      <c r="W36" s="174" t="e">
        <f t="shared" si="0"/>
        <v>#VALUE!</v>
      </c>
    </row>
    <row r="37" spans="1:23" x14ac:dyDescent="0.25">
      <c r="A37" s="174" t="s">
        <v>580</v>
      </c>
      <c r="B37" s="174">
        <f>COUNTIF('Matriz DT-NN'!$L$13:$L$18,A37)</f>
        <v>0</v>
      </c>
      <c r="C37" s="174" t="e">
        <f>COUNTIF('[1]Matriz ATL'!$L$12:$L$382,A37)</f>
        <v>#VALUE!</v>
      </c>
      <c r="D37" s="174" t="e">
        <f>COUNTIF('[1]Matriz BOL-SA'!$L$12:$L$367,A37)</f>
        <v>#VALUE!</v>
      </c>
      <c r="E37" s="174" t="e">
        <f>COUNTIF('[1]Matriz CAQ-HUI'!$L$12:$L$382,A37)</f>
        <v>#VALUE!</v>
      </c>
      <c r="F37" s="174" t="e">
        <f>COUNTIF('[1]Matriz CAU'!$L$12:$L$381,A37)</f>
        <v>#VALUE!</v>
      </c>
      <c r="G37" s="174" t="e">
        <f>COUNTIF('[1]Matriz CTR'!$L$12:$L$326,A37)</f>
        <v>#VALUE!</v>
      </c>
      <c r="H37" s="174" t="e">
        <f>COUNTIF('[1]Matriz CES-GUAJ'!$L$12:$L$392,A37)</f>
        <v>#VALUE!</v>
      </c>
      <c r="I37" s="174" t="e">
        <f>COUNTIF('[1]Matriz CHO'!$L$12:$L$400,A37)</f>
        <v>#VALUE!</v>
      </c>
      <c r="J37" s="174" t="e">
        <f>COUNTIF('[1]Matriz COR'!$L$12:$L$387,A37)</f>
        <v>#VALUE!</v>
      </c>
      <c r="K37" s="174" t="e">
        <f>COUNTIF('[1]Matriz E.CAF'!$L$12:$L$411,A37)</f>
        <v>#VALUE!</v>
      </c>
      <c r="L37" s="174" t="e">
        <f>COUNTIF('[1]Matriz MAG'!$L$12:$L$362,A37)</f>
        <v>#VALUE!</v>
      </c>
      <c r="M37" s="174" t="e">
        <f>COUNTIF('[1]Matriz MGM'!$L$12:$L$375,A37)</f>
        <v>#VALUE!</v>
      </c>
      <c r="N37" s="174" t="e">
        <f>COUNTIF('[1]Matriz MET'!$L$12:$L$508,A37)</f>
        <v>#VALUE!</v>
      </c>
      <c r="O37" s="174" t="e">
        <f>COUNTIF('[1]Matriz NAR'!$L$12:$L$383,A37)</f>
        <v>#VALUE!</v>
      </c>
      <c r="P37" s="174" t="e">
        <f>COUNTIF('[1]Matriz NSA'!$L$12:$L$390,A37)</f>
        <v>#VALUE!</v>
      </c>
      <c r="Q37" s="174" t="e">
        <f>COUNTIF('[1]Matriz PUT'!$L$12:$L$353,A37)</f>
        <v>#VALUE!</v>
      </c>
      <c r="R37" s="174" t="e">
        <f>COUNTIF('[1]Matriz SAN'!$L$12:$L$384,A37)</f>
        <v>#VALUE!</v>
      </c>
      <c r="S37" s="174" t="e">
        <f>COUNTIF('[1]Matriz SUC'!$L$12:$L$378,A37)</f>
        <v>#VALUE!</v>
      </c>
      <c r="T37" s="174" t="e">
        <f>COUNTIF('[1]Matriz URB'!$L$12:$L$379,A37)</f>
        <v>#VALUE!</v>
      </c>
      <c r="U37" s="174" t="e">
        <f>COUNTIF('[1]Matriz VAC'!$L$12:$L$369,A37)</f>
        <v>#VALUE!</v>
      </c>
      <c r="V37" s="174" t="e">
        <f>COUNTIF('[1]Matriz NN'!$L$12:$L$824,A37)</f>
        <v>#VALUE!</v>
      </c>
      <c r="W37" s="174" t="e">
        <f t="shared" si="0"/>
        <v>#VALUE!</v>
      </c>
    </row>
    <row r="38" spans="1:23" x14ac:dyDescent="0.25">
      <c r="A38" s="174" t="s">
        <v>585</v>
      </c>
      <c r="B38" s="174">
        <f>COUNTIF('Matriz DT-NN'!$L$13:$L$18,A38)</f>
        <v>0</v>
      </c>
      <c r="C38" s="174" t="e">
        <f>COUNTIF('[1]Matriz ATL'!$L$12:$L$382,A38)</f>
        <v>#VALUE!</v>
      </c>
      <c r="D38" s="174" t="e">
        <f>COUNTIF('[1]Matriz BOL-SA'!$L$12:$L$367,A38)</f>
        <v>#VALUE!</v>
      </c>
      <c r="E38" s="174" t="e">
        <f>COUNTIF('[1]Matriz CAQ-HUI'!$L$12:$L$382,A38)</f>
        <v>#VALUE!</v>
      </c>
      <c r="F38" s="174" t="e">
        <f>COUNTIF('[1]Matriz CAU'!$L$12:$L$381,A38)</f>
        <v>#VALUE!</v>
      </c>
      <c r="G38" s="174" t="e">
        <f>COUNTIF('[1]Matriz CTR'!$L$12:$L$326,A38)</f>
        <v>#VALUE!</v>
      </c>
      <c r="H38" s="174" t="e">
        <f>COUNTIF('[1]Matriz CES-GUAJ'!$L$12:$L$392,A38)</f>
        <v>#VALUE!</v>
      </c>
      <c r="I38" s="174" t="e">
        <f>COUNTIF('[1]Matriz CHO'!$L$12:$L$400,A38)</f>
        <v>#VALUE!</v>
      </c>
      <c r="J38" s="174" t="e">
        <f>COUNTIF('[1]Matriz COR'!$L$12:$L$387,A38)</f>
        <v>#VALUE!</v>
      </c>
      <c r="K38" s="174" t="e">
        <f>COUNTIF('[1]Matriz E.CAF'!$L$12:$L$411,A38)</f>
        <v>#VALUE!</v>
      </c>
      <c r="L38" s="174" t="e">
        <f>COUNTIF('[1]Matriz MAG'!$L$12:$L$362,A38)</f>
        <v>#VALUE!</v>
      </c>
      <c r="M38" s="174" t="e">
        <f>COUNTIF('[1]Matriz MGM'!$L$12:$L$375,A38)</f>
        <v>#VALUE!</v>
      </c>
      <c r="N38" s="174" t="e">
        <f>COUNTIF('[1]Matriz MET'!$L$12:$L$508,A38)</f>
        <v>#VALUE!</v>
      </c>
      <c r="O38" s="174" t="e">
        <f>COUNTIF('[1]Matriz NAR'!$L$12:$L$383,A38)</f>
        <v>#VALUE!</v>
      </c>
      <c r="P38" s="174" t="e">
        <f>COUNTIF('[1]Matriz NSA'!$L$12:$L$390,A38)</f>
        <v>#VALUE!</v>
      </c>
      <c r="Q38" s="174" t="e">
        <f>COUNTIF('[1]Matriz PUT'!$L$12:$L$353,A38)</f>
        <v>#VALUE!</v>
      </c>
      <c r="R38" s="174" t="e">
        <f>COUNTIF('[1]Matriz SAN'!$L$12:$L$384,A38)</f>
        <v>#VALUE!</v>
      </c>
      <c r="S38" s="174" t="e">
        <f>COUNTIF('[1]Matriz SUC'!$L$12:$L$378,A38)</f>
        <v>#VALUE!</v>
      </c>
      <c r="T38" s="174" t="e">
        <f>COUNTIF('[1]Matriz URB'!$L$12:$L$379,A38)</f>
        <v>#VALUE!</v>
      </c>
      <c r="U38" s="174" t="e">
        <f>COUNTIF('[1]Matriz VAC'!$L$12:$L$369,A38)</f>
        <v>#VALUE!</v>
      </c>
      <c r="V38" s="174" t="e">
        <f>COUNTIF('[1]Matriz NN'!$L$12:$L$824,A38)</f>
        <v>#VALUE!</v>
      </c>
      <c r="W38" s="174" t="e">
        <f t="shared" si="0"/>
        <v>#VALUE!</v>
      </c>
    </row>
    <row r="39" spans="1:23" x14ac:dyDescent="0.25">
      <c r="A39" s="174" t="s">
        <v>590</v>
      </c>
      <c r="B39" s="174">
        <f>COUNTIF('Matriz DT-NN'!$L$13:$L$18,A39)</f>
        <v>0</v>
      </c>
      <c r="C39" s="174" t="e">
        <f>COUNTIF('[1]Matriz ATL'!$L$12:$L$382,A39)</f>
        <v>#VALUE!</v>
      </c>
      <c r="D39" s="174" t="e">
        <f>COUNTIF('[1]Matriz BOL-SA'!$L$12:$L$367,A39)</f>
        <v>#VALUE!</v>
      </c>
      <c r="E39" s="174" t="e">
        <f>COUNTIF('[1]Matriz CAQ-HUI'!$L$12:$L$382,A39)</f>
        <v>#VALUE!</v>
      </c>
      <c r="F39" s="174" t="e">
        <f>COUNTIF('[1]Matriz CAU'!$L$12:$L$381,A39)</f>
        <v>#VALUE!</v>
      </c>
      <c r="G39" s="174" t="e">
        <f>COUNTIF('[1]Matriz CTR'!$L$12:$L$326,A39)</f>
        <v>#VALUE!</v>
      </c>
      <c r="H39" s="174" t="e">
        <f>COUNTIF('[1]Matriz CES-GUAJ'!$L$12:$L$392,A39)</f>
        <v>#VALUE!</v>
      </c>
      <c r="I39" s="174" t="e">
        <f>COUNTIF('[1]Matriz CHO'!$L$12:$L$400,A39)</f>
        <v>#VALUE!</v>
      </c>
      <c r="J39" s="174" t="e">
        <f>COUNTIF('[1]Matriz COR'!$L$12:$L$387,A39)</f>
        <v>#VALUE!</v>
      </c>
      <c r="K39" s="174" t="e">
        <f>COUNTIF('[1]Matriz E.CAF'!$L$12:$L$411,A39)</f>
        <v>#VALUE!</v>
      </c>
      <c r="L39" s="174" t="e">
        <f>COUNTIF('[1]Matriz MAG'!$L$12:$L$362,A39)</f>
        <v>#VALUE!</v>
      </c>
      <c r="M39" s="174" t="e">
        <f>COUNTIF('[1]Matriz MGM'!$L$12:$L$375,A39)</f>
        <v>#VALUE!</v>
      </c>
      <c r="N39" s="174" t="e">
        <f>COUNTIF('[1]Matriz MET'!$L$12:$L$508,A39)</f>
        <v>#VALUE!</v>
      </c>
      <c r="O39" s="174" t="e">
        <f>COUNTIF('[1]Matriz NAR'!$L$12:$L$383,A39)</f>
        <v>#VALUE!</v>
      </c>
      <c r="P39" s="174" t="e">
        <f>COUNTIF('[1]Matriz NSA'!$L$12:$L$390,A39)</f>
        <v>#VALUE!</v>
      </c>
      <c r="Q39" s="174" t="e">
        <f>COUNTIF('[1]Matriz PUT'!$L$12:$L$353,A39)</f>
        <v>#VALUE!</v>
      </c>
      <c r="R39" s="174" t="e">
        <f>COUNTIF('[1]Matriz SAN'!$L$12:$L$384,A39)</f>
        <v>#VALUE!</v>
      </c>
      <c r="S39" s="174" t="e">
        <f>COUNTIF('[1]Matriz SUC'!$L$12:$L$378,A39)</f>
        <v>#VALUE!</v>
      </c>
      <c r="T39" s="174" t="e">
        <f>COUNTIF('[1]Matriz URB'!$L$12:$L$379,A39)</f>
        <v>#VALUE!</v>
      </c>
      <c r="U39" s="174" t="e">
        <f>COUNTIF('[1]Matriz VAC'!$L$12:$L$369,A39)</f>
        <v>#VALUE!</v>
      </c>
      <c r="V39" s="174" t="e">
        <f>COUNTIF('[1]Matriz NN'!$L$12:$L$824,A39)</f>
        <v>#VALUE!</v>
      </c>
      <c r="W39" s="174" t="e">
        <f t="shared" si="0"/>
        <v>#VALUE!</v>
      </c>
    </row>
  </sheetData>
  <conditionalFormatting sqref="B2:W39">
    <cfRule type="colorScale" priority="1">
      <colorScale>
        <cfvo type="min"/>
        <cfvo type="percentile" val="50"/>
        <cfvo type="max"/>
        <color rgb="FFACFEC9"/>
        <color rgb="FF00BBC0"/>
        <color rgb="FF006668"/>
      </colorScale>
    </cfRule>
  </conditionalFormatting>
  <pageMargins left="0.7" right="0.7" top="0.75" bottom="0.75" header="0.3" footer="0.3"/>
  <pageSetup scale="2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CEB25-83D9-4262-8ED3-6893D9509D64}">
  <sheetPr codeName="Hoja5">
    <tabColor rgb="FFE0A3F3"/>
  </sheetPr>
  <dimension ref="A1:M25"/>
  <sheetViews>
    <sheetView view="pageBreakPreview" topLeftCell="A7" zoomScale="90" zoomScaleNormal="80" zoomScaleSheetLayoutView="90" workbookViewId="0">
      <selection activeCell="A79" sqref="A79:U79"/>
    </sheetView>
  </sheetViews>
  <sheetFormatPr baseColWidth="10" defaultColWidth="11.5703125" defaultRowHeight="13.8" x14ac:dyDescent="0.2"/>
  <cols>
    <col min="1" max="1" width="25.7109375" style="177" bestFit="1" customWidth="1"/>
    <col min="2" max="2" width="17.7109375" style="177" bestFit="1" customWidth="1"/>
    <col min="3" max="3" width="16.140625" style="177" customWidth="1"/>
    <col min="4" max="4" width="15.42578125" style="177" customWidth="1"/>
    <col min="5" max="5" width="15.140625" style="177" bestFit="1" customWidth="1"/>
    <col min="6" max="6" width="17.7109375" style="177" customWidth="1"/>
    <col min="7" max="7" width="11.5703125" style="177"/>
    <col min="8" max="12" width="15.28515625" style="177" customWidth="1"/>
    <col min="13" max="13" width="12" style="177" customWidth="1"/>
    <col min="14" max="16384" width="11.5703125" style="177"/>
  </cols>
  <sheetData>
    <row r="1" spans="1:13" ht="14.4" thickBot="1" x14ac:dyDescent="0.25">
      <c r="B1" s="350" t="s">
        <v>6</v>
      </c>
      <c r="C1" s="351"/>
      <c r="D1" s="351"/>
      <c r="E1" s="351"/>
      <c r="F1" s="351"/>
      <c r="G1" s="352"/>
      <c r="H1" s="350" t="s">
        <v>8</v>
      </c>
      <c r="I1" s="351"/>
      <c r="J1" s="351"/>
      <c r="K1" s="351"/>
      <c r="L1" s="351"/>
      <c r="M1" s="352"/>
    </row>
    <row r="2" spans="1:13" ht="48" x14ac:dyDescent="0.2">
      <c r="A2" s="191"/>
      <c r="B2" s="192" t="str">
        <f>T_Graf.!$A$358</f>
        <v>SIN IMPACTO AMBIENTAL</v>
      </c>
      <c r="C2" s="193" t="str">
        <f>T_Graf.!A359</f>
        <v>IMPACTO AMBIENTAL POSITIVO</v>
      </c>
      <c r="D2" s="193" t="str">
        <f>T_Graf.!A360</f>
        <v>IMPACTO AMBIENTAL NEGATIVO BAJO</v>
      </c>
      <c r="E2" s="193" t="str">
        <f>T_Graf.!A361</f>
        <v>IMPACTO AMBIENTAL NEGATIVO MODERADO</v>
      </c>
      <c r="F2" s="193" t="str">
        <f>T_Graf.!A362</f>
        <v>IMPACTO AMBIENTAL NEGATIVO ALTO</v>
      </c>
      <c r="G2" s="194" t="s">
        <v>809</v>
      </c>
      <c r="H2" s="195" t="s">
        <v>758</v>
      </c>
      <c r="I2" s="193" t="s">
        <v>759</v>
      </c>
      <c r="J2" s="193" t="s">
        <v>760</v>
      </c>
      <c r="K2" s="193" t="s">
        <v>761</v>
      </c>
      <c r="L2" s="193" t="s">
        <v>762</v>
      </c>
      <c r="M2" s="194" t="s">
        <v>809</v>
      </c>
    </row>
    <row r="3" spans="1:13" x14ac:dyDescent="0.2">
      <c r="A3" s="196" t="s">
        <v>785</v>
      </c>
      <c r="B3" s="197">
        <f>IFERROR(T_Graf.!B12,"0")</f>
        <v>6</v>
      </c>
      <c r="C3" s="179">
        <f>IFERROR(T_Graf.!B13,"0")</f>
        <v>0</v>
      </c>
      <c r="D3" s="179">
        <f>IFERROR(T_Graf.!B14,"0")</f>
        <v>0</v>
      </c>
      <c r="E3" s="179">
        <f>IFERROR(T_Graf.!B15,"0")</f>
        <v>0</v>
      </c>
      <c r="F3" s="179">
        <f>IFERROR(T_Graf.!B16,"0")</f>
        <v>0</v>
      </c>
      <c r="G3" s="198">
        <f>SUM(B3:F3)</f>
        <v>6</v>
      </c>
      <c r="H3" s="199">
        <f>IFERROR(T_Graf.!B3,"0")</f>
        <v>6</v>
      </c>
      <c r="I3" s="179">
        <f>IFERROR(T_Graf.!B4,"0")</f>
        <v>0</v>
      </c>
      <c r="J3" s="179">
        <f>IFERROR(T_Graf.!B5,"0")</f>
        <v>0</v>
      </c>
      <c r="K3" s="179">
        <f>IFERROR(T_Graf.!B6,"0")</f>
        <v>0</v>
      </c>
      <c r="L3" s="179">
        <f>IFERROR(T_Graf.!B7,"0")</f>
        <v>0</v>
      </c>
      <c r="M3" s="198">
        <f t="shared" ref="M3:M19" si="0">SUM(H3:L3)</f>
        <v>6</v>
      </c>
    </row>
    <row r="4" spans="1:13" x14ac:dyDescent="0.2">
      <c r="A4" s="200" t="s">
        <v>787</v>
      </c>
      <c r="B4" s="197" t="str">
        <f>IFERROR(T_Graf.!I12,"0")</f>
        <v>0</v>
      </c>
      <c r="C4" s="179" t="str">
        <f>IFERROR(T_Graf.!I13,"0")</f>
        <v>0</v>
      </c>
      <c r="D4" s="179" t="str">
        <f>IFERROR(T_Graf.!I14,"0")</f>
        <v>0</v>
      </c>
      <c r="E4" s="179" t="str">
        <f>IFERROR(T_Graf.!I15,"0")</f>
        <v>0</v>
      </c>
      <c r="F4" s="179" t="str">
        <f>IFERROR(T_Graf.!I16,"0")</f>
        <v>0</v>
      </c>
      <c r="G4" s="198">
        <f t="shared" ref="G4:G23" si="1">SUM(B4:F4)</f>
        <v>0</v>
      </c>
      <c r="H4" s="199" t="str">
        <f>IFERROR(T_Graf.!I3,"0")</f>
        <v>0</v>
      </c>
      <c r="I4" s="179" t="str">
        <f>IFERROR(T_Graf.!I4,"0")</f>
        <v>0</v>
      </c>
      <c r="J4" s="179" t="str">
        <f>IFERROR(T_Graf.!I5,"0")</f>
        <v>0</v>
      </c>
      <c r="K4" s="179" t="str">
        <f>IFERROR(T_Graf.!I6,"0")</f>
        <v>0</v>
      </c>
      <c r="L4" s="179" t="str">
        <f>IFERROR(T_Graf.!I7,"0")</f>
        <v>0</v>
      </c>
      <c r="M4" s="198">
        <f t="shared" si="0"/>
        <v>0</v>
      </c>
    </row>
    <row r="5" spans="1:13" x14ac:dyDescent="0.2">
      <c r="A5" s="200" t="s">
        <v>789</v>
      </c>
      <c r="B5" s="197" t="str">
        <f>IFERROR(T_Graf.!Q12,"0")</f>
        <v>0</v>
      </c>
      <c r="C5" s="179" t="str">
        <f>IFERROR(T_Graf.!Q13,"0")</f>
        <v>0</v>
      </c>
      <c r="D5" s="179" t="str">
        <f>IFERROR(T_Graf.!Q14,"0")</f>
        <v>0</v>
      </c>
      <c r="E5" s="179" t="str">
        <f>IFERROR(T_Graf.!Q15,"0")</f>
        <v>0</v>
      </c>
      <c r="F5" s="179" t="str">
        <f>IFERROR(T_Graf.!Q16,"0")</f>
        <v>0</v>
      </c>
      <c r="G5" s="198">
        <f t="shared" si="1"/>
        <v>0</v>
      </c>
      <c r="H5" s="199" t="str">
        <f>IFERROR(T_Graf.!Q3,"0")</f>
        <v>0</v>
      </c>
      <c r="I5" s="179" t="str">
        <f>IFERROR(T_Graf.!Q4,"0")</f>
        <v>0</v>
      </c>
      <c r="J5" s="179" t="str">
        <f>IFERROR(T_Graf.!Q5,"0")</f>
        <v>0</v>
      </c>
      <c r="K5" s="179" t="str">
        <f>IFERROR(T_Graf.!Q6,"0")</f>
        <v>0</v>
      </c>
      <c r="L5" s="179" t="str">
        <f>IFERROR(T_Graf.!Q7,"0")</f>
        <v>0</v>
      </c>
      <c r="M5" s="198">
        <f t="shared" si="0"/>
        <v>0</v>
      </c>
    </row>
    <row r="6" spans="1:13" x14ac:dyDescent="0.2">
      <c r="A6" s="200" t="s">
        <v>790</v>
      </c>
      <c r="B6" s="197" t="str">
        <f>IFERROR(T_Graf.!X12,"0")</f>
        <v>0</v>
      </c>
      <c r="C6" s="179" t="str">
        <f>IFERROR(T_Graf.!X13,"0")</f>
        <v>0</v>
      </c>
      <c r="D6" s="179" t="str">
        <f>IFERROR(T_Graf.!X14,"0")</f>
        <v>0</v>
      </c>
      <c r="E6" s="179" t="str">
        <f>IFERROR(T_Graf.!X15,"0")</f>
        <v>0</v>
      </c>
      <c r="F6" s="179" t="str">
        <f>IFERROR(T_Graf.!X16,"0")</f>
        <v>0</v>
      </c>
      <c r="G6" s="198">
        <f t="shared" si="1"/>
        <v>0</v>
      </c>
      <c r="H6" s="199" t="str">
        <f>IFERROR(T_Graf.!X3,"0")</f>
        <v>0</v>
      </c>
      <c r="I6" s="179" t="str">
        <f>IFERROR(T_Graf.!X4,"0")</f>
        <v>0</v>
      </c>
      <c r="J6" s="179" t="str">
        <f>IFERROR(T_Graf.!X5,"0")</f>
        <v>0</v>
      </c>
      <c r="K6" s="179" t="str">
        <f>IFERROR(T_Graf.!X6,"0")</f>
        <v>0</v>
      </c>
      <c r="L6" s="179" t="str">
        <f>IFERROR(T_Graf.!X7,"0")</f>
        <v>0</v>
      </c>
      <c r="M6" s="198">
        <f t="shared" si="0"/>
        <v>0</v>
      </c>
    </row>
    <row r="7" spans="1:13" x14ac:dyDescent="0.2">
      <c r="A7" s="200" t="s">
        <v>791</v>
      </c>
      <c r="B7" s="197" t="str">
        <f>IFERROR(T_Graf.!B83,"0")</f>
        <v>0</v>
      </c>
      <c r="C7" s="179" t="str">
        <f>IFERROR(T_Graf.!B84,"0")</f>
        <v>0</v>
      </c>
      <c r="D7" s="179" t="str">
        <f>IFERROR(T_Graf.!B85,"0")</f>
        <v>0</v>
      </c>
      <c r="E7" s="179" t="str">
        <f>IFERROR(T_Graf.!B86,"0")</f>
        <v>0</v>
      </c>
      <c r="F7" s="179" t="str">
        <f>IFERROR(T_Graf.!B87,"0")</f>
        <v>0</v>
      </c>
      <c r="G7" s="198">
        <f t="shared" si="1"/>
        <v>0</v>
      </c>
      <c r="H7" s="199" t="str">
        <f>IFERROR(T_Graf.!B74,"0")</f>
        <v>0</v>
      </c>
      <c r="I7" s="179" t="str">
        <f>IFERROR(T_Graf.!B75,"0")</f>
        <v>0</v>
      </c>
      <c r="J7" s="179" t="str">
        <f>IFERROR(T_Graf.!B76,"0")</f>
        <v>0</v>
      </c>
      <c r="K7" s="179" t="str">
        <f>IFERROR(T_Graf.!B77,"0")</f>
        <v>0</v>
      </c>
      <c r="L7" s="179" t="str">
        <f>IFERROR(T_Graf.!B78,"0")</f>
        <v>0</v>
      </c>
      <c r="M7" s="198">
        <f t="shared" si="0"/>
        <v>0</v>
      </c>
    </row>
    <row r="8" spans="1:13" x14ac:dyDescent="0.2">
      <c r="A8" s="200" t="s">
        <v>792</v>
      </c>
      <c r="B8" s="197" t="str">
        <f>IFERROR(T_Graf.!I83,"0")</f>
        <v>0</v>
      </c>
      <c r="C8" s="179" t="str">
        <f>IFERROR(T_Graf.!I84,"0")</f>
        <v>0</v>
      </c>
      <c r="D8" s="179" t="str">
        <f>IFERROR(T_Graf.!I85,"0")</f>
        <v>0</v>
      </c>
      <c r="E8" s="179" t="str">
        <f>IFERROR(T_Graf.!I86,"0")</f>
        <v>0</v>
      </c>
      <c r="F8" s="179" t="str">
        <f>IFERROR(T_Graf.!I87,"0")</f>
        <v>0</v>
      </c>
      <c r="G8" s="198">
        <f t="shared" si="1"/>
        <v>0</v>
      </c>
      <c r="H8" s="199" t="str">
        <f>IFERROR(T_Graf.!I74,"0")</f>
        <v>0</v>
      </c>
      <c r="I8" s="179" t="str">
        <f>IFERROR(T_Graf.!I75,"0")</f>
        <v>0</v>
      </c>
      <c r="J8" s="179" t="str">
        <f>IFERROR(T_Graf.!I76,"0")</f>
        <v>0</v>
      </c>
      <c r="K8" s="179" t="str">
        <f>IFERROR(T_Graf.!I77,"0")</f>
        <v>0</v>
      </c>
      <c r="L8" s="179" t="str">
        <f>IFERROR(T_Graf.!I78,"0")</f>
        <v>0</v>
      </c>
      <c r="M8" s="198">
        <f t="shared" si="0"/>
        <v>0</v>
      </c>
    </row>
    <row r="9" spans="1:13" x14ac:dyDescent="0.2">
      <c r="A9" s="200" t="s">
        <v>793</v>
      </c>
      <c r="B9" s="197" t="str">
        <f>IFERROR(T_Graf.!Q83,"0")</f>
        <v>0</v>
      </c>
      <c r="C9" s="179" t="str">
        <f>IFERROR(T_Graf.!Q84,"0")</f>
        <v>0</v>
      </c>
      <c r="D9" s="179" t="str">
        <f>IFERROR(T_Graf.!Q85,"0")</f>
        <v>0</v>
      </c>
      <c r="E9" s="179" t="str">
        <f>IFERROR(T_Graf.!Q86,"0")</f>
        <v>0</v>
      </c>
      <c r="F9" s="179" t="str">
        <f>IFERROR(T_Graf.!Q87,"0")</f>
        <v>0</v>
      </c>
      <c r="G9" s="198">
        <f t="shared" si="1"/>
        <v>0</v>
      </c>
      <c r="H9" s="199" t="str">
        <f>IFERROR(T_Graf.!Q74,"0")</f>
        <v>0</v>
      </c>
      <c r="I9" s="179" t="str">
        <f>IFERROR(T_Graf.!Q75,"0")</f>
        <v>0</v>
      </c>
      <c r="J9" s="179" t="str">
        <f>IFERROR(T_Graf.!Q76,"0")</f>
        <v>0</v>
      </c>
      <c r="K9" s="179" t="str">
        <f>IFERROR(T_Graf.!Q77,"0")</f>
        <v>0</v>
      </c>
      <c r="L9" s="179" t="str">
        <f>IFERROR(T_Graf.!Q78,"0")</f>
        <v>0</v>
      </c>
      <c r="M9" s="198">
        <f t="shared" si="0"/>
        <v>0</v>
      </c>
    </row>
    <row r="10" spans="1:13" s="202" customFormat="1" x14ac:dyDescent="0.2">
      <c r="A10" s="201" t="s">
        <v>794</v>
      </c>
      <c r="B10" s="197" t="str">
        <f>IFERROR(T_Graf.!X83,"0")</f>
        <v>0</v>
      </c>
      <c r="C10" s="179" t="str">
        <f>IFERROR(T_Graf.!X84,"0")</f>
        <v>0</v>
      </c>
      <c r="D10" s="179" t="str">
        <f>IFERROR(T_Graf.!X85,"0")</f>
        <v>0</v>
      </c>
      <c r="E10" s="179" t="str">
        <f>IFERROR(T_Graf.!X86,"0")</f>
        <v>0</v>
      </c>
      <c r="F10" s="179" t="str">
        <f>IFERROR(T_Graf.!X87,"0")</f>
        <v>0</v>
      </c>
      <c r="G10" s="198">
        <f t="shared" si="1"/>
        <v>0</v>
      </c>
      <c r="H10" s="199" t="str">
        <f>IFERROR(T_Graf.!X74,"0")</f>
        <v>0</v>
      </c>
      <c r="I10" s="179" t="str">
        <f>IFERROR(T_Graf.!X75,"0")</f>
        <v>0</v>
      </c>
      <c r="J10" s="179" t="str">
        <f>IFERROR(T_Graf.!X76,"0")</f>
        <v>0</v>
      </c>
      <c r="K10" s="179" t="str">
        <f>IFERROR(T_Graf.!X77,"0")</f>
        <v>0</v>
      </c>
      <c r="L10" s="179" t="str">
        <f>IFERROR(T_Graf.!X78,"0")</f>
        <v>0</v>
      </c>
      <c r="M10" s="198">
        <f t="shared" si="0"/>
        <v>0</v>
      </c>
    </row>
    <row r="11" spans="1:13" x14ac:dyDescent="0.2">
      <c r="A11" s="200" t="s">
        <v>795</v>
      </c>
      <c r="B11" s="197" t="str">
        <f>IFERROR(T_Graf.!B154,"0")</f>
        <v>0</v>
      </c>
      <c r="C11" s="179" t="str">
        <f>IFERROR(T_Graf.!B155,"0")</f>
        <v>0</v>
      </c>
      <c r="D11" s="179" t="str">
        <f>IFERROR(T_Graf.!B156,"0")</f>
        <v>0</v>
      </c>
      <c r="E11" s="179" t="str">
        <f>IFERROR(T_Graf.!B157,"0")</f>
        <v>0</v>
      </c>
      <c r="F11" s="179" t="str">
        <f>IFERROR(T_Graf.!B158,"0")</f>
        <v>0</v>
      </c>
      <c r="G11" s="198">
        <f t="shared" si="1"/>
        <v>0</v>
      </c>
      <c r="H11" s="199" t="str">
        <f>IFERROR(T_Graf.!B145,"0")</f>
        <v>0</v>
      </c>
      <c r="I11" s="179" t="str">
        <f>IFERROR(T_Graf.!B146,"0")</f>
        <v>0</v>
      </c>
      <c r="J11" s="179" t="str">
        <f>IFERROR(T_Graf.!B147,"0")</f>
        <v>0</v>
      </c>
      <c r="K11" s="179" t="str">
        <f>IFERROR(T_Graf.!B148,"0")</f>
        <v>0</v>
      </c>
      <c r="L11" s="179" t="str">
        <f>IFERROR(T_Graf.!B149,"0")</f>
        <v>0</v>
      </c>
      <c r="M11" s="198">
        <f t="shared" si="0"/>
        <v>0</v>
      </c>
    </row>
    <row r="12" spans="1:13" x14ac:dyDescent="0.2">
      <c r="A12" s="200" t="s">
        <v>796</v>
      </c>
      <c r="B12" s="197" t="str">
        <f>IFERROR(T_Graf.!I154,"0")</f>
        <v>0</v>
      </c>
      <c r="C12" s="179" t="str">
        <f>IFERROR(T_Graf.!I155,"0")</f>
        <v>0</v>
      </c>
      <c r="D12" s="179" t="str">
        <f>IFERROR(T_Graf.!I156,"0")</f>
        <v>0</v>
      </c>
      <c r="E12" s="179" t="str">
        <f>IFERROR(T_Graf.!I157,"0")</f>
        <v>0</v>
      </c>
      <c r="F12" s="179" t="str">
        <f>IFERROR(T_Graf.!I158,"0")</f>
        <v>0</v>
      </c>
      <c r="G12" s="198">
        <f t="shared" si="1"/>
        <v>0</v>
      </c>
      <c r="H12" s="199" t="str">
        <f>IFERROR(T_Graf.!I145,"0")</f>
        <v>0</v>
      </c>
      <c r="I12" s="179" t="str">
        <f>IFERROR(T_Graf.!I146,"0")</f>
        <v>0</v>
      </c>
      <c r="J12" s="179" t="str">
        <f>IFERROR(T_Graf.!I147,"0")</f>
        <v>0</v>
      </c>
      <c r="K12" s="179" t="str">
        <f>IFERROR(T_Graf.!I148,"0")</f>
        <v>0</v>
      </c>
      <c r="L12" s="179" t="str">
        <f>IFERROR(T_Graf.!I149,"0")</f>
        <v>0</v>
      </c>
      <c r="M12" s="198">
        <f t="shared" si="0"/>
        <v>0</v>
      </c>
    </row>
    <row r="13" spans="1:13" x14ac:dyDescent="0.2">
      <c r="A13" s="200" t="s">
        <v>797</v>
      </c>
      <c r="B13" s="197" t="str">
        <f>IFERROR(T_Graf.!Q154,"0")</f>
        <v>0</v>
      </c>
      <c r="C13" s="179" t="str">
        <f>IFERROR(T_Graf.!Q155,"0")</f>
        <v>0</v>
      </c>
      <c r="D13" s="179" t="str">
        <f>IFERROR(T_Graf.!Q156,"0")</f>
        <v>0</v>
      </c>
      <c r="E13" s="179" t="str">
        <f>IFERROR(T_Graf.!Q157,"0")</f>
        <v>0</v>
      </c>
      <c r="F13" s="179" t="str">
        <f>IFERROR(T_Graf.!Q158,"0")</f>
        <v>0</v>
      </c>
      <c r="G13" s="198">
        <f t="shared" si="1"/>
        <v>0</v>
      </c>
      <c r="H13" s="199" t="str">
        <f>IFERROR(T_Graf.!Q145,"0")</f>
        <v>0</v>
      </c>
      <c r="I13" s="179" t="str">
        <f>IFERROR(T_Graf.!Q146,"0")</f>
        <v>0</v>
      </c>
      <c r="J13" s="179" t="str">
        <f>IFERROR(T_Graf.!Q147,"0")</f>
        <v>0</v>
      </c>
      <c r="K13" s="179" t="str">
        <f>IFERROR(T_Graf.!Q148,"0")</f>
        <v>0</v>
      </c>
      <c r="L13" s="179" t="str">
        <f>IFERROR(T_Graf.!I149,"0")</f>
        <v>0</v>
      </c>
      <c r="M13" s="198">
        <f t="shared" si="0"/>
        <v>0</v>
      </c>
    </row>
    <row r="14" spans="1:13" x14ac:dyDescent="0.2">
      <c r="A14" s="200" t="s">
        <v>798</v>
      </c>
      <c r="B14" s="197" t="str">
        <f>IFERROR(T_Graf.!X154,"0")</f>
        <v>0</v>
      </c>
      <c r="C14" s="179" t="str">
        <f>IFERROR(T_Graf.!X155,"0")</f>
        <v>0</v>
      </c>
      <c r="D14" s="179" t="str">
        <f>IFERROR(T_Graf.!X156,"0")</f>
        <v>0</v>
      </c>
      <c r="E14" s="179" t="str">
        <f>IFERROR(T_Graf.!X157,"0")</f>
        <v>0</v>
      </c>
      <c r="F14" s="179" t="str">
        <f>IFERROR(T_Graf.!X158,"0")</f>
        <v>0</v>
      </c>
      <c r="G14" s="198">
        <f t="shared" si="1"/>
        <v>0</v>
      </c>
      <c r="H14" s="199" t="str">
        <f>IFERROR(T_Graf.!X145,"0")</f>
        <v>0</v>
      </c>
      <c r="I14" s="179" t="str">
        <f>IFERROR(T_Graf.!X146,"0")</f>
        <v>0</v>
      </c>
      <c r="J14" s="179" t="str">
        <f>IFERROR(T_Graf.!X147,"0")</f>
        <v>0</v>
      </c>
      <c r="K14" s="179" t="str">
        <f>IFERROR(T_Graf.!X148,"0")</f>
        <v>0</v>
      </c>
      <c r="L14" s="179" t="str">
        <f>IFERROR(T_Graf.!X149,"0")</f>
        <v>0</v>
      </c>
      <c r="M14" s="198">
        <f t="shared" si="0"/>
        <v>0</v>
      </c>
    </row>
    <row r="15" spans="1:13" x14ac:dyDescent="0.2">
      <c r="A15" s="200" t="s">
        <v>799</v>
      </c>
      <c r="B15" s="197" t="str">
        <f>IFERROR(T_Graf.!B225,"0")</f>
        <v>0</v>
      </c>
      <c r="C15" s="179" t="str">
        <f>IFERROR(T_Graf.!B226,"0")</f>
        <v>0</v>
      </c>
      <c r="D15" s="179" t="str">
        <f>IFERROR(T_Graf.!B227,"0")</f>
        <v>0</v>
      </c>
      <c r="E15" s="179" t="str">
        <f>IFERROR(T_Graf.!B228,"0")</f>
        <v>0</v>
      </c>
      <c r="F15" s="179" t="str">
        <f>IFERROR(T_Graf.!B229,"0")</f>
        <v>0</v>
      </c>
      <c r="G15" s="198">
        <f t="shared" si="1"/>
        <v>0</v>
      </c>
      <c r="H15" s="199" t="str">
        <f>IFERROR(T_Graf.!B216,"0")</f>
        <v>0</v>
      </c>
      <c r="I15" s="179" t="str">
        <f>IFERROR(T_Graf.!B217,"0")</f>
        <v>0</v>
      </c>
      <c r="J15" s="179" t="str">
        <f>IFERROR(T_Graf.!B218,"0")</f>
        <v>0</v>
      </c>
      <c r="K15" s="179" t="str">
        <f>IFERROR(T_Graf.!B219,"0")</f>
        <v>0</v>
      </c>
      <c r="L15" s="179" t="str">
        <f>IFERROR(T_Graf.!B220,"0")</f>
        <v>0</v>
      </c>
      <c r="M15" s="198">
        <f t="shared" si="0"/>
        <v>0</v>
      </c>
    </row>
    <row r="16" spans="1:13" x14ac:dyDescent="0.2">
      <c r="A16" s="200" t="s">
        <v>800</v>
      </c>
      <c r="B16" s="197" t="str">
        <f>IFERROR(T_Graf.!I225,"0")</f>
        <v>0</v>
      </c>
      <c r="C16" s="179" t="str">
        <f>IFERROR(T_Graf.!I226,"0")</f>
        <v>0</v>
      </c>
      <c r="D16" s="179" t="str">
        <f>IFERROR(T_Graf.!I227,"0")</f>
        <v>0</v>
      </c>
      <c r="E16" s="179" t="str">
        <f>IFERROR(T_Graf.!I228,"0")</f>
        <v>0</v>
      </c>
      <c r="F16" s="179" t="str">
        <f>IFERROR(T_Graf.!I229,"0")</f>
        <v>0</v>
      </c>
      <c r="G16" s="198">
        <f t="shared" si="1"/>
        <v>0</v>
      </c>
      <c r="H16" s="199" t="str">
        <f>IFERROR(T_Graf.!I216,"0")</f>
        <v>0</v>
      </c>
      <c r="I16" s="179" t="str">
        <f>IFERROR(T_Graf.!I217,"0")</f>
        <v>0</v>
      </c>
      <c r="J16" s="179" t="str">
        <f>IFERROR(T_Graf.!I218,"0")</f>
        <v>0</v>
      </c>
      <c r="K16" s="179" t="str">
        <f>IFERROR(T_Graf.!I219,"0")</f>
        <v>0</v>
      </c>
      <c r="L16" s="179" t="str">
        <f>IFERROR(T_Graf.!I220,"0")</f>
        <v>0</v>
      </c>
      <c r="M16" s="198">
        <f t="shared" si="0"/>
        <v>0</v>
      </c>
    </row>
    <row r="17" spans="1:13" x14ac:dyDescent="0.2">
      <c r="A17" s="200" t="s">
        <v>801</v>
      </c>
      <c r="B17" s="197" t="str">
        <f>IFERROR(T_Graf.!Q225,"0")</f>
        <v>0</v>
      </c>
      <c r="C17" s="179" t="str">
        <f>IFERROR(T_Graf.!Q226,"0")</f>
        <v>0</v>
      </c>
      <c r="D17" s="179" t="str">
        <f>IFERROR(T_Graf.!Q227,"0")</f>
        <v>0</v>
      </c>
      <c r="E17" s="179" t="str">
        <f>IFERROR(T_Graf.!Q228,"0")</f>
        <v>0</v>
      </c>
      <c r="F17" s="179" t="str">
        <f>IFERROR(T_Graf.!Q229,"0")</f>
        <v>0</v>
      </c>
      <c r="G17" s="198">
        <f t="shared" si="1"/>
        <v>0</v>
      </c>
      <c r="H17" s="199" t="str">
        <f>IFERROR(T_Graf.!Q216,"0")</f>
        <v>0</v>
      </c>
      <c r="I17" s="179" t="str">
        <f>IFERROR(T_Graf.!Q217,"0")</f>
        <v>0</v>
      </c>
      <c r="J17" s="179" t="str">
        <f>IFERROR(T_Graf.!Q218,"0")</f>
        <v>0</v>
      </c>
      <c r="K17" s="179" t="str">
        <f>IFERROR(T_Graf.!Q219,"0")</f>
        <v>0</v>
      </c>
      <c r="L17" s="179" t="str">
        <f>IFERROR(T_Graf.!X220,"0")</f>
        <v>0</v>
      </c>
      <c r="M17" s="198">
        <f t="shared" si="0"/>
        <v>0</v>
      </c>
    </row>
    <row r="18" spans="1:13" x14ac:dyDescent="0.2">
      <c r="A18" s="200" t="s">
        <v>802</v>
      </c>
      <c r="B18" s="197" t="str">
        <f>IFERROR(T_Graf.!X225,"0")</f>
        <v>0</v>
      </c>
      <c r="C18" s="179" t="str">
        <f>IFERROR(T_Graf.!X226,"0")</f>
        <v>0</v>
      </c>
      <c r="D18" s="179" t="str">
        <f>IFERROR(T_Graf.!X227,"0")</f>
        <v>0</v>
      </c>
      <c r="E18" s="179" t="str">
        <f>IFERROR(T_Graf.!X228,"0")</f>
        <v>0</v>
      </c>
      <c r="F18" s="179" t="str">
        <f>IFERROR(T_Graf.!X229,"0")</f>
        <v>0</v>
      </c>
      <c r="G18" s="198">
        <f t="shared" si="1"/>
        <v>0</v>
      </c>
      <c r="H18" s="199" t="str">
        <f>IFERROR(T_Graf.!X216,"0")</f>
        <v>0</v>
      </c>
      <c r="I18" s="179" t="str">
        <f>IFERROR(T_Graf.!X217,"0")</f>
        <v>0</v>
      </c>
      <c r="J18" s="179" t="str">
        <f>IFERROR(T_Graf.!X218,"0")</f>
        <v>0</v>
      </c>
      <c r="K18" s="179" t="str">
        <f>IFERROR(T_Graf.!X219,"0")</f>
        <v>0</v>
      </c>
      <c r="L18" s="179" t="str">
        <f>IFERROR(T_Graf.!X220,"0")</f>
        <v>0</v>
      </c>
      <c r="M18" s="198">
        <f t="shared" si="0"/>
        <v>0</v>
      </c>
    </row>
    <row r="19" spans="1:13" x14ac:dyDescent="0.2">
      <c r="A19" s="200" t="s">
        <v>803</v>
      </c>
      <c r="B19" s="197" t="str">
        <f>IFERROR(T_Graf.!B296,"0")</f>
        <v>0</v>
      </c>
      <c r="C19" s="179" t="str">
        <f>IFERROR(T_Graf.!B297,"0")</f>
        <v>0</v>
      </c>
      <c r="D19" s="179" t="str">
        <f>IFERROR(T_Graf.!B298,"0")</f>
        <v>0</v>
      </c>
      <c r="E19" s="179" t="str">
        <f>IFERROR(T_Graf.!B299,"0")</f>
        <v>0</v>
      </c>
      <c r="F19" s="179" t="str">
        <f>IFERROR(T_Graf.!B300,"0")</f>
        <v>0</v>
      </c>
      <c r="G19" s="198">
        <f t="shared" si="1"/>
        <v>0</v>
      </c>
      <c r="H19" s="199" t="str">
        <f>IFERROR(T_Graf.!B287,"0")</f>
        <v>0</v>
      </c>
      <c r="I19" s="179" t="str">
        <f>IFERROR(T_Graf.!B288,"0")</f>
        <v>0</v>
      </c>
      <c r="J19" s="179" t="str">
        <f>IFERROR(T_Graf.!B289,"0")</f>
        <v>0</v>
      </c>
      <c r="K19" s="179" t="str">
        <f>IFERROR(T_Graf.!B290,"0")</f>
        <v>0</v>
      </c>
      <c r="L19" s="179" t="str">
        <f>IFERROR(T_Graf.!B291,"0")</f>
        <v>0</v>
      </c>
      <c r="M19" s="198">
        <f t="shared" si="0"/>
        <v>0</v>
      </c>
    </row>
    <row r="20" spans="1:13" x14ac:dyDescent="0.2">
      <c r="A20" s="200" t="s">
        <v>804</v>
      </c>
      <c r="B20" s="197" t="str">
        <f>IFERROR(T_Graf.!I296,"0")</f>
        <v>0</v>
      </c>
      <c r="C20" s="179" t="str">
        <f>IFERROR(T_Graf.!I297,"0")</f>
        <v>0</v>
      </c>
      <c r="D20" s="179" t="str">
        <f>IFERROR(T_Graf.!I298,"0")</f>
        <v>0</v>
      </c>
      <c r="E20" s="179" t="str">
        <f>IFERROR(T_Graf.!I299,"0")</f>
        <v>0</v>
      </c>
      <c r="F20" s="179" t="str">
        <f>IFERROR(T_Graf.!I300,"0")</f>
        <v>0</v>
      </c>
      <c r="G20" s="198">
        <f t="shared" si="1"/>
        <v>0</v>
      </c>
      <c r="H20" s="199" t="str">
        <f>IFERROR(T_Graf.!I287,"0")</f>
        <v>0</v>
      </c>
      <c r="I20" s="179" t="str">
        <f>IFERROR(T_Graf.!I288,"0")</f>
        <v>0</v>
      </c>
      <c r="J20" s="179" t="str">
        <f>IFERROR(T_Graf.!I289,"0")</f>
        <v>0</v>
      </c>
      <c r="K20" s="179" t="str">
        <f>IFERROR(T_Graf.!I290,"0")</f>
        <v>0</v>
      </c>
      <c r="L20" s="179" t="str">
        <f>IFERROR(T_Graf.!I291,"0")</f>
        <v>0</v>
      </c>
      <c r="M20" s="198">
        <f>SUM(H20:L20)</f>
        <v>0</v>
      </c>
    </row>
    <row r="21" spans="1:13" x14ac:dyDescent="0.2">
      <c r="A21" s="200" t="s">
        <v>805</v>
      </c>
      <c r="B21" s="197" t="str">
        <f>IFERROR(T_Graf.!Q296,"0")</f>
        <v>0</v>
      </c>
      <c r="C21" s="179" t="str">
        <f>IFERROR(T_Graf.!Q297,"0")</f>
        <v>0</v>
      </c>
      <c r="D21" s="179" t="str">
        <f>IFERROR(T_Graf.!Q298,"0")</f>
        <v>0</v>
      </c>
      <c r="E21" s="179" t="str">
        <f>IFERROR(T_Graf.!Q299,"0")</f>
        <v>0</v>
      </c>
      <c r="F21" s="179" t="str">
        <f>IFERROR(T_Graf.!Q300,"0")</f>
        <v>0</v>
      </c>
      <c r="G21" s="198">
        <f t="shared" si="1"/>
        <v>0</v>
      </c>
      <c r="H21" s="199" t="str">
        <f>IFERROR(T_Graf.!Q287,"0")</f>
        <v>0</v>
      </c>
      <c r="I21" s="179" t="str">
        <f>IFERROR(T_Graf.!Q288,"0")</f>
        <v>0</v>
      </c>
      <c r="J21" s="179" t="str">
        <f>IFERROR(T_Graf.!Q289,"0")</f>
        <v>0</v>
      </c>
      <c r="K21" s="179" t="str">
        <f>IFERROR(T_Graf.!Q290,"0")</f>
        <v>0</v>
      </c>
      <c r="L21" s="179" t="str">
        <f>IFERROR(T_Graf.!Q291,"0")</f>
        <v>0</v>
      </c>
      <c r="M21" s="198">
        <f>SUM(H21:L21)</f>
        <v>0</v>
      </c>
    </row>
    <row r="22" spans="1:13" x14ac:dyDescent="0.2">
      <c r="A22" s="200" t="s">
        <v>806</v>
      </c>
      <c r="B22" s="197" t="str">
        <f>IFERROR(T_Graf.!X296,"0")</f>
        <v>0</v>
      </c>
      <c r="C22" s="179" t="str">
        <f>IFERROR(T_Graf.!X297,"0")</f>
        <v>0</v>
      </c>
      <c r="D22" s="179" t="str">
        <f>IFERROR(T_Graf.!X298,"0")</f>
        <v>0</v>
      </c>
      <c r="E22" s="179" t="str">
        <f>IFERROR(T_Graf.!X299,"0")</f>
        <v>0</v>
      </c>
      <c r="F22" s="179" t="str">
        <f>IFERROR(T_Graf.!X300,"0")</f>
        <v>0</v>
      </c>
      <c r="G22" s="198">
        <f t="shared" si="1"/>
        <v>0</v>
      </c>
      <c r="H22" s="199" t="str">
        <f>IFERROR(T_Graf.!X287,"0")</f>
        <v>0</v>
      </c>
      <c r="I22" s="179" t="str">
        <f>IFERROR(T_Graf.!X288,"0")</f>
        <v>0</v>
      </c>
      <c r="J22" s="179" t="str">
        <f>IFERROR(T_Graf.!X289,"0")</f>
        <v>0</v>
      </c>
      <c r="K22" s="179" t="str">
        <f>IFERROR(T_Graf.!X290,"0")</f>
        <v>0</v>
      </c>
      <c r="L22" s="179" t="str">
        <f>IFERROR(T_Graf.!X291,"0")</f>
        <v>0</v>
      </c>
      <c r="M22" s="198">
        <f>SUM(H22:L22)</f>
        <v>0</v>
      </c>
    </row>
    <row r="23" spans="1:13" x14ac:dyDescent="0.2">
      <c r="A23" s="203" t="s">
        <v>807</v>
      </c>
      <c r="B23" s="197" t="str">
        <f>IFERROR(T_Graf.!B367,"0")</f>
        <v>0</v>
      </c>
      <c r="C23" s="179" t="str">
        <f>IFERROR(T_Graf.!B368,"0")</f>
        <v>0</v>
      </c>
      <c r="D23" s="179" t="str">
        <f>IFERROR(T_Graf.!B369,"0")</f>
        <v>0</v>
      </c>
      <c r="E23" s="179" t="str">
        <f>IFERROR(T_Graf.!B370,"0")</f>
        <v>0</v>
      </c>
      <c r="F23" s="179" t="str">
        <f>IFERROR(T_Graf.!B371,"0")</f>
        <v>0</v>
      </c>
      <c r="G23" s="198">
        <f t="shared" si="1"/>
        <v>0</v>
      </c>
      <c r="H23" s="199" t="str">
        <f>IFERROR(T_Graf.!B358,"0")</f>
        <v>0</v>
      </c>
      <c r="I23" s="183" t="str">
        <f>IFERROR(T_Graf.!B359,"0")</f>
        <v>0</v>
      </c>
      <c r="J23" s="183" t="str">
        <f>IFERROR(T_Graf.!B360,"0")</f>
        <v>0</v>
      </c>
      <c r="K23" s="179" t="str">
        <f>IFERROR(T_Graf.!B361,"0")</f>
        <v>0</v>
      </c>
      <c r="L23" s="179" t="str">
        <f>IFERROR(T_Graf.!B362,"0")</f>
        <v>0</v>
      </c>
      <c r="M23" s="204">
        <f>SUM(H23:L23)</f>
        <v>0</v>
      </c>
    </row>
    <row r="24" spans="1:13" ht="14.4" thickBot="1" x14ac:dyDescent="0.25">
      <c r="A24" s="205" t="s">
        <v>809</v>
      </c>
      <c r="B24" s="206">
        <f>SUM(B3:B22)</f>
        <v>6</v>
      </c>
      <c r="C24" s="206">
        <f t="shared" ref="C24:F24" si="2">SUM(C3:C22)</f>
        <v>0</v>
      </c>
      <c r="D24" s="206">
        <f t="shared" si="2"/>
        <v>0</v>
      </c>
      <c r="E24" s="206">
        <f t="shared" si="2"/>
        <v>0</v>
      </c>
      <c r="F24" s="206">
        <f t="shared" si="2"/>
        <v>0</v>
      </c>
      <c r="G24" s="207">
        <f>SUM(B24:F24)</f>
        <v>6</v>
      </c>
      <c r="H24" s="206">
        <f>SUM(H3:H22)</f>
        <v>6</v>
      </c>
      <c r="I24" s="208">
        <f t="shared" ref="I24:L24" si="3">SUM(I3:I22)</f>
        <v>0</v>
      </c>
      <c r="J24" s="208">
        <f t="shared" si="3"/>
        <v>0</v>
      </c>
      <c r="K24" s="206">
        <f t="shared" si="3"/>
        <v>0</v>
      </c>
      <c r="L24" s="206">
        <f t="shared" si="3"/>
        <v>0</v>
      </c>
      <c r="M24" s="198">
        <f>SUM(H24:L24)</f>
        <v>6</v>
      </c>
    </row>
    <row r="25" spans="1:13" ht="14.4" thickBot="1" x14ac:dyDescent="0.25">
      <c r="B25" s="209">
        <f>MAX(B3:B22)</f>
        <v>6</v>
      </c>
      <c r="C25" s="209">
        <f>MAX(C3:C22)</f>
        <v>0</v>
      </c>
      <c r="D25" s="209">
        <f t="shared" ref="D25:F25" si="4">MAX(D3:D22)</f>
        <v>0</v>
      </c>
      <c r="E25" s="209">
        <f t="shared" si="4"/>
        <v>0</v>
      </c>
      <c r="F25" s="209">
        <f t="shared" si="4"/>
        <v>0</v>
      </c>
      <c r="G25" s="177">
        <f>SUM(G3:G22)</f>
        <v>6</v>
      </c>
      <c r="H25" s="209">
        <f>MAX(H3:H22)</f>
        <v>6</v>
      </c>
      <c r="I25" s="210">
        <f>MAX(I3:I22)</f>
        <v>0</v>
      </c>
      <c r="J25" s="210">
        <f t="shared" ref="J25:L25" si="5">MAX(J3:J22)</f>
        <v>0</v>
      </c>
      <c r="K25" s="209">
        <f t="shared" si="5"/>
        <v>0</v>
      </c>
      <c r="L25" s="209">
        <f t="shared" si="5"/>
        <v>0</v>
      </c>
      <c r="M25" s="177">
        <f>SUM(M3:M22)</f>
        <v>6</v>
      </c>
    </row>
  </sheetData>
  <mergeCells count="2">
    <mergeCell ref="B1:G1"/>
    <mergeCell ref="H1:M1"/>
  </mergeCells>
  <conditionalFormatting sqref="B3:G25">
    <cfRule type="colorScale" priority="4">
      <colorScale>
        <cfvo type="min"/>
        <cfvo type="percentile" val="50"/>
        <cfvo type="max"/>
        <color rgb="FFACFEC9"/>
        <color rgb="FF00BBC0"/>
        <color rgb="FF006668"/>
      </colorScale>
    </cfRule>
  </conditionalFormatting>
  <conditionalFormatting sqref="H3:L23 M25">
    <cfRule type="colorScale" priority="5">
      <colorScale>
        <cfvo type="min"/>
        <cfvo type="percentile" val="50"/>
        <cfvo type="max"/>
        <color rgb="FFACFEC9"/>
        <color rgb="FF00BBC0"/>
        <color rgb="FF006668"/>
      </colorScale>
    </cfRule>
    <cfRule type="colorScale" priority="6">
      <colorScale>
        <cfvo type="min"/>
        <cfvo type="percentile" val="50"/>
        <cfvo type="max"/>
        <color rgb="FFACFEC9"/>
        <color rgb="FF00BBC0"/>
        <color rgb="FF006668"/>
      </colorScale>
    </cfRule>
    <cfRule type="colorScale" priority="7">
      <colorScale>
        <cfvo type="min"/>
        <cfvo type="percentile" val="50"/>
        <cfvo type="max"/>
        <color rgb="FFACFEC9"/>
        <color rgb="FF00BBC0"/>
        <color rgb="FF006668"/>
      </colorScale>
    </cfRule>
  </conditionalFormatting>
  <conditionalFormatting sqref="H24:L24">
    <cfRule type="colorScale" priority="3">
      <colorScale>
        <cfvo type="min"/>
        <cfvo type="percentile" val="50"/>
        <cfvo type="max"/>
        <color rgb="FFACFEC9"/>
        <color rgb="FF00BBC0"/>
        <color rgb="FF006668"/>
      </colorScale>
    </cfRule>
  </conditionalFormatting>
  <conditionalFormatting sqref="H25:L25">
    <cfRule type="colorScale" priority="2">
      <colorScale>
        <cfvo type="min"/>
        <cfvo type="percentile" val="50"/>
        <cfvo type="max"/>
        <color rgb="FFACFEC9"/>
        <color rgb="FF00BBC0"/>
        <color rgb="FF006668"/>
      </colorScale>
    </cfRule>
  </conditionalFormatting>
  <conditionalFormatting sqref="M3:M24">
    <cfRule type="colorScale" priority="1">
      <colorScale>
        <cfvo type="min"/>
        <cfvo type="percentile" val="50"/>
        <cfvo type="max"/>
        <color rgb="FFACFEC9"/>
        <color rgb="FF00BBC0"/>
        <color rgb="FF006668"/>
      </colorScale>
    </cfRule>
  </conditionalFormatting>
  <pageMargins left="0.7" right="0.7" top="0.75" bottom="0.75" header="0.3" footer="0.3"/>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6423E-259D-487B-8015-46C457DB5308}">
  <sheetPr codeName="Hoja6"/>
  <dimension ref="A4:A8"/>
  <sheetViews>
    <sheetView workbookViewId="0">
      <selection activeCell="T2" sqref="T2"/>
    </sheetView>
  </sheetViews>
  <sheetFormatPr baseColWidth="10" defaultRowHeight="10.199999999999999" x14ac:dyDescent="0.2"/>
  <cols>
    <col min="1" max="1" width="22.7109375" bestFit="1" customWidth="1"/>
    <col min="2" max="2" width="11.5703125" bestFit="1" customWidth="1"/>
    <col min="3" max="3" width="9" bestFit="1" customWidth="1"/>
    <col min="4" max="4" width="6.7109375" bestFit="1" customWidth="1"/>
    <col min="5" max="5" width="8.42578125" bestFit="1" customWidth="1"/>
    <col min="6" max="6" width="14.5703125" bestFit="1" customWidth="1"/>
    <col min="7" max="8" width="6.28515625" bestFit="1" customWidth="1"/>
    <col min="9" max="9" width="5.85546875" bestFit="1" customWidth="1"/>
    <col min="10" max="10" width="7.42578125" bestFit="1" customWidth="1"/>
    <col min="11" max="11" width="8" bestFit="1" customWidth="1"/>
    <col min="12" max="12" width="5.85546875" bestFit="1" customWidth="1"/>
    <col min="13" max="13" width="5.28515625" bestFit="1" customWidth="1"/>
    <col min="14" max="14" width="5.7109375" bestFit="1" customWidth="1"/>
    <col min="15" max="15" width="7.5703125" bestFit="1" customWidth="1"/>
    <col min="16" max="16" width="12" bestFit="1" customWidth="1"/>
    <col min="17" max="17" width="6.7109375" bestFit="1" customWidth="1"/>
    <col min="18" max="18" width="7.85546875" bestFit="1" customWidth="1"/>
    <col min="19" max="19" width="5.28515625" bestFit="1" customWidth="1"/>
    <col min="20" max="20" width="9" bestFit="1" customWidth="1"/>
    <col min="21" max="21" width="9.85546875" bestFit="1" customWidth="1"/>
    <col min="22" max="22" width="5.140625" bestFit="1" customWidth="1"/>
    <col min="23" max="23" width="6.7109375" bestFit="1" customWidth="1"/>
    <col min="24" max="24" width="16.7109375" bestFit="1" customWidth="1"/>
    <col min="25" max="25" width="9.42578125" bestFit="1" customWidth="1"/>
    <col min="26" max="26" width="7.140625" bestFit="1" customWidth="1"/>
    <col min="27" max="27" width="7.85546875" bestFit="1" customWidth="1"/>
    <col min="28" max="28" width="9.42578125" bestFit="1" customWidth="1"/>
    <col min="29" max="29" width="5.7109375" bestFit="1" customWidth="1"/>
    <col min="30" max="30" width="6.140625" bestFit="1" customWidth="1"/>
    <col min="31" max="31" width="12.5703125" bestFit="1" customWidth="1"/>
    <col min="32" max="32" width="6.7109375" bestFit="1" customWidth="1"/>
    <col min="33" max="33" width="7" bestFit="1" customWidth="1"/>
    <col min="34" max="34" width="11.140625" bestFit="1" customWidth="1"/>
  </cols>
  <sheetData>
    <row r="4" spans="1:1" x14ac:dyDescent="0.2">
      <c r="A4" s="251" t="s">
        <v>857</v>
      </c>
    </row>
    <row r="5" spans="1:1" x14ac:dyDescent="0.2">
      <c r="A5" s="252" t="e" vm="1">
        <v>#VALUE!</v>
      </c>
    </row>
    <row r="6" spans="1:1" x14ac:dyDescent="0.2">
      <c r="A6" s="253" t="s">
        <v>798</v>
      </c>
    </row>
    <row r="7" spans="1:1" x14ac:dyDescent="0.2">
      <c r="A7" s="254" t="e" vm="2">
        <v>#VALUE!</v>
      </c>
    </row>
    <row r="8" spans="1:1" x14ac:dyDescent="0.2">
      <c r="A8" s="252" t="s">
        <v>858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21C5-4A8A-4B38-9B79-CD95864B6BCA}">
  <sheetPr codeName="Hoja7"/>
  <dimension ref="A1:V57"/>
  <sheetViews>
    <sheetView view="pageBreakPreview" topLeftCell="B1" zoomScale="80" zoomScaleNormal="100" zoomScaleSheetLayoutView="80" workbookViewId="0">
      <selection activeCell="C6" sqref="A6:XFD6"/>
    </sheetView>
  </sheetViews>
  <sheetFormatPr baseColWidth="10" defaultColWidth="11.42578125" defaultRowHeight="11.4" x14ac:dyDescent="0.2"/>
  <cols>
    <col min="1" max="1" width="40.85546875" style="1" customWidth="1"/>
    <col min="2" max="2" width="69.42578125" style="1" customWidth="1"/>
    <col min="3" max="3" width="29.85546875" style="1" customWidth="1"/>
    <col min="4" max="4" width="15.140625" style="1" customWidth="1"/>
    <col min="5" max="5" width="29" style="1" bestFit="1" customWidth="1"/>
    <col min="6" max="6" width="37.140625" customWidth="1"/>
    <col min="7" max="7" width="18.42578125" style="1" customWidth="1"/>
    <col min="8" max="8" width="28.85546875" bestFit="1" customWidth="1"/>
    <col min="9" max="9" width="28.85546875" style="1" bestFit="1" customWidth="1"/>
    <col min="10" max="11" width="27.28515625" style="261" customWidth="1"/>
    <col min="12" max="12" width="10.7109375" style="250" bestFit="1" customWidth="1"/>
    <col min="13" max="13" width="26.42578125" style="1" bestFit="1" customWidth="1"/>
    <col min="14" max="14" width="11.42578125" style="1"/>
    <col min="15" max="15" width="42.42578125" style="1" customWidth="1"/>
    <col min="16" max="16" width="16.7109375" style="1" bestFit="1" customWidth="1"/>
    <col min="17" max="17" width="53.5703125" style="1" customWidth="1"/>
    <col min="18" max="18" width="28.85546875" bestFit="1" customWidth="1"/>
    <col min="19" max="19" width="20.28515625" style="247" bestFit="1" customWidth="1"/>
    <col min="20" max="20" width="40.42578125" style="1" bestFit="1" customWidth="1"/>
    <col min="21" max="21" width="43" style="1" bestFit="1" customWidth="1"/>
    <col min="22" max="16384" width="11.42578125" style="1"/>
  </cols>
  <sheetData>
    <row r="1" spans="1:22" x14ac:dyDescent="0.2">
      <c r="A1" s="362"/>
      <c r="B1" s="362" t="s">
        <v>815</v>
      </c>
      <c r="C1" s="365" t="s">
        <v>816</v>
      </c>
      <c r="H1" s="1"/>
      <c r="I1"/>
      <c r="J1" s="249"/>
      <c r="K1" s="249"/>
      <c r="L1" s="1"/>
      <c r="R1" s="1"/>
    </row>
    <row r="2" spans="1:22" ht="12" thickBot="1" x14ac:dyDescent="0.25">
      <c r="A2" s="363"/>
      <c r="B2" s="364"/>
      <c r="C2" s="366"/>
      <c r="H2" s="1"/>
      <c r="I2"/>
      <c r="J2" s="249"/>
      <c r="K2" s="249"/>
      <c r="L2" s="1"/>
      <c r="R2" s="1"/>
    </row>
    <row r="3" spans="1:22" x14ac:dyDescent="0.2">
      <c r="A3" s="363"/>
      <c r="B3" s="367" t="s">
        <v>817</v>
      </c>
      <c r="C3" s="369" t="s">
        <v>818</v>
      </c>
      <c r="H3" s="1"/>
      <c r="I3"/>
      <c r="J3" s="249"/>
      <c r="K3" s="249"/>
      <c r="L3" s="1"/>
      <c r="R3" s="1"/>
    </row>
    <row r="4" spans="1:22" ht="12" thickBot="1" x14ac:dyDescent="0.25">
      <c r="A4" s="363"/>
      <c r="B4" s="368"/>
      <c r="C4" s="370"/>
      <c r="D4" s="274"/>
      <c r="E4" s="274"/>
      <c r="F4" s="275"/>
      <c r="G4" s="274"/>
      <c r="H4" s="274"/>
      <c r="I4" s="275"/>
      <c r="J4" s="276"/>
      <c r="K4" s="276"/>
      <c r="L4" s="274"/>
      <c r="M4" s="274"/>
      <c r="N4" s="274"/>
      <c r="O4" s="274"/>
      <c r="P4" s="274"/>
      <c r="Q4" s="274"/>
      <c r="R4" s="274"/>
      <c r="S4" s="277"/>
      <c r="T4" s="274"/>
      <c r="U4" s="274"/>
      <c r="V4" s="274"/>
    </row>
    <row r="5" spans="1:22" ht="12" thickBot="1" x14ac:dyDescent="0.25">
      <c r="A5" s="363"/>
      <c r="B5" s="367" t="s">
        <v>819</v>
      </c>
      <c r="C5" s="245" t="s">
        <v>820</v>
      </c>
      <c r="D5" s="274"/>
      <c r="E5" s="274"/>
      <c r="F5" s="275"/>
      <c r="G5" s="274"/>
      <c r="H5" s="274"/>
      <c r="I5" s="275"/>
      <c r="J5" s="276"/>
      <c r="K5" s="276"/>
      <c r="L5" s="274"/>
      <c r="M5" s="274"/>
      <c r="N5" s="274"/>
      <c r="O5" s="274"/>
      <c r="P5" s="274"/>
      <c r="Q5" s="274"/>
      <c r="R5" s="274"/>
      <c r="S5" s="277"/>
      <c r="T5" s="274"/>
      <c r="U5" s="274"/>
      <c r="V5" s="274"/>
    </row>
    <row r="6" spans="1:22" ht="12" thickBot="1" x14ac:dyDescent="0.25">
      <c r="A6" s="364"/>
      <c r="B6" s="368"/>
      <c r="C6" s="245" t="s">
        <v>821</v>
      </c>
      <c r="D6" s="274"/>
      <c r="E6" s="274"/>
      <c r="F6" s="275"/>
      <c r="G6" s="274"/>
      <c r="H6" s="274"/>
      <c r="I6" s="275"/>
      <c r="J6" s="276"/>
      <c r="K6" s="276"/>
      <c r="L6" s="274"/>
      <c r="M6" s="274"/>
      <c r="N6" s="274"/>
      <c r="O6" s="274"/>
      <c r="P6" s="274"/>
      <c r="Q6" s="274"/>
      <c r="R6" s="274"/>
      <c r="S6" s="277"/>
      <c r="T6" s="274"/>
      <c r="U6" s="274"/>
      <c r="V6" s="274"/>
    </row>
    <row r="7" spans="1:22" x14ac:dyDescent="0.2">
      <c r="A7" s="353" t="s">
        <v>823</v>
      </c>
      <c r="B7" s="354"/>
      <c r="C7" s="355"/>
      <c r="D7" s="274"/>
      <c r="E7" s="274"/>
      <c r="F7" s="278"/>
      <c r="G7" s="279"/>
      <c r="H7" s="279"/>
      <c r="I7" s="278"/>
      <c r="J7" s="276"/>
      <c r="K7" s="276"/>
      <c r="L7" s="274"/>
      <c r="M7" s="274"/>
      <c r="N7" s="274"/>
      <c r="O7" s="274"/>
      <c r="P7" s="274"/>
      <c r="Q7" s="274"/>
      <c r="R7" s="279"/>
      <c r="S7" s="277"/>
      <c r="T7" s="274"/>
      <c r="U7" s="274"/>
      <c r="V7" s="274"/>
    </row>
    <row r="8" spans="1:22" ht="12.6" x14ac:dyDescent="0.2">
      <c r="A8" s="356"/>
      <c r="B8" s="357"/>
      <c r="C8" s="358"/>
      <c r="D8" s="274"/>
      <c r="E8" s="284" t="s">
        <v>11</v>
      </c>
      <c r="F8" s="284" t="s">
        <v>863</v>
      </c>
      <c r="G8" s="284" t="s">
        <v>826</v>
      </c>
      <c r="H8" s="284" t="s">
        <v>784</v>
      </c>
      <c r="I8" s="284" t="s">
        <v>825</v>
      </c>
      <c r="J8" s="285" t="s">
        <v>861</v>
      </c>
      <c r="K8" s="284" t="s">
        <v>925</v>
      </c>
      <c r="L8" s="284" t="s">
        <v>862</v>
      </c>
      <c r="M8" s="284" t="s">
        <v>867</v>
      </c>
      <c r="N8" s="283"/>
      <c r="O8" s="284" t="s">
        <v>11</v>
      </c>
      <c r="P8" s="284" t="s">
        <v>826</v>
      </c>
      <c r="Q8" s="284" t="s">
        <v>863</v>
      </c>
      <c r="R8" s="284" t="s">
        <v>784</v>
      </c>
      <c r="S8" s="284" t="s">
        <v>868</v>
      </c>
      <c r="T8" s="285" t="s">
        <v>861</v>
      </c>
      <c r="U8" s="284" t="s">
        <v>862</v>
      </c>
      <c r="V8" s="274"/>
    </row>
    <row r="9" spans="1:22" ht="12.6" x14ac:dyDescent="0.2">
      <c r="A9" s="356"/>
      <c r="B9" s="357"/>
      <c r="C9" s="358"/>
      <c r="D9" s="274"/>
      <c r="E9" s="286" t="s">
        <v>785</v>
      </c>
      <c r="F9" s="287" t="e" vm="3">
        <v>#VALUE!</v>
      </c>
      <c r="G9" s="286" t="e" vm="4">
        <v>#VALUE!</v>
      </c>
      <c r="H9" s="286" t="e" vm="5">
        <v>#VALUE!</v>
      </c>
      <c r="I9" s="286" t="e" vm="3">
        <v>#VALUE!</v>
      </c>
      <c r="J9" s="288">
        <v>1</v>
      </c>
      <c r="K9" s="286" t="e" vm="3">
        <v>#VALUE!</v>
      </c>
      <c r="L9" s="288">
        <v>5</v>
      </c>
      <c r="M9" s="283" t="str" cm="1">
        <f t="array" aca="1" ref="M9" ca="1">_FV(Tabla105108[[#This Row],[SEDE]],"Nombre")</f>
        <v>Medellín</v>
      </c>
      <c r="N9" s="283"/>
      <c r="O9" s="286" t="s">
        <v>785</v>
      </c>
      <c r="P9" s="286" t="e" vm="4">
        <v>#VALUE!</v>
      </c>
      <c r="Q9" s="287" t="e" vm="3">
        <v>#VALUE!</v>
      </c>
      <c r="R9" s="286" t="e" vm="5">
        <v>#VALUE!</v>
      </c>
      <c r="S9" s="288" cm="1" vm="6">
        <f t="array" aca="1" ref="S9" ca="1">_FV(Tabla105108110[[#This Row],[Departamento]],"Población")</f>
        <v>6677930</v>
      </c>
      <c r="T9" s="288">
        <v>1</v>
      </c>
      <c r="U9" s="288">
        <v>5</v>
      </c>
      <c r="V9" s="274"/>
    </row>
    <row r="10" spans="1:22" ht="12.6" x14ac:dyDescent="0.2">
      <c r="A10" s="356"/>
      <c r="B10" s="357"/>
      <c r="C10" s="358"/>
      <c r="D10" s="274"/>
      <c r="E10" s="286" t="s">
        <v>787</v>
      </c>
      <c r="F10" s="287" t="e" vm="7">
        <v>#VALUE!</v>
      </c>
      <c r="G10" s="286" t="e" vm="4">
        <v>#VALUE!</v>
      </c>
      <c r="H10" s="286" t="e" vm="8">
        <v>#VALUE!</v>
      </c>
      <c r="I10" s="286" t="e" vm="7">
        <v>#VALUE!</v>
      </c>
      <c r="J10" s="288">
        <v>2</v>
      </c>
      <c r="K10" s="286" t="e" vm="7">
        <v>#VALUE!</v>
      </c>
      <c r="L10" s="288">
        <v>8</v>
      </c>
      <c r="M10" s="283" t="str" cm="1">
        <f t="array" aca="1" ref="M10" ca="1">_FV(Tabla105108[[#This Row],[SEDE]],"Nombre")</f>
        <v>Barranquilla</v>
      </c>
      <c r="N10" s="283"/>
      <c r="O10" s="286" t="s">
        <v>787</v>
      </c>
      <c r="P10" s="286" t="e" vm="4">
        <v>#VALUE!</v>
      </c>
      <c r="Q10" s="287" t="e" vm="7">
        <v>#VALUE!</v>
      </c>
      <c r="R10" s="286" t="e" vm="8">
        <v>#VALUE!</v>
      </c>
      <c r="S10" s="288" cm="1" vm="9">
        <f t="array" aca="1" ref="S10" ca="1">_FV(Tabla105108110[[#This Row],[Departamento]],"Población")</f>
        <v>2535517</v>
      </c>
      <c r="T10" s="288">
        <v>2</v>
      </c>
      <c r="U10" s="288">
        <v>8</v>
      </c>
      <c r="V10" s="274"/>
    </row>
    <row r="11" spans="1:22" ht="25.2" x14ac:dyDescent="0.2">
      <c r="A11" s="356"/>
      <c r="B11" s="357"/>
      <c r="C11" s="358"/>
      <c r="D11" s="274"/>
      <c r="E11" s="286" t="s">
        <v>789</v>
      </c>
      <c r="F11" s="287" t="e" vm="10">
        <v>#VALUE!</v>
      </c>
      <c r="G11" s="286" t="e" vm="4">
        <v>#VALUE!</v>
      </c>
      <c r="H11" s="286" t="e" vm="11">
        <v>#VALUE!</v>
      </c>
      <c r="I11" s="286" t="e" vm="10">
        <v>#VALUE!</v>
      </c>
      <c r="J11" s="288">
        <v>3</v>
      </c>
      <c r="K11" s="286" t="e" vm="10">
        <v>#VALUE!</v>
      </c>
      <c r="L11" s="288" t="s">
        <v>827</v>
      </c>
      <c r="M11" s="283" t="str" cm="1">
        <f t="array" aca="1" ref="M11" ca="1">_FV(Tabla105108[[#This Row],[SEDE]],"Nombre")</f>
        <v>Cartagena de Indias</v>
      </c>
      <c r="N11" s="283"/>
      <c r="O11" s="286" t="s">
        <v>789</v>
      </c>
      <c r="P11" s="286" t="e" vm="4">
        <v>#VALUE!</v>
      </c>
      <c r="Q11" s="287" t="e" vm="10">
        <v>#VALUE!</v>
      </c>
      <c r="R11" s="286" t="e" vm="11">
        <v>#VALUE!</v>
      </c>
      <c r="S11" s="288" cm="1" vm="12">
        <f t="array" aca="1" ref="S11" ca="1">_FV(Tabla105108110[[#This Row],[Departamento]],"Población")</f>
        <v>2070110</v>
      </c>
      <c r="T11" s="288">
        <v>3</v>
      </c>
      <c r="U11" s="288" t="s">
        <v>827</v>
      </c>
      <c r="V11" s="274"/>
    </row>
    <row r="12" spans="1:22" ht="22.8" x14ac:dyDescent="0.2">
      <c r="A12" s="356"/>
      <c r="B12" s="357"/>
      <c r="C12" s="358"/>
      <c r="D12" s="274"/>
      <c r="E12" s="286" t="s">
        <v>859</v>
      </c>
      <c r="F12" s="287" t="e" vm="13">
        <v>#VALUE!</v>
      </c>
      <c r="G12" s="286" t="e" vm="4">
        <v>#VALUE!</v>
      </c>
      <c r="H12" s="286" t="e" vm="14">
        <v>#VALUE!</v>
      </c>
      <c r="I12" s="286" t="e" vm="13">
        <v>#VALUE!</v>
      </c>
      <c r="J12" s="288">
        <v>4</v>
      </c>
      <c r="K12" s="286" t="e" vm="13">
        <v>#VALUE!</v>
      </c>
      <c r="L12" s="288" t="s">
        <v>830</v>
      </c>
      <c r="M12" s="283" t="str" cm="1">
        <f t="array" aca="1" ref="M12" ca="1">_FV(Tabla105108[[#This Row],[SEDE]],"Nombre")</f>
        <v>Florencia</v>
      </c>
      <c r="N12" s="283"/>
      <c r="O12" s="286" t="s">
        <v>789</v>
      </c>
      <c r="P12" s="286" t="e" vm="4">
        <v>#VALUE!</v>
      </c>
      <c r="Q12" s="287" t="e" vm="15">
        <v>#VALUE!</v>
      </c>
      <c r="R12" s="286" t="e" vm="16">
        <v>#VALUE!</v>
      </c>
      <c r="S12" s="288" cm="1" vm="17">
        <f t="array" aca="1" ref="S12" ca="1">_FV(Tabla105108110[[#This Row],[Departamento]],"Población")</f>
        <v>63692</v>
      </c>
      <c r="T12" s="288">
        <v>3</v>
      </c>
      <c r="U12" s="288" t="s">
        <v>869</v>
      </c>
      <c r="V12" s="274"/>
    </row>
    <row r="13" spans="1:22" ht="12.6" x14ac:dyDescent="0.2">
      <c r="A13" s="356"/>
      <c r="B13" s="357"/>
      <c r="C13" s="358"/>
      <c r="D13" s="274"/>
      <c r="E13" s="286" t="s">
        <v>859</v>
      </c>
      <c r="F13" s="287" t="e" vm="18">
        <v>#VALUE!</v>
      </c>
      <c r="G13" s="286" t="e" vm="4">
        <v>#VALUE!</v>
      </c>
      <c r="H13" s="286" t="e" vm="19">
        <v>#VALUE!</v>
      </c>
      <c r="I13" s="286" t="e" vm="18">
        <v>#VALUE!</v>
      </c>
      <c r="J13" s="288">
        <v>4</v>
      </c>
      <c r="K13" s="286" t="e" vm="18">
        <v>#VALUE!</v>
      </c>
      <c r="L13" s="288" t="s">
        <v>839</v>
      </c>
      <c r="M13" s="283" t="str" cm="1">
        <f t="array" aca="1" ref="M13" ca="1">_FV(Tabla105108[[#This Row],[SEDE]],"Nombre")</f>
        <v>Neiva</v>
      </c>
      <c r="N13" s="283"/>
      <c r="O13" s="286" t="s">
        <v>859</v>
      </c>
      <c r="P13" s="286" t="e" vm="4">
        <v>#VALUE!</v>
      </c>
      <c r="Q13" s="287" t="e" vm="13">
        <v>#VALUE!</v>
      </c>
      <c r="R13" s="289" t="e" vm="14">
        <v>#VALUE!</v>
      </c>
      <c r="S13" s="288" cm="1" vm="20">
        <f t="array" aca="1" ref="S13" ca="1">_FV(Tabla105108110[[#This Row],[Departamento]],"Población")</f>
        <v>401849</v>
      </c>
      <c r="T13" s="288">
        <v>4</v>
      </c>
      <c r="U13" s="288" t="s">
        <v>830</v>
      </c>
      <c r="V13" s="274"/>
    </row>
    <row r="14" spans="1:22" ht="12.6" x14ac:dyDescent="0.2">
      <c r="A14" s="356"/>
      <c r="B14" s="357"/>
      <c r="C14" s="358"/>
      <c r="D14" s="274"/>
      <c r="E14" s="286" t="s">
        <v>791</v>
      </c>
      <c r="F14" s="287" t="e" vm="21">
        <v>#VALUE!</v>
      </c>
      <c r="G14" s="286" t="e" vm="4">
        <v>#VALUE!</v>
      </c>
      <c r="H14" s="286" t="e" vm="22">
        <v>#VALUE!</v>
      </c>
      <c r="I14" s="286" t="e" vm="21">
        <v>#VALUE!</v>
      </c>
      <c r="J14" s="288">
        <v>5</v>
      </c>
      <c r="K14" s="286" t="e" vm="21">
        <v>#VALUE!</v>
      </c>
      <c r="L14" s="288" t="s">
        <v>831</v>
      </c>
      <c r="M14" s="283" t="str" cm="1">
        <f t="array" aca="1" ref="M14" ca="1">_FV(Tabla105108[[#This Row],[SEDE]],"Nombre")</f>
        <v>Popayán</v>
      </c>
      <c r="N14" s="283"/>
      <c r="O14" s="286" t="s">
        <v>859</v>
      </c>
      <c r="P14" s="286" t="e" vm="4">
        <v>#VALUE!</v>
      </c>
      <c r="Q14" s="287" t="e" vm="18">
        <v>#VALUE!</v>
      </c>
      <c r="R14" s="289" t="e" vm="19">
        <v>#VALUE!</v>
      </c>
      <c r="S14" s="288" cm="1" vm="23">
        <f t="array" aca="1" ref="S14" ca="1">_FV(Tabla105108110[[#This Row],[Departamento]],"Población")</f>
        <v>1200386</v>
      </c>
      <c r="T14" s="288">
        <v>4</v>
      </c>
      <c r="U14" s="288" t="s">
        <v>839</v>
      </c>
      <c r="V14" s="274"/>
    </row>
    <row r="15" spans="1:22" ht="12.6" x14ac:dyDescent="0.2">
      <c r="A15" s="356"/>
      <c r="B15" s="357"/>
      <c r="C15" s="358"/>
      <c r="D15" s="274"/>
      <c r="E15" s="286" t="s">
        <v>792</v>
      </c>
      <c r="F15" s="287" t="e" vm="24">
        <v>#VALUE!</v>
      </c>
      <c r="G15" s="286" t="e" vm="4">
        <v>#VALUE!</v>
      </c>
      <c r="H15" s="286" t="e" vm="25">
        <v>#VALUE!</v>
      </c>
      <c r="I15" s="286" t="e" vm="24">
        <v>#VALUE!</v>
      </c>
      <c r="J15" s="288">
        <v>6</v>
      </c>
      <c r="K15" s="286" t="e" vm="24">
        <v>#VALUE!</v>
      </c>
      <c r="L15" s="288" t="s">
        <v>836</v>
      </c>
      <c r="M15" s="283" t="str" cm="1">
        <f t="array" aca="1" ref="M15" ca="1">_FV(Tabla105108[[#This Row],[SEDE]],"Nombre")</f>
        <v>Bogotá</v>
      </c>
      <c r="N15" s="283"/>
      <c r="O15" s="286" t="s">
        <v>791</v>
      </c>
      <c r="P15" s="286" t="e" vm="4">
        <v>#VALUE!</v>
      </c>
      <c r="Q15" s="287" t="e" vm="21">
        <v>#VALUE!</v>
      </c>
      <c r="R15" s="289" t="e" vm="22">
        <v>#VALUE!</v>
      </c>
      <c r="S15" s="288" cm="1" vm="26">
        <f t="array" aca="1" ref="S15" ca="1">_FV(Tabla105108110[[#This Row],[Departamento]],"Población")</f>
        <v>1491937</v>
      </c>
      <c r="T15" s="288">
        <v>5</v>
      </c>
      <c r="U15" s="288" t="s">
        <v>831</v>
      </c>
      <c r="V15" s="274"/>
    </row>
    <row r="16" spans="1:22" ht="12.6" x14ac:dyDescent="0.2">
      <c r="A16" s="356"/>
      <c r="B16" s="357"/>
      <c r="C16" s="358"/>
      <c r="D16" s="274"/>
      <c r="E16" s="286" t="s">
        <v>792</v>
      </c>
      <c r="F16" s="287" t="e" vm="27">
        <v>#VALUE!</v>
      </c>
      <c r="G16" s="286" t="e" vm="4">
        <v>#VALUE!</v>
      </c>
      <c r="H16" s="286" t="e" vm="28">
        <v>#VALUE!</v>
      </c>
      <c r="I16" s="286" t="e" vm="27">
        <v>#VALUE!</v>
      </c>
      <c r="J16" s="288">
        <v>6</v>
      </c>
      <c r="K16" s="286" t="e" vm="27">
        <v>#VALUE!</v>
      </c>
      <c r="L16" s="288" t="s">
        <v>850</v>
      </c>
      <c r="M16" s="283" t="str" cm="1">
        <f t="array" aca="1" ref="M16" ca="1">_FV(Tabla105108[[#This Row],[SEDE]],"Nombre")</f>
        <v>Ibagué</v>
      </c>
      <c r="N16" s="283"/>
      <c r="O16" s="286" t="s">
        <v>792</v>
      </c>
      <c r="P16" s="286" t="e" vm="4">
        <v>#VALUE!</v>
      </c>
      <c r="Q16" s="287" t="e" vm="24">
        <v>#VALUE!</v>
      </c>
      <c r="R16" s="289" t="e" vm="25">
        <v>#VALUE!</v>
      </c>
      <c r="S16" s="288" cm="1" vm="29">
        <f t="array" aca="1" ref="S16" ca="1">_FV(Tabla105108110[[#This Row],[Departamento]],"Población")</f>
        <v>3242999</v>
      </c>
      <c r="T16" s="288">
        <v>6</v>
      </c>
      <c r="U16" s="288" t="s">
        <v>836</v>
      </c>
      <c r="V16" s="274"/>
    </row>
    <row r="17" spans="1:22" ht="12.6" x14ac:dyDescent="0.2">
      <c r="A17" s="356"/>
      <c r="B17" s="357"/>
      <c r="C17" s="358"/>
      <c r="D17" s="274"/>
      <c r="E17" s="286" t="s">
        <v>792</v>
      </c>
      <c r="F17" s="287" t="e" vm="30">
        <v>#VALUE!</v>
      </c>
      <c r="G17" s="286" t="e" vm="4">
        <v>#VALUE!</v>
      </c>
      <c r="H17" s="286" t="e" vm="31">
        <v>#VALUE!</v>
      </c>
      <c r="I17" s="286" t="e" vm="30">
        <v>#VALUE!</v>
      </c>
      <c r="J17" s="288">
        <v>6</v>
      </c>
      <c r="K17" s="286" t="e" vm="30">
        <v>#VALUE!</v>
      </c>
      <c r="L17" s="288" t="s">
        <v>828</v>
      </c>
      <c r="M17" s="283" t="str" cm="1">
        <f t="array" aca="1" ref="M17" ca="1">_FV(Tabla105108[[#This Row],[SEDE]],"Nombre")</f>
        <v>Tunja</v>
      </c>
      <c r="N17" s="283"/>
      <c r="O17" s="286" t="s">
        <v>792</v>
      </c>
      <c r="P17" s="286" t="e" vm="4">
        <v>#VALUE!</v>
      </c>
      <c r="Q17" s="287" t="e" vm="27">
        <v>#VALUE!</v>
      </c>
      <c r="R17" s="289" t="e" vm="28">
        <v>#VALUE!</v>
      </c>
      <c r="S17" s="288" cm="1" vm="32">
        <f t="array" aca="1" ref="S17" ca="1">_FV(Tabla105108110[[#This Row],[Departamento]],"Población")</f>
        <v>1339998</v>
      </c>
      <c r="T17" s="288">
        <v>6</v>
      </c>
      <c r="U17" s="288" t="s">
        <v>850</v>
      </c>
      <c r="V17" s="274"/>
    </row>
    <row r="18" spans="1:22" ht="12.6" x14ac:dyDescent="0.2">
      <c r="A18" s="356"/>
      <c r="B18" s="357"/>
      <c r="C18" s="358"/>
      <c r="D18" s="275"/>
      <c r="E18" s="286" t="s">
        <v>864</v>
      </c>
      <c r="F18" s="287" t="e" vm="33">
        <v>#VALUE!</v>
      </c>
      <c r="G18" s="286" t="e" vm="4">
        <v>#VALUE!</v>
      </c>
      <c r="H18" s="286" t="e" vm="34">
        <v>#VALUE!</v>
      </c>
      <c r="I18" s="286" t="e" vm="35">
        <v>#VALUE!</v>
      </c>
      <c r="J18" s="288">
        <v>7</v>
      </c>
      <c r="K18" s="286" t="e" vm="35">
        <v>#VALUE!</v>
      </c>
      <c r="L18" s="288" t="s">
        <v>833</v>
      </c>
      <c r="M18" s="283" t="str" cm="1">
        <f t="array" aca="1" ref="M18" ca="1">_FV(Tabla105108[[#This Row],[SEDE]],"Nombre")</f>
        <v>Riohacha</v>
      </c>
      <c r="N18" s="283"/>
      <c r="O18" s="286" t="s">
        <v>792</v>
      </c>
      <c r="P18" s="286" t="e" vm="4">
        <v>#VALUE!</v>
      </c>
      <c r="Q18" s="287" t="e" vm="30">
        <v>#VALUE!</v>
      </c>
      <c r="R18" s="289" t="e" vm="31">
        <v>#VALUE!</v>
      </c>
      <c r="S18" s="288" cm="1" vm="36">
        <f t="array" aca="1" ref="S18" ca="1">_FV(Tabla105108110[[#This Row],[Departamento]],"Población")</f>
        <v>1217376</v>
      </c>
      <c r="T18" s="288">
        <v>6</v>
      </c>
      <c r="U18" s="288" t="s">
        <v>828</v>
      </c>
      <c r="V18" s="274"/>
    </row>
    <row r="19" spans="1:22" ht="12.6" x14ac:dyDescent="0.2">
      <c r="A19" s="356"/>
      <c r="B19" s="357"/>
      <c r="C19" s="358"/>
      <c r="D19" s="274"/>
      <c r="E19" s="286" t="s">
        <v>864</v>
      </c>
      <c r="F19" s="287" t="e" vm="35">
        <v>#VALUE!</v>
      </c>
      <c r="G19" s="286" t="e" vm="4">
        <v>#VALUE!</v>
      </c>
      <c r="H19" s="286" t="e" vm="37">
        <v>#VALUE!</v>
      </c>
      <c r="I19" s="286" t="e" vm="33">
        <v>#VALUE!</v>
      </c>
      <c r="J19" s="288">
        <v>7</v>
      </c>
      <c r="K19" s="286" t="e" vm="33">
        <v>#VALUE!</v>
      </c>
      <c r="L19" s="288" t="s">
        <v>840</v>
      </c>
      <c r="M19" s="283" t="str" cm="1">
        <f t="array" aca="1" ref="M19" ca="1">_FV(Tabla105108[[#This Row],[SEDE]],"Nombre")</f>
        <v>Valledupar</v>
      </c>
      <c r="N19" s="283"/>
      <c r="O19" s="286" t="s">
        <v>864</v>
      </c>
      <c r="P19" s="286" t="e" vm="4">
        <v>#VALUE!</v>
      </c>
      <c r="Q19" s="287" t="e" vm="33">
        <v>#VALUE!</v>
      </c>
      <c r="R19" s="289" t="e" vm="34">
        <v>#VALUE!</v>
      </c>
      <c r="S19" s="288" cm="1" vm="38">
        <f t="array" aca="1" ref="S19" ca="1">_FV(Tabla105108110[[#This Row],[Departamento]],"Población")</f>
        <v>965718</v>
      </c>
      <c r="T19" s="288">
        <v>7</v>
      </c>
      <c r="U19" s="288" t="s">
        <v>833</v>
      </c>
      <c r="V19" s="274"/>
    </row>
    <row r="20" spans="1:22" ht="12.6" x14ac:dyDescent="0.2">
      <c r="A20" s="356"/>
      <c r="B20" s="357"/>
      <c r="C20" s="358"/>
      <c r="D20" s="274"/>
      <c r="E20" s="286" t="s">
        <v>794</v>
      </c>
      <c r="F20" s="287" t="e" vm="39">
        <v>#VALUE!</v>
      </c>
      <c r="G20" s="286" t="e" vm="4">
        <v>#VALUE!</v>
      </c>
      <c r="H20" s="286" t="e" vm="40">
        <v>#VALUE!</v>
      </c>
      <c r="I20" s="286" t="e" vm="39">
        <v>#VALUE!</v>
      </c>
      <c r="J20" s="288">
        <v>8</v>
      </c>
      <c r="K20" s="286" t="e" vm="39">
        <v>#VALUE!</v>
      </c>
      <c r="L20" s="288" t="s">
        <v>834</v>
      </c>
      <c r="M20" s="283" t="str" cm="1">
        <f t="array" aca="1" ref="M20" ca="1">_FV(Tabla105108[[#This Row],[SEDE]],"Nombre")</f>
        <v>Quibdó</v>
      </c>
      <c r="N20" s="283"/>
      <c r="O20" s="286" t="s">
        <v>864</v>
      </c>
      <c r="P20" s="286" t="e" vm="4">
        <v>#VALUE!</v>
      </c>
      <c r="Q20" s="287" t="e" vm="35">
        <v>#VALUE!</v>
      </c>
      <c r="R20" s="289" t="e" vm="37">
        <v>#VALUE!</v>
      </c>
      <c r="S20" s="288" cm="1" vm="41">
        <f t="array" aca="1" ref="S20" ca="1">_FV(Tabla105108110[[#This Row],[Departamento]],"Población")</f>
        <v>1200574</v>
      </c>
      <c r="T20" s="288">
        <v>7</v>
      </c>
      <c r="U20" s="288" t="s">
        <v>840</v>
      </c>
      <c r="V20" s="274"/>
    </row>
    <row r="21" spans="1:22" ht="12.6" x14ac:dyDescent="0.2">
      <c r="A21" s="356"/>
      <c r="B21" s="357"/>
      <c r="C21" s="358"/>
      <c r="D21" s="274"/>
      <c r="E21" s="286" t="s">
        <v>795</v>
      </c>
      <c r="F21" s="287" t="e" vm="42">
        <v>#VALUE!</v>
      </c>
      <c r="G21" s="286" t="e" vm="4">
        <v>#VALUE!</v>
      </c>
      <c r="H21" s="286" t="e" vm="43">
        <v>#VALUE!</v>
      </c>
      <c r="I21" s="286" t="e" vm="42">
        <v>#VALUE!</v>
      </c>
      <c r="J21" s="288">
        <v>9</v>
      </c>
      <c r="K21" s="286" t="e" vm="42">
        <v>#VALUE!</v>
      </c>
      <c r="L21" s="288" t="s">
        <v>835</v>
      </c>
      <c r="M21" s="283" t="str" cm="1">
        <f t="array" aca="1" ref="M21" ca="1">_FV(Tabla105108[[#This Row],[SEDE]],"Nombre")</f>
        <v>Montería</v>
      </c>
      <c r="N21" s="283"/>
      <c r="O21" s="286" t="s">
        <v>794</v>
      </c>
      <c r="P21" s="286" t="e" vm="4">
        <v>#VALUE!</v>
      </c>
      <c r="Q21" s="287" t="e" vm="39">
        <v>#VALUE!</v>
      </c>
      <c r="R21" s="289" t="e" vm="40">
        <v>#VALUE!</v>
      </c>
      <c r="S21" s="288" cm="1" vm="44">
        <f t="array" aca="1" ref="S21" ca="1">_FV(Tabla105108110[[#This Row],[Departamento]],"Población")</f>
        <v>534826</v>
      </c>
      <c r="T21" s="288">
        <v>8</v>
      </c>
      <c r="U21" s="288" t="s">
        <v>834</v>
      </c>
      <c r="V21" s="274"/>
    </row>
    <row r="22" spans="1:22" ht="12.6" x14ac:dyDescent="0.2">
      <c r="A22" s="356"/>
      <c r="B22" s="357"/>
      <c r="C22" s="358"/>
      <c r="D22" s="274"/>
      <c r="E22" s="286" t="s">
        <v>796</v>
      </c>
      <c r="F22" s="287" t="e" vm="45">
        <v>#VALUE!</v>
      </c>
      <c r="G22" s="286" t="e" vm="4">
        <v>#VALUE!</v>
      </c>
      <c r="H22" s="286" t="e" vm="46">
        <v>#VALUE!</v>
      </c>
      <c r="I22" s="286" t="e" vm="45">
        <v>#VALUE!</v>
      </c>
      <c r="J22" s="288">
        <v>10</v>
      </c>
      <c r="K22" s="286" t="e" vm="45">
        <v>#VALUE!</v>
      </c>
      <c r="L22" s="288" t="s">
        <v>846</v>
      </c>
      <c r="M22" s="283" t="str" cm="1">
        <f t="array" aca="1" ref="M22" ca="1">_FV(Tabla105108[[#This Row],[SEDE]],"Nombre")</f>
        <v>Armenia</v>
      </c>
      <c r="N22" s="283"/>
      <c r="O22" s="286" t="s">
        <v>795</v>
      </c>
      <c r="P22" s="286" t="e" vm="4">
        <v>#VALUE!</v>
      </c>
      <c r="Q22" s="287" t="e" vm="42">
        <v>#VALUE!</v>
      </c>
      <c r="R22" s="289" t="e" vm="43">
        <v>#VALUE!</v>
      </c>
      <c r="S22" s="288" cm="1" vm="47">
        <f t="array" aca="1" ref="S22" ca="1">_FV(Tabla105108110[[#This Row],[Departamento]],"Población")</f>
        <v>1784783</v>
      </c>
      <c r="T22" s="288">
        <v>9</v>
      </c>
      <c r="U22" s="288" t="s">
        <v>835</v>
      </c>
      <c r="V22" s="274"/>
    </row>
    <row r="23" spans="1:22" ht="12.6" x14ac:dyDescent="0.2">
      <c r="A23" s="356"/>
      <c r="B23" s="357"/>
      <c r="C23" s="358"/>
      <c r="D23" s="274"/>
      <c r="E23" s="286" t="s">
        <v>796</v>
      </c>
      <c r="F23" s="287" t="e" vm="48">
        <v>#VALUE!</v>
      </c>
      <c r="G23" s="286" t="e" vm="4">
        <v>#VALUE!</v>
      </c>
      <c r="H23" s="286" t="e" vm="49">
        <v>#VALUE!</v>
      </c>
      <c r="I23" s="286" t="e" vm="48">
        <v>#VALUE!</v>
      </c>
      <c r="J23" s="288">
        <v>10</v>
      </c>
      <c r="K23" s="286" t="e" vm="48">
        <v>#VALUE!</v>
      </c>
      <c r="L23" s="288" t="s">
        <v>829</v>
      </c>
      <c r="M23" s="283" t="str" cm="1">
        <f t="array" aca="1" ref="M23" ca="1">_FV(Tabla105108[[#This Row],[SEDE]],"Nombre")</f>
        <v>Manizales</v>
      </c>
      <c r="N23" s="283"/>
      <c r="O23" s="286" t="s">
        <v>796</v>
      </c>
      <c r="P23" s="286" t="e" vm="4">
        <v>#VALUE!</v>
      </c>
      <c r="Q23" s="287" t="e" vm="45">
        <v>#VALUE!</v>
      </c>
      <c r="R23" s="289" t="e" vm="46">
        <v>#VALUE!</v>
      </c>
      <c r="S23" s="288" cm="1" vm="50">
        <f t="array" aca="1" ref="S23" ca="1">_FV(Tabla105108110[[#This Row],[Departamento]],"Población")</f>
        <v>555401</v>
      </c>
      <c r="T23" s="288">
        <v>10</v>
      </c>
      <c r="U23" s="288" t="s">
        <v>846</v>
      </c>
      <c r="V23" s="274"/>
    </row>
    <row r="24" spans="1:22" ht="12.6" x14ac:dyDescent="0.2">
      <c r="A24" s="356"/>
      <c r="B24" s="357"/>
      <c r="C24" s="358"/>
      <c r="D24" s="274"/>
      <c r="E24" s="286" t="s">
        <v>796</v>
      </c>
      <c r="F24" s="287" t="e" vm="51">
        <v>#VALUE!</v>
      </c>
      <c r="G24" s="286" t="e" vm="4">
        <v>#VALUE!</v>
      </c>
      <c r="H24" s="286" t="e" vm="52">
        <v>#VALUE!</v>
      </c>
      <c r="I24" s="286" t="e" vm="51">
        <v>#VALUE!</v>
      </c>
      <c r="J24" s="288">
        <v>10</v>
      </c>
      <c r="K24" s="286" t="e" vm="51">
        <v>#VALUE!</v>
      </c>
      <c r="L24" s="288" t="s">
        <v>847</v>
      </c>
      <c r="M24" s="283" t="str" cm="1">
        <f t="array" aca="1" ref="M24" ca="1">_FV(Tabla105108[[#This Row],[SEDE]],"Nombre")</f>
        <v>Pereira</v>
      </c>
      <c r="N24" s="283"/>
      <c r="O24" s="286" t="s">
        <v>796</v>
      </c>
      <c r="P24" s="286" t="e" vm="4">
        <v>#VALUE!</v>
      </c>
      <c r="Q24" s="287" t="e" vm="48">
        <v>#VALUE!</v>
      </c>
      <c r="R24" s="289" t="e" vm="49">
        <v>#VALUE!</v>
      </c>
      <c r="S24" s="288" cm="1" vm="53">
        <f t="array" aca="1" ref="S24" ca="1">_FV(Tabla105108110[[#This Row],[Departamento]],"Población")</f>
        <v>998255</v>
      </c>
      <c r="T24" s="288">
        <v>10</v>
      </c>
      <c r="U24" s="288" t="s">
        <v>829</v>
      </c>
      <c r="V24" s="274"/>
    </row>
    <row r="25" spans="1:22" ht="12.6" x14ac:dyDescent="0.2">
      <c r="A25" s="356"/>
      <c r="B25" s="357"/>
      <c r="C25" s="358"/>
      <c r="D25" s="274"/>
      <c r="E25" s="286" t="s">
        <v>798</v>
      </c>
      <c r="F25" s="287" t="e" vm="1">
        <v>#VALUE!</v>
      </c>
      <c r="G25" s="286" t="e" vm="4">
        <v>#VALUE!</v>
      </c>
      <c r="H25" s="286" t="e" vm="1">
        <v>#VALUE!</v>
      </c>
      <c r="I25" s="286" t="s">
        <v>798</v>
      </c>
      <c r="J25" s="288">
        <v>11</v>
      </c>
      <c r="K25" s="286" t="s">
        <v>798</v>
      </c>
      <c r="L25" s="288" t="s">
        <v>855</v>
      </c>
      <c r="M25" s="283" t="str" cm="1">
        <f t="array" aca="1" ref="M25" ca="1">_FV(Tabla105108[[#This Row],[SEDE]],"Nombre")</f>
        <v>Barrancabermeja</v>
      </c>
      <c r="N25" s="283"/>
      <c r="O25" s="286" t="s">
        <v>796</v>
      </c>
      <c r="P25" s="286" t="e" vm="4">
        <v>#VALUE!</v>
      </c>
      <c r="Q25" s="287" t="e" vm="51">
        <v>#VALUE!</v>
      </c>
      <c r="R25" s="289" t="e" vm="52">
        <v>#VALUE!</v>
      </c>
      <c r="S25" s="288" cm="1" vm="54">
        <f t="array" aca="1" ref="S25" ca="1">_FV(Tabla105108110[[#This Row],[Departamento]],"Población")</f>
        <v>988091</v>
      </c>
      <c r="T25" s="288">
        <v>10</v>
      </c>
      <c r="U25" s="288" t="s">
        <v>847</v>
      </c>
      <c r="V25" s="274"/>
    </row>
    <row r="26" spans="1:22" ht="12.6" x14ac:dyDescent="0.2">
      <c r="A26" s="356"/>
      <c r="B26" s="357"/>
      <c r="C26" s="358"/>
      <c r="D26" s="274"/>
      <c r="E26" s="286" t="s">
        <v>797</v>
      </c>
      <c r="F26" s="287" t="e" vm="2">
        <v>#VALUE!</v>
      </c>
      <c r="G26" s="286" t="e" vm="4">
        <v>#VALUE!</v>
      </c>
      <c r="H26" s="286" t="e" vm="55">
        <v>#VALUE!</v>
      </c>
      <c r="I26" s="286" t="e" vm="2">
        <v>#VALUE!</v>
      </c>
      <c r="J26" s="288">
        <v>12</v>
      </c>
      <c r="K26" s="286" t="e" vm="2">
        <v>#VALUE!</v>
      </c>
      <c r="L26" s="288" t="s">
        <v>841</v>
      </c>
      <c r="M26" s="283" t="str" cm="1">
        <f t="array" aca="1" ref="M26" ca="1">_FV(Tabla105108[[#This Row],[SEDE]],"Nombre")</f>
        <v>Santa Marta</v>
      </c>
      <c r="N26" s="283"/>
      <c r="O26" s="286" t="s">
        <v>798</v>
      </c>
      <c r="P26" s="286" t="e" vm="4">
        <v>#VALUE!</v>
      </c>
      <c r="Q26" s="287" t="e" vm="1">
        <v>#VALUE!</v>
      </c>
      <c r="R26" s="289" t="e" vm="1">
        <v>#VALUE!</v>
      </c>
      <c r="S26" s="288" cm="1" vm="56">
        <f t="array" aca="1" ref="S26" ca="1">_FV(Tabla105108110[[#This Row],[Departamento]],"Población")</f>
        <v>300000</v>
      </c>
      <c r="T26" s="288">
        <v>11</v>
      </c>
      <c r="U26" s="288" t="s">
        <v>855</v>
      </c>
      <c r="V26" s="274"/>
    </row>
    <row r="27" spans="1:22" ht="25.2" x14ac:dyDescent="0.2">
      <c r="A27" s="356"/>
      <c r="B27" s="357"/>
      <c r="C27" s="358"/>
      <c r="D27" s="274"/>
      <c r="E27" s="286" t="s">
        <v>860</v>
      </c>
      <c r="F27" s="287" t="e" vm="57">
        <v>#VALUE!</v>
      </c>
      <c r="G27" s="286" t="e" vm="4">
        <v>#VALUE!</v>
      </c>
      <c r="H27" s="286" t="e" vm="58">
        <v>#VALUE!</v>
      </c>
      <c r="I27" s="286" t="e" vm="57">
        <v>#VALUE!</v>
      </c>
      <c r="J27" s="288">
        <v>13</v>
      </c>
      <c r="K27" s="286" t="e" vm="57">
        <v>#VALUE!</v>
      </c>
      <c r="L27" s="288" t="s">
        <v>837</v>
      </c>
      <c r="M27" s="283" t="str" cm="1">
        <f t="array" aca="1" ref="M27" ca="1">_FV(Tabla105108[[#This Row],[SEDE]],"Nombre")</f>
        <v>Inírida</v>
      </c>
      <c r="N27" s="283"/>
      <c r="O27" s="286" t="s">
        <v>797</v>
      </c>
      <c r="P27" s="286" t="e" vm="4">
        <v>#VALUE!</v>
      </c>
      <c r="Q27" s="287" t="e" vm="2">
        <v>#VALUE!</v>
      </c>
      <c r="R27" s="289" t="e" vm="55">
        <v>#VALUE!</v>
      </c>
      <c r="S27" s="288" cm="1" vm="59">
        <f t="array" aca="1" ref="S27" ca="1">_FV(Tabla105108110[[#This Row],[Departamento]],"Población")</f>
        <v>1341746</v>
      </c>
      <c r="T27" s="288">
        <v>12</v>
      </c>
      <c r="U27" s="288" t="s">
        <v>841</v>
      </c>
      <c r="V27" s="274"/>
    </row>
    <row r="28" spans="1:22" ht="25.2" x14ac:dyDescent="0.2">
      <c r="A28" s="356"/>
      <c r="B28" s="357"/>
      <c r="C28" s="358"/>
      <c r="D28" s="274"/>
      <c r="E28" s="286" t="s">
        <v>860</v>
      </c>
      <c r="F28" s="287" t="e" vm="60">
        <v>#VALUE!</v>
      </c>
      <c r="G28" s="286" t="e" vm="4">
        <v>#VALUE!</v>
      </c>
      <c r="H28" s="286" t="e" vm="61">
        <v>#VALUE!</v>
      </c>
      <c r="I28" s="286" t="e" vm="60">
        <v>#VALUE!</v>
      </c>
      <c r="J28" s="288">
        <v>13</v>
      </c>
      <c r="K28" s="286" t="e" vm="60">
        <v>#VALUE!</v>
      </c>
      <c r="L28" s="288">
        <v>91</v>
      </c>
      <c r="M28" s="283" t="str" cm="1">
        <f t="array" aca="1" ref="M28" ca="1">_FV(Tabla105108[[#This Row],[SEDE]],"Nombre")</f>
        <v>Leticia</v>
      </c>
      <c r="N28" s="283"/>
      <c r="O28" s="286" t="s">
        <v>860</v>
      </c>
      <c r="P28" s="286" t="e" vm="4">
        <v>#VALUE!</v>
      </c>
      <c r="Q28" s="287" t="e" vm="57">
        <v>#VALUE!</v>
      </c>
      <c r="R28" s="289" t="e" vm="58">
        <v>#VALUE!</v>
      </c>
      <c r="S28" s="288" cm="1" vm="62">
        <f t="array" aca="1" ref="S28" ca="1">_FV(Tabla105108110[[#This Row],[Departamento]],"Población")</f>
        <v>48114</v>
      </c>
      <c r="T28" s="288">
        <v>13</v>
      </c>
      <c r="U28" s="288" t="s">
        <v>837</v>
      </c>
      <c r="V28" s="274"/>
    </row>
    <row r="29" spans="1:22" ht="25.2" x14ac:dyDescent="0.2">
      <c r="A29" s="356"/>
      <c r="B29" s="357"/>
      <c r="C29" s="358"/>
      <c r="D29" s="275"/>
      <c r="E29" s="286" t="s">
        <v>860</v>
      </c>
      <c r="F29" s="287" t="e" vm="63">
        <v>#VALUE!</v>
      </c>
      <c r="G29" s="286" t="e" vm="4">
        <v>#VALUE!</v>
      </c>
      <c r="H29" s="286" t="e" vm="64">
        <v>#VALUE!</v>
      </c>
      <c r="I29" s="286" t="e" vm="63">
        <v>#VALUE!</v>
      </c>
      <c r="J29" s="288">
        <v>13</v>
      </c>
      <c r="K29" s="286" t="e" vm="63">
        <v>#VALUE!</v>
      </c>
      <c r="L29" s="288" t="s">
        <v>852</v>
      </c>
      <c r="M29" s="283" t="str" cm="1">
        <f t="array" aca="1" ref="M29" ca="1">_FV(Tabla105108[[#This Row],[SEDE]],"Nombre")</f>
        <v>Mitú</v>
      </c>
      <c r="N29" s="283"/>
      <c r="O29" s="286" t="s">
        <v>860</v>
      </c>
      <c r="P29" s="286" t="e" vm="4">
        <v>#VALUE!</v>
      </c>
      <c r="Q29" s="287" t="e" vm="60">
        <v>#VALUE!</v>
      </c>
      <c r="R29" s="289" t="e" vm="61">
        <v>#VALUE!</v>
      </c>
      <c r="S29" s="288" cm="1" vm="65">
        <f t="array" aca="1" ref="S29" ca="1">_FV(Tabla105108110[[#This Row],[Departamento]],"Población")</f>
        <v>76589</v>
      </c>
      <c r="T29" s="288">
        <v>13</v>
      </c>
      <c r="U29" s="288">
        <v>91</v>
      </c>
      <c r="V29" s="274"/>
    </row>
    <row r="30" spans="1:22" ht="25.2" x14ac:dyDescent="0.2">
      <c r="A30" s="356"/>
      <c r="B30" s="357"/>
      <c r="C30" s="358"/>
      <c r="D30" s="274"/>
      <c r="E30" s="286" t="s">
        <v>860</v>
      </c>
      <c r="F30" s="287" t="e" vm="66">
        <v>#VALUE!</v>
      </c>
      <c r="G30" s="286" t="e" vm="4">
        <v>#VALUE!</v>
      </c>
      <c r="H30" s="286" t="e" vm="67">
        <v>#VALUE!</v>
      </c>
      <c r="I30" s="286" t="e" vm="66">
        <v>#VALUE!</v>
      </c>
      <c r="J30" s="288">
        <v>13</v>
      </c>
      <c r="K30" s="286" t="e" vm="66">
        <v>#VALUE!</v>
      </c>
      <c r="L30" s="288" t="s">
        <v>853</v>
      </c>
      <c r="M30" s="283" t="str" cm="1">
        <f t="array" aca="1" ref="M30" ca="1">_FV(Tabla105108[[#This Row],[SEDE]],"Nombre")</f>
        <v>Puerto Carreño</v>
      </c>
      <c r="N30" s="283"/>
      <c r="O30" s="286" t="s">
        <v>860</v>
      </c>
      <c r="P30" s="286" t="e" vm="4">
        <v>#VALUE!</v>
      </c>
      <c r="Q30" s="287" t="e" vm="63">
        <v>#VALUE!</v>
      </c>
      <c r="R30" s="289" t="e" vm="64">
        <v>#VALUE!</v>
      </c>
      <c r="S30" s="288" cm="1" vm="68">
        <f t="array" aca="1" ref="S30" ca="1">_FV(Tabla105108110[[#This Row],[Departamento]],"Población")</f>
        <v>40797</v>
      </c>
      <c r="T30" s="288">
        <v>13</v>
      </c>
      <c r="U30" s="288" t="s">
        <v>852</v>
      </c>
      <c r="V30" s="274"/>
    </row>
    <row r="31" spans="1:22" ht="25.2" x14ac:dyDescent="0.2">
      <c r="A31" s="356"/>
      <c r="B31" s="357"/>
      <c r="C31" s="358"/>
      <c r="D31" s="274"/>
      <c r="E31" s="286" t="s">
        <v>860</v>
      </c>
      <c r="F31" s="287" t="e" vm="69">
        <v>#VALUE!</v>
      </c>
      <c r="G31" s="286" t="e" vm="4">
        <v>#VALUE!</v>
      </c>
      <c r="H31" s="286" t="e" vm="70">
        <v>#VALUE!</v>
      </c>
      <c r="I31" s="286" t="e" vm="69">
        <v>#VALUE!</v>
      </c>
      <c r="J31" s="288">
        <v>13</v>
      </c>
      <c r="K31" s="286" t="e" vm="69">
        <v>#VALUE!</v>
      </c>
      <c r="L31" s="288" t="s">
        <v>838</v>
      </c>
      <c r="M31" s="283" t="str" cm="1">
        <f t="array" aca="1" ref="M31" ca="1">_FV(Tabla105108[[#This Row],[SEDE]],"Nombre")</f>
        <v>San José del Guaviare</v>
      </c>
      <c r="N31" s="283"/>
      <c r="O31" s="286" t="s">
        <v>860</v>
      </c>
      <c r="P31" s="286" t="e" vm="4">
        <v>#VALUE!</v>
      </c>
      <c r="Q31" s="287" t="e" vm="66">
        <v>#VALUE!</v>
      </c>
      <c r="R31" s="289" t="e" vm="67">
        <v>#VALUE!</v>
      </c>
      <c r="S31" s="288" cm="1" vm="71">
        <f t="array" aca="1" ref="S31" ca="1">_FV(Tabla105108110[[#This Row],[Departamento]],"Población")</f>
        <v>112958</v>
      </c>
      <c r="T31" s="288">
        <v>13</v>
      </c>
      <c r="U31" s="288" t="s">
        <v>853</v>
      </c>
      <c r="V31" s="274"/>
    </row>
    <row r="32" spans="1:22" ht="25.2" x14ac:dyDescent="0.2">
      <c r="A32" s="356"/>
      <c r="B32" s="357"/>
      <c r="C32" s="358"/>
      <c r="D32" s="274"/>
      <c r="E32" s="286" t="s">
        <v>860</v>
      </c>
      <c r="F32" s="287" t="e" vm="72">
        <v>#VALUE!</v>
      </c>
      <c r="G32" s="286" t="e" vm="4">
        <v>#VALUE!</v>
      </c>
      <c r="H32" s="286" t="e" vm="73">
        <v>#VALUE!</v>
      </c>
      <c r="I32" s="286" t="e" vm="72">
        <v>#VALUE!</v>
      </c>
      <c r="J32" s="288">
        <v>13</v>
      </c>
      <c r="K32" s="286" t="e" vm="72">
        <v>#VALUE!</v>
      </c>
      <c r="L32" s="288" t="s">
        <v>842</v>
      </c>
      <c r="M32" s="283" t="str" cm="1">
        <f t="array" aca="1" ref="M32" ca="1">_FV(Tabla105108[[#This Row],[SEDE]],"Nombre")</f>
        <v>Villavicencio</v>
      </c>
      <c r="N32" s="283"/>
      <c r="O32" s="286" t="s">
        <v>860</v>
      </c>
      <c r="P32" s="286" t="e" vm="4">
        <v>#VALUE!</v>
      </c>
      <c r="Q32" s="287" t="e" vm="69">
        <v>#VALUE!</v>
      </c>
      <c r="R32" s="289" t="e" vm="70">
        <v>#VALUE!</v>
      </c>
      <c r="S32" s="288" cm="1" vm="74">
        <f t="array" aca="1" ref="S32" ca="1">_FV(Tabla105108110[[#This Row],[Departamento]],"Población")</f>
        <v>73081</v>
      </c>
      <c r="T32" s="288">
        <v>13</v>
      </c>
      <c r="U32" s="288" t="s">
        <v>838</v>
      </c>
      <c r="V32" s="274"/>
    </row>
    <row r="33" spans="1:22" ht="25.2" x14ac:dyDescent="0.2">
      <c r="A33" s="356"/>
      <c r="B33" s="357"/>
      <c r="C33" s="358"/>
      <c r="D33" s="274"/>
      <c r="E33" s="286" t="s">
        <v>860</v>
      </c>
      <c r="F33" s="287" t="e" vm="75">
        <v>#VALUE!</v>
      </c>
      <c r="G33" s="286" t="e" vm="4">
        <v>#VALUE!</v>
      </c>
      <c r="H33" s="286" t="e" vm="76">
        <v>#VALUE!</v>
      </c>
      <c r="I33" s="286" t="e" vm="75">
        <v>#VALUE!</v>
      </c>
      <c r="J33" s="288">
        <v>13</v>
      </c>
      <c r="K33" s="286" t="e" vm="75">
        <v>#VALUE!</v>
      </c>
      <c r="L33" s="288" t="s">
        <v>832</v>
      </c>
      <c r="M33" s="283" t="str" cm="1">
        <f t="array" aca="1" ref="M33" ca="1">_FV(Tabla105108[[#This Row],[SEDE]],"Nombre")</f>
        <v>Yopal</v>
      </c>
      <c r="N33" s="283"/>
      <c r="O33" s="286" t="s">
        <v>860</v>
      </c>
      <c r="P33" s="286" t="e" vm="4">
        <v>#VALUE!</v>
      </c>
      <c r="Q33" s="287" t="e" vm="72">
        <v>#VALUE!</v>
      </c>
      <c r="R33" s="289" t="e" vm="73">
        <v>#VALUE!</v>
      </c>
      <c r="S33" s="288" cm="1" vm="77">
        <f t="array" aca="1" ref="S33" ca="1">_FV(Tabla105108110[[#This Row],[Departamento]],"Población")</f>
        <v>1039722</v>
      </c>
      <c r="T33" s="288">
        <v>13</v>
      </c>
      <c r="U33" s="288" t="s">
        <v>842</v>
      </c>
      <c r="V33" s="274"/>
    </row>
    <row r="34" spans="1:22" ht="12.6" x14ac:dyDescent="0.2">
      <c r="A34" s="356"/>
      <c r="B34" s="357"/>
      <c r="C34" s="358"/>
      <c r="D34" s="274"/>
      <c r="E34" s="286" t="s">
        <v>800</v>
      </c>
      <c r="F34" s="287" t="e" vm="78">
        <v>#VALUE!</v>
      </c>
      <c r="G34" s="286" t="e" vm="4">
        <v>#VALUE!</v>
      </c>
      <c r="H34" s="286" t="e" vm="79">
        <v>#VALUE!</v>
      </c>
      <c r="I34" s="286" t="e" vm="78">
        <v>#VALUE!</v>
      </c>
      <c r="J34" s="288">
        <v>14</v>
      </c>
      <c r="K34" s="286" t="e" vm="78">
        <v>#VALUE!</v>
      </c>
      <c r="L34" s="288" t="s">
        <v>843</v>
      </c>
      <c r="M34" s="283" t="str" cm="1">
        <f t="array" aca="1" ref="M34" ca="1">_FV(Tabla105108[[#This Row],[SEDE]],"Nombre")</f>
        <v>Pasto</v>
      </c>
      <c r="N34" s="283"/>
      <c r="O34" s="286" t="s">
        <v>860</v>
      </c>
      <c r="P34" s="286" t="e" vm="4">
        <v>#VALUE!</v>
      </c>
      <c r="Q34" s="287" t="e" vm="75">
        <v>#VALUE!</v>
      </c>
      <c r="R34" s="289" t="e" vm="76">
        <v>#VALUE!</v>
      </c>
      <c r="S34" s="288" cm="1" vm="80">
        <f t="array" aca="1" ref="S34" ca="1">_FV(Tabla105108110[[#This Row],[Departamento]],"Población")</f>
        <v>435195</v>
      </c>
      <c r="T34" s="288">
        <v>13</v>
      </c>
      <c r="U34" s="288" t="s">
        <v>832</v>
      </c>
      <c r="V34" s="274"/>
    </row>
    <row r="35" spans="1:22" ht="25.2" x14ac:dyDescent="0.2">
      <c r="A35" s="356"/>
      <c r="B35" s="357"/>
      <c r="C35" s="358"/>
      <c r="D35" s="274"/>
      <c r="E35" s="286" t="s">
        <v>865</v>
      </c>
      <c r="F35" s="287" t="e" vm="81">
        <v>#VALUE!</v>
      </c>
      <c r="G35" s="286" t="e" vm="4">
        <v>#VALUE!</v>
      </c>
      <c r="H35" s="286" t="e" vm="82">
        <v>#VALUE!</v>
      </c>
      <c r="I35" s="286" t="e" vm="81">
        <v>#VALUE!</v>
      </c>
      <c r="J35" s="288">
        <v>15</v>
      </c>
      <c r="K35" s="286" t="e" vm="81">
        <v>#VALUE!</v>
      </c>
      <c r="L35" s="288">
        <v>81</v>
      </c>
      <c r="M35" s="283" t="str" cm="1">
        <f t="array" aca="1" ref="M35" ca="1">_FV(Tabla105108[[#This Row],[SEDE]],"Nombre")</f>
        <v>Arauca</v>
      </c>
      <c r="N35" s="283"/>
      <c r="O35" s="286" t="s">
        <v>800</v>
      </c>
      <c r="P35" s="286" t="e" vm="4">
        <v>#VALUE!</v>
      </c>
      <c r="Q35" s="287" t="e" vm="78">
        <v>#VALUE!</v>
      </c>
      <c r="R35" s="289" t="e" vm="79">
        <v>#VALUE!</v>
      </c>
      <c r="S35" s="288" cm="1" vm="83">
        <f t="array" aca="1" ref="S35" ca="1">_FV(Tabla105108110[[#This Row],[Departamento]],"Población")</f>
        <v>1630592</v>
      </c>
      <c r="T35" s="288">
        <v>14</v>
      </c>
      <c r="U35" s="288" t="s">
        <v>843</v>
      </c>
      <c r="V35" s="274"/>
    </row>
    <row r="36" spans="1:22" ht="25.2" x14ac:dyDescent="0.2">
      <c r="A36" s="356"/>
      <c r="B36" s="357"/>
      <c r="C36" s="358"/>
      <c r="D36" s="274"/>
      <c r="E36" s="286" t="s">
        <v>865</v>
      </c>
      <c r="F36" s="287" t="e" vm="84">
        <v>#VALUE!</v>
      </c>
      <c r="G36" s="286" t="e" vm="4">
        <v>#VALUE!</v>
      </c>
      <c r="H36" s="286" t="e" vm="85">
        <v>#VALUE!</v>
      </c>
      <c r="I36" s="286" t="e" vm="84">
        <v>#VALUE!</v>
      </c>
      <c r="J36" s="288">
        <v>15</v>
      </c>
      <c r="K36" s="286" t="e" vm="84">
        <v>#VALUE!</v>
      </c>
      <c r="L36" s="288" t="s">
        <v>844</v>
      </c>
      <c r="M36" s="283" t="str" cm="1">
        <f t="array" aca="1" ref="M36" ca="1">_FV(Tabla105108[[#This Row],[SEDE]],"Nombre")</f>
        <v>Cúcuta</v>
      </c>
      <c r="N36" s="283"/>
      <c r="O36" s="286" t="s">
        <v>865</v>
      </c>
      <c r="P36" s="286" t="e" vm="4">
        <v>#VALUE!</v>
      </c>
      <c r="Q36" s="287" t="e" vm="81">
        <v>#VALUE!</v>
      </c>
      <c r="R36" s="289" t="e" vm="82">
        <v>#VALUE!</v>
      </c>
      <c r="S36" s="288" cm="1" vm="86">
        <f t="array" aca="1" ref="S36" ca="1">_FV(Tabla105108110[[#This Row],[Departamento]],"Población")</f>
        <v>262174</v>
      </c>
      <c r="T36" s="288">
        <v>15</v>
      </c>
      <c r="U36" s="288">
        <v>81</v>
      </c>
      <c r="V36" s="274"/>
    </row>
    <row r="37" spans="1:22" ht="12.6" x14ac:dyDescent="0.2">
      <c r="A37" s="356"/>
      <c r="B37" s="357"/>
      <c r="C37" s="358"/>
      <c r="D37" s="274"/>
      <c r="E37" s="286" t="s">
        <v>802</v>
      </c>
      <c r="F37" s="287" t="e" vm="87">
        <v>#VALUE!</v>
      </c>
      <c r="G37" s="286" t="e" vm="4">
        <v>#VALUE!</v>
      </c>
      <c r="H37" s="286" t="e" vm="88">
        <v>#VALUE!</v>
      </c>
      <c r="I37" s="286" t="e" vm="87">
        <v>#VALUE!</v>
      </c>
      <c r="J37" s="288">
        <v>16</v>
      </c>
      <c r="K37" s="286" t="e" vm="87">
        <v>#VALUE!</v>
      </c>
      <c r="L37" s="288" t="s">
        <v>845</v>
      </c>
      <c r="M37" s="283" t="str" cm="1">
        <f t="array" aca="1" ref="M37" ca="1">_FV(Tabla105108[[#This Row],[SEDE]],"Nombre")</f>
        <v>Mocoa</v>
      </c>
      <c r="N37" s="283"/>
      <c r="O37" s="286" t="s">
        <v>865</v>
      </c>
      <c r="P37" s="286" t="e" vm="4">
        <v>#VALUE!</v>
      </c>
      <c r="Q37" s="287" t="e" vm="84">
        <v>#VALUE!</v>
      </c>
      <c r="R37" s="289" t="e" vm="85">
        <v>#VALUE!</v>
      </c>
      <c r="S37" s="288" cm="1" vm="89">
        <f t="array" aca="1" ref="S37" ca="1">_FV(Tabla105108110[[#This Row],[Departamento]],"Población")</f>
        <v>1658835</v>
      </c>
      <c r="T37" s="288">
        <v>15</v>
      </c>
      <c r="U37" s="288" t="s">
        <v>844</v>
      </c>
      <c r="V37" s="274"/>
    </row>
    <row r="38" spans="1:22" ht="12.6" x14ac:dyDescent="0.2">
      <c r="A38" s="356"/>
      <c r="B38" s="357"/>
      <c r="C38" s="358"/>
      <c r="D38" s="274"/>
      <c r="E38" s="286" t="s">
        <v>803</v>
      </c>
      <c r="F38" s="287" t="e" vm="90">
        <v>#VALUE!</v>
      </c>
      <c r="G38" s="286" t="e" vm="4">
        <v>#VALUE!</v>
      </c>
      <c r="H38" s="286" t="e" vm="91">
        <v>#VALUE!</v>
      </c>
      <c r="I38" s="286" t="e" vm="90">
        <v>#VALUE!</v>
      </c>
      <c r="J38" s="288">
        <v>17</v>
      </c>
      <c r="K38" s="286" t="e" vm="90">
        <v>#VALUE!</v>
      </c>
      <c r="L38" s="288" t="s">
        <v>848</v>
      </c>
      <c r="M38" s="283" t="str" cm="1">
        <f t="array" aca="1" ref="M38" ca="1">_FV(Tabla105108[[#This Row],[SEDE]],"Nombre")</f>
        <v>Bucaramanga</v>
      </c>
      <c r="N38" s="283"/>
      <c r="O38" s="286" t="s">
        <v>802</v>
      </c>
      <c r="P38" s="286" t="e" vm="4">
        <v>#VALUE!</v>
      </c>
      <c r="Q38" s="287" t="e" vm="87">
        <v>#VALUE!</v>
      </c>
      <c r="R38" s="289" t="e" vm="88">
        <v>#VALUE!</v>
      </c>
      <c r="S38" s="288" cm="1" vm="92">
        <f t="array" aca="1" ref="S38" ca="1">_FV(Tabla105108110[[#This Row],[Departamento]],"Población")</f>
        <v>359127</v>
      </c>
      <c r="T38" s="288">
        <v>16</v>
      </c>
      <c r="U38" s="288" t="s">
        <v>845</v>
      </c>
      <c r="V38" s="274"/>
    </row>
    <row r="39" spans="1:22" ht="12.6" x14ac:dyDescent="0.2">
      <c r="A39" s="356"/>
      <c r="B39" s="357"/>
      <c r="C39" s="358"/>
      <c r="D39" s="274"/>
      <c r="E39" s="286" t="s">
        <v>804</v>
      </c>
      <c r="F39" s="287" t="e" vm="93">
        <v>#VALUE!</v>
      </c>
      <c r="G39" s="286" t="e" vm="4">
        <v>#VALUE!</v>
      </c>
      <c r="H39" s="286" t="e" vm="94">
        <v>#VALUE!</v>
      </c>
      <c r="I39" s="286" t="e" vm="93">
        <v>#VALUE!</v>
      </c>
      <c r="J39" s="288">
        <v>18</v>
      </c>
      <c r="K39" s="286" t="e" vm="93">
        <v>#VALUE!</v>
      </c>
      <c r="L39" s="288" t="s">
        <v>849</v>
      </c>
      <c r="M39" s="283" t="str" cm="1">
        <f t="array" aca="1" ref="M39" ca="1">_FV(Tabla105108[[#This Row],[SEDE]],"Nombre")</f>
        <v>Sincelejo</v>
      </c>
      <c r="N39" s="283"/>
      <c r="O39" s="286" t="s">
        <v>803</v>
      </c>
      <c r="P39" s="286" t="e" vm="4">
        <v>#VALUE!</v>
      </c>
      <c r="Q39" s="287" t="e" vm="90">
        <v>#VALUE!</v>
      </c>
      <c r="R39" s="289" t="e" vm="91">
        <v>#VALUE!</v>
      </c>
      <c r="S39" s="288" cm="1" vm="95">
        <f t="array" aca="1" ref="S39" ca="1">_FV(Tabla105108110[[#This Row],[Departamento]],"Población")</f>
        <v>2184837</v>
      </c>
      <c r="T39" s="288">
        <v>17</v>
      </c>
      <c r="U39" s="288" t="s">
        <v>848</v>
      </c>
      <c r="V39" s="274"/>
    </row>
    <row r="40" spans="1:22" ht="12.6" x14ac:dyDescent="0.2">
      <c r="A40" s="356"/>
      <c r="B40" s="357"/>
      <c r="C40" s="358"/>
      <c r="D40" s="274"/>
      <c r="E40" s="286" t="s">
        <v>866</v>
      </c>
      <c r="F40" s="287" t="e" vm="96">
        <v>#VALUE!</v>
      </c>
      <c r="G40" s="286" t="e" vm="4">
        <v>#VALUE!</v>
      </c>
      <c r="H40" s="286" t="e" vm="96">
        <v>#VALUE!</v>
      </c>
      <c r="I40" s="286" t="e" vm="96">
        <v>#VALUE!</v>
      </c>
      <c r="J40" s="288">
        <v>19</v>
      </c>
      <c r="K40" s="286" t="e" vm="96">
        <v>#VALUE!</v>
      </c>
      <c r="L40" s="288" t="s">
        <v>856</v>
      </c>
      <c r="M40" s="283" t="str" cm="1">
        <f t="array" aca="1" ref="M40" ca="1">_FV(Tabla105108[[#This Row],[SEDE]],"Nombre")</f>
        <v>Apartadó</v>
      </c>
      <c r="N40" s="283"/>
      <c r="O40" s="286" t="s">
        <v>804</v>
      </c>
      <c r="P40" s="286" t="e" vm="4">
        <v>#VALUE!</v>
      </c>
      <c r="Q40" s="287" t="e" vm="93">
        <v>#VALUE!</v>
      </c>
      <c r="R40" s="289" t="e" vm="94">
        <v>#VALUE!</v>
      </c>
      <c r="S40" s="288" cm="1" vm="97">
        <f t="array" aca="1" ref="S40" ca="1">_FV(Tabla105108110[[#This Row],[Departamento]],"Población")</f>
        <v>904863</v>
      </c>
      <c r="T40" s="288">
        <v>18</v>
      </c>
      <c r="U40" s="288" t="s">
        <v>849</v>
      </c>
      <c r="V40" s="274"/>
    </row>
    <row r="41" spans="1:22" ht="12.6" x14ac:dyDescent="0.2">
      <c r="A41" s="356"/>
      <c r="B41" s="357"/>
      <c r="C41" s="358"/>
      <c r="D41" s="274"/>
      <c r="E41" s="286" t="s">
        <v>870</v>
      </c>
      <c r="F41" s="287" t="e" vm="98">
        <v>#VALUE!</v>
      </c>
      <c r="G41" s="286" t="e" vm="4">
        <v>#VALUE!</v>
      </c>
      <c r="H41" s="286" t="e" vm="99">
        <v>#VALUE!</v>
      </c>
      <c r="I41" s="286" t="e" vm="98">
        <v>#VALUE!</v>
      </c>
      <c r="J41" s="288">
        <v>20</v>
      </c>
      <c r="K41" s="286" t="e" vm="98">
        <v>#VALUE!</v>
      </c>
      <c r="L41" s="288" t="s">
        <v>851</v>
      </c>
      <c r="M41" s="283" t="str" cm="1">
        <f t="array" aca="1" ref="M41" ca="1">_FV(Tabla105108[[#This Row],[SEDE]],"Nombre")</f>
        <v>Cali</v>
      </c>
      <c r="N41" s="283"/>
      <c r="O41" s="286" t="s">
        <v>866</v>
      </c>
      <c r="P41" s="286" t="e" vm="4">
        <v>#VALUE!</v>
      </c>
      <c r="Q41" s="287" t="e" vm="3">
        <v>#VALUE!</v>
      </c>
      <c r="R41" s="289" t="e" vm="96">
        <v>#VALUE!</v>
      </c>
      <c r="S41" s="288" cm="1" vm="6">
        <f t="array" aca="1" ref="S41" ca="1">_FV(Tabla105108110[[#This Row],[Departamento]],"Población")</f>
        <v>6677930</v>
      </c>
      <c r="T41" s="288">
        <v>19</v>
      </c>
      <c r="U41" s="288" t="s">
        <v>856</v>
      </c>
      <c r="V41" s="274"/>
    </row>
    <row r="42" spans="1:22" ht="12.6" x14ac:dyDescent="0.2">
      <c r="A42" s="356"/>
      <c r="B42" s="357"/>
      <c r="C42" s="358"/>
      <c r="D42" s="274"/>
      <c r="E42" s="286" t="s">
        <v>807</v>
      </c>
      <c r="F42" s="287" t="e" vm="4">
        <v>#VALUE!</v>
      </c>
      <c r="G42" s="286" t="e" vm="4">
        <v>#VALUE!</v>
      </c>
      <c r="H42" s="286" t="s">
        <v>710</v>
      </c>
      <c r="I42" s="286" t="e" vm="25">
        <v>#VALUE!</v>
      </c>
      <c r="J42" s="288">
        <v>21</v>
      </c>
      <c r="K42" s="286" t="e" vm="25">
        <v>#VALUE!</v>
      </c>
      <c r="L42" s="288" t="s">
        <v>854</v>
      </c>
      <c r="M42" s="283" t="e" cm="1" vm="100">
        <f t="array" ref="M42">_FV(Tabla105108[[#This Row],[SEDE]],"Nombre")</f>
        <v>#VALUE!</v>
      </c>
      <c r="N42" s="283"/>
      <c r="O42" s="286" t="s">
        <v>870</v>
      </c>
      <c r="P42" s="286" t="e" vm="4">
        <v>#VALUE!</v>
      </c>
      <c r="Q42" s="287" t="e" vm="98">
        <v>#VALUE!</v>
      </c>
      <c r="R42" s="289" t="e" vm="99">
        <v>#VALUE!</v>
      </c>
      <c r="S42" s="288" cm="1" vm="101">
        <f t="array" aca="1" ref="S42" ca="1">_FV(Tabla105108110[[#This Row],[Departamento]],"Población")</f>
        <v>4532152</v>
      </c>
      <c r="T42" s="288">
        <v>20</v>
      </c>
      <c r="U42" s="288" t="s">
        <v>851</v>
      </c>
      <c r="V42" s="274"/>
    </row>
    <row r="43" spans="1:22" ht="12.6" x14ac:dyDescent="0.2">
      <c r="A43" s="356"/>
      <c r="B43" s="357"/>
      <c r="C43" s="358"/>
      <c r="D43" s="283"/>
      <c r="E43" s="286" t="s">
        <v>807</v>
      </c>
      <c r="F43" s="287" t="e" vm="4">
        <v>#VALUE!</v>
      </c>
      <c r="G43" s="286" t="e" vm="4">
        <v>#VALUE!</v>
      </c>
      <c r="H43" s="286" t="s">
        <v>710</v>
      </c>
      <c r="I43" s="286" t="e" vm="25">
        <v>#VALUE!</v>
      </c>
      <c r="J43" s="288">
        <v>21</v>
      </c>
      <c r="K43" s="286" t="e" vm="25">
        <v>#VALUE!</v>
      </c>
      <c r="L43" s="288"/>
      <c r="M43" s="283" t="e" cm="1" vm="100">
        <f t="array" ref="M43">_FV(Tabla105108[[#This Row],[SEDE]],"Nombre")</f>
        <v>#VALUE!</v>
      </c>
      <c r="N43" s="283"/>
      <c r="O43" s="286" t="s">
        <v>807</v>
      </c>
      <c r="P43" s="286" t="e" vm="25">
        <v>#VALUE!</v>
      </c>
      <c r="Q43" s="287" t="e" vm="25">
        <v>#VALUE!</v>
      </c>
      <c r="R43" s="286" t="e" vm="25">
        <v>#VALUE!</v>
      </c>
      <c r="S43" s="288" cm="1" vm="102">
        <f t="array" aca="1" ref="S43" ca="1">_FV(Tabla105108110[[#This Row],[Departamento]],"Población")</f>
        <v>8034649</v>
      </c>
      <c r="T43" s="288">
        <v>21</v>
      </c>
      <c r="U43" s="288" t="s">
        <v>854</v>
      </c>
      <c r="V43" s="274"/>
    </row>
    <row r="44" spans="1:22" ht="12.6" x14ac:dyDescent="0.2">
      <c r="A44" s="356"/>
      <c r="B44" s="357"/>
      <c r="C44" s="358"/>
      <c r="D44" s="274"/>
      <c r="E44" s="283"/>
      <c r="F44" s="290"/>
      <c r="G44" s="286" t="e" vm="4">
        <v>#VALUE!</v>
      </c>
      <c r="H44" s="286" t="s">
        <v>710</v>
      </c>
      <c r="I44" s="286" t="e" vm="25">
        <v>#VALUE!</v>
      </c>
      <c r="J44" s="288">
        <v>21</v>
      </c>
      <c r="K44" s="288"/>
      <c r="L44" s="288" t="s">
        <v>909</v>
      </c>
      <c r="M44" s="283" t="e" cm="1" vm="100">
        <f t="array" ref="M44">_FV(Tabla105108[[#This Row],[SEDE]],"Nombre")</f>
        <v>#VALUE!</v>
      </c>
      <c r="N44" s="283"/>
      <c r="O44" s="283"/>
      <c r="P44" s="286"/>
      <c r="Q44" s="286"/>
      <c r="R44" s="290"/>
      <c r="S44" s="288"/>
      <c r="T44" s="288"/>
      <c r="U44" s="283"/>
      <c r="V44" s="274"/>
    </row>
    <row r="45" spans="1:22" ht="13.8" x14ac:dyDescent="0.3">
      <c r="A45" s="356"/>
      <c r="B45" s="357"/>
      <c r="C45" s="358"/>
      <c r="D45" s="274"/>
      <c r="E45" s="274"/>
      <c r="F45" s="275"/>
      <c r="G45" s="283"/>
      <c r="H45" s="290"/>
      <c r="I45" s="283"/>
      <c r="J45" s="291"/>
      <c r="K45" s="291"/>
      <c r="L45" s="292"/>
      <c r="M45" s="283"/>
      <c r="N45" s="274"/>
      <c r="O45" s="274"/>
      <c r="P45" s="281"/>
      <c r="Q45" s="281"/>
      <c r="R45" s="275"/>
      <c r="S45" s="277"/>
      <c r="T45" s="277"/>
      <c r="U45" s="274"/>
      <c r="V45" s="274"/>
    </row>
    <row r="46" spans="1:22" ht="12.6" x14ac:dyDescent="0.2">
      <c r="A46" s="356"/>
      <c r="B46" s="357"/>
      <c r="C46" s="358"/>
      <c r="G46" s="274"/>
      <c r="H46" s="275"/>
      <c r="I46" s="274"/>
      <c r="J46" s="280"/>
      <c r="K46" s="280"/>
      <c r="L46" s="282"/>
      <c r="M46" s="274"/>
      <c r="P46" s="265"/>
      <c r="Q46" s="265"/>
      <c r="T46" s="247"/>
    </row>
    <row r="47" spans="1:22" ht="12.6" x14ac:dyDescent="0.2">
      <c r="A47" s="356"/>
      <c r="B47" s="357"/>
      <c r="C47" s="358"/>
      <c r="P47" s="266"/>
      <c r="Q47" s="266"/>
      <c r="T47" s="247"/>
    </row>
    <row r="48" spans="1:22" ht="12.6" x14ac:dyDescent="0.2">
      <c r="A48" s="356"/>
      <c r="B48" s="357"/>
      <c r="C48" s="358"/>
      <c r="P48" s="265"/>
      <c r="Q48" s="265"/>
      <c r="T48" s="247"/>
    </row>
    <row r="49" spans="1:20" ht="12.6" x14ac:dyDescent="0.2">
      <c r="A49" s="356"/>
      <c r="B49" s="357"/>
      <c r="C49" s="358"/>
      <c r="P49" s="265"/>
      <c r="Q49" s="265"/>
      <c r="T49" s="247"/>
    </row>
    <row r="50" spans="1:20" ht="13.2" thickBot="1" x14ac:dyDescent="0.25">
      <c r="A50" s="359"/>
      <c r="B50" s="360"/>
      <c r="C50" s="361"/>
      <c r="P50" s="265"/>
      <c r="Q50" s="265"/>
      <c r="T50" s="247"/>
    </row>
    <row r="51" spans="1:20" ht="12.6" x14ac:dyDescent="0.2">
      <c r="P51" s="265"/>
      <c r="Q51" s="265"/>
      <c r="T51" s="247"/>
    </row>
    <row r="52" spans="1:20" ht="12.6" x14ac:dyDescent="0.2">
      <c r="P52" s="265"/>
      <c r="Q52" s="265"/>
      <c r="T52" s="247"/>
    </row>
    <row r="53" spans="1:20" ht="12.6" x14ac:dyDescent="0.2">
      <c r="P53" s="266"/>
      <c r="Q53" s="266"/>
      <c r="T53" s="247"/>
    </row>
    <row r="54" spans="1:20" ht="12.6" x14ac:dyDescent="0.2">
      <c r="P54" s="265"/>
      <c r="Q54" s="265"/>
      <c r="T54" s="247"/>
    </row>
    <row r="56" spans="1:20" ht="12.6" x14ac:dyDescent="0.2">
      <c r="P56" s="265"/>
      <c r="Q56" s="265"/>
      <c r="T56" s="247"/>
    </row>
    <row r="57" spans="1:20" ht="12.6" x14ac:dyDescent="0.2">
      <c r="P57" s="265"/>
      <c r="Q57" s="265"/>
      <c r="T57" s="247"/>
    </row>
  </sheetData>
  <mergeCells count="7">
    <mergeCell ref="A7:C50"/>
    <mergeCell ref="A1:A6"/>
    <mergeCell ref="B1:B2"/>
    <mergeCell ref="C1:C2"/>
    <mergeCell ref="B3:B4"/>
    <mergeCell ref="C3:C4"/>
    <mergeCell ref="B5:B6"/>
  </mergeCells>
  <phoneticPr fontId="35" type="noConversion"/>
  <pageMargins left="0.70866141732283472" right="0.70866141732283472" top="0.74803149606299213" bottom="0.74803149606299213" header="0.31496062992125984" footer="0.31496062992125984"/>
  <pageSetup scale="72" orientation="portrait" r:id="rId1"/>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BA7E5-5F1F-4377-A5D4-C0D30925F608}">
  <sheetPr codeName="Hoja8"/>
  <dimension ref="A1:L59"/>
  <sheetViews>
    <sheetView view="pageBreakPreview" topLeftCell="A28" zoomScale="70" zoomScaleNormal="100" zoomScaleSheetLayoutView="70" workbookViewId="0">
      <selection activeCell="O18" sqref="O1:T1048576"/>
    </sheetView>
  </sheetViews>
  <sheetFormatPr baseColWidth="10" defaultColWidth="11.42578125" defaultRowHeight="11.4" x14ac:dyDescent="0.2"/>
  <cols>
    <col min="1" max="1" width="40.85546875" style="1" customWidth="1"/>
    <col min="2" max="2" width="69.42578125" style="1" customWidth="1"/>
    <col min="3" max="3" width="29.85546875" style="1" customWidth="1"/>
    <col min="4" max="4" width="15.140625" style="1" customWidth="1"/>
    <col min="5" max="5" width="29" style="1" bestFit="1" customWidth="1"/>
    <col min="6" max="6" width="37.140625" hidden="1" customWidth="1"/>
    <col min="7" max="7" width="18.42578125" style="1" customWidth="1"/>
    <col min="8" max="8" width="28.85546875" bestFit="1" customWidth="1"/>
    <col min="9" max="9" width="28.85546875" style="1" bestFit="1" customWidth="1"/>
    <col min="10" max="10" width="27.28515625" style="261" customWidth="1"/>
    <col min="11" max="11" width="10.7109375" style="250" bestFit="1" customWidth="1"/>
    <col min="12" max="12" width="26.42578125" style="1" bestFit="1" customWidth="1"/>
    <col min="13" max="16384" width="11.42578125" style="1"/>
  </cols>
  <sheetData>
    <row r="1" spans="1:12" ht="10.199999999999999" customHeight="1" x14ac:dyDescent="0.2">
      <c r="A1" s="362"/>
      <c r="B1" s="362" t="s">
        <v>815</v>
      </c>
      <c r="C1" s="365" t="s">
        <v>816</v>
      </c>
      <c r="H1" s="1"/>
      <c r="I1"/>
      <c r="J1" s="249"/>
      <c r="K1" s="1"/>
    </row>
    <row r="2" spans="1:12" ht="15.6" customHeight="1" thickBot="1" x14ac:dyDescent="0.25">
      <c r="A2" s="363"/>
      <c r="B2" s="364"/>
      <c r="C2" s="366"/>
      <c r="H2" s="1"/>
      <c r="I2"/>
      <c r="J2" s="249"/>
      <c r="K2" s="1"/>
    </row>
    <row r="3" spans="1:12" ht="10.199999999999999" customHeight="1" x14ac:dyDescent="0.2">
      <c r="A3" s="363"/>
      <c r="B3" s="367" t="s">
        <v>817</v>
      </c>
      <c r="C3" s="369" t="s">
        <v>818</v>
      </c>
      <c r="H3" s="1"/>
      <c r="I3"/>
      <c r="J3" s="249"/>
      <c r="K3" s="1"/>
    </row>
    <row r="4" spans="1:12" ht="10.95" customHeight="1" thickBot="1" x14ac:dyDescent="0.25">
      <c r="A4" s="363"/>
      <c r="B4" s="368"/>
      <c r="C4" s="370"/>
      <c r="H4" s="1"/>
      <c r="I4"/>
      <c r="J4" s="249"/>
      <c r="K4" s="1"/>
    </row>
    <row r="5" spans="1:12" ht="19.2" customHeight="1" thickBot="1" x14ac:dyDescent="0.25">
      <c r="A5" s="363"/>
      <c r="B5" s="367" t="s">
        <v>819</v>
      </c>
      <c r="C5" s="245" t="s">
        <v>820</v>
      </c>
      <c r="H5" s="1"/>
      <c r="I5"/>
      <c r="J5" s="249"/>
      <c r="K5" s="1"/>
    </row>
    <row r="6" spans="1:12" ht="17.399999999999999" customHeight="1" thickBot="1" x14ac:dyDescent="0.25">
      <c r="A6" s="364"/>
      <c r="B6" s="368"/>
      <c r="C6" s="245" t="s">
        <v>821</v>
      </c>
      <c r="H6" s="1"/>
      <c r="I6"/>
      <c r="J6" s="249"/>
      <c r="K6" s="1"/>
    </row>
    <row r="7" spans="1:12" x14ac:dyDescent="0.2">
      <c r="A7" s="353" t="s">
        <v>823</v>
      </c>
      <c r="B7" s="354"/>
      <c r="C7" s="355"/>
      <c r="F7" s="256"/>
      <c r="G7" s="257"/>
      <c r="H7" s="257"/>
      <c r="I7" s="256"/>
      <c r="J7" s="249"/>
      <c r="K7" s="1"/>
    </row>
    <row r="8" spans="1:12" ht="12.6" x14ac:dyDescent="0.2">
      <c r="A8" s="356"/>
      <c r="B8" s="357"/>
      <c r="C8" s="358"/>
      <c r="E8" s="248" t="s">
        <v>11</v>
      </c>
      <c r="F8" s="255" t="s">
        <v>863</v>
      </c>
      <c r="G8" s="255" t="s">
        <v>826</v>
      </c>
      <c r="H8" s="255" t="s">
        <v>784</v>
      </c>
      <c r="I8" s="255" t="s">
        <v>825</v>
      </c>
      <c r="J8" s="268" t="s">
        <v>861</v>
      </c>
      <c r="K8" s="255" t="s">
        <v>862</v>
      </c>
      <c r="L8" s="255" t="s">
        <v>867</v>
      </c>
    </row>
    <row r="9" spans="1:12" ht="12.6" x14ac:dyDescent="0.2">
      <c r="A9" s="356"/>
      <c r="B9" s="357"/>
      <c r="C9" s="358"/>
      <c r="E9" s="258" t="s">
        <v>785</v>
      </c>
      <c r="F9" s="267" t="s">
        <v>785</v>
      </c>
      <c r="G9" s="258" t="s">
        <v>892</v>
      </c>
      <c r="H9" s="258" t="s">
        <v>705</v>
      </c>
      <c r="I9" s="258" t="s">
        <v>785</v>
      </c>
      <c r="J9" s="263">
        <v>1</v>
      </c>
      <c r="K9" s="263">
        <v>5</v>
      </c>
      <c r="L9" s="269" t="e" cm="1" vm="100">
        <f t="array" ref="L9">_FV(Tabla105[[#This Row],[SEDE]],"Nombre")</f>
        <v>#VALUE!</v>
      </c>
    </row>
    <row r="10" spans="1:12" ht="12.6" x14ac:dyDescent="0.2">
      <c r="A10" s="356"/>
      <c r="B10" s="357"/>
      <c r="C10" s="358"/>
      <c r="E10" s="258" t="s">
        <v>787</v>
      </c>
      <c r="F10" s="264" t="s">
        <v>787</v>
      </c>
      <c r="G10" s="262" t="s">
        <v>892</v>
      </c>
      <c r="H10" s="262" t="s">
        <v>706</v>
      </c>
      <c r="I10" s="262" t="s">
        <v>787</v>
      </c>
      <c r="J10" s="263">
        <v>2</v>
      </c>
      <c r="K10" s="263">
        <v>8</v>
      </c>
      <c r="L10" s="269" t="e" cm="1" vm="100">
        <f t="array" ref="L10">_FV(Tabla105[[#This Row],[SEDE]],"Nombre")</f>
        <v>#VALUE!</v>
      </c>
    </row>
    <row r="11" spans="1:12" ht="12.6" x14ac:dyDescent="0.2">
      <c r="A11" s="356"/>
      <c r="B11" s="357"/>
      <c r="C11" s="358"/>
      <c r="E11" s="258" t="s">
        <v>789</v>
      </c>
      <c r="F11" s="267" t="s">
        <v>890</v>
      </c>
      <c r="G11" s="258" t="s">
        <v>892</v>
      </c>
      <c r="H11" s="258" t="s">
        <v>871</v>
      </c>
      <c r="I11" s="258" t="s">
        <v>890</v>
      </c>
      <c r="J11" s="263">
        <v>3</v>
      </c>
      <c r="K11" s="263" t="s">
        <v>827</v>
      </c>
      <c r="L11" s="269" t="e" cm="1" vm="100">
        <f t="array" ref="L11">_FV(Tabla105[[#This Row],[SEDE]],"Nombre")</f>
        <v>#VALUE!</v>
      </c>
    </row>
    <row r="12" spans="1:12" ht="12.6" x14ac:dyDescent="0.2">
      <c r="A12" s="356"/>
      <c r="B12" s="357"/>
      <c r="C12" s="358"/>
      <c r="E12" s="258" t="s">
        <v>859</v>
      </c>
      <c r="F12" s="267" t="s">
        <v>893</v>
      </c>
      <c r="G12" s="258" t="s">
        <v>892</v>
      </c>
      <c r="H12" s="258" t="s">
        <v>708</v>
      </c>
      <c r="I12" s="258" t="s">
        <v>893</v>
      </c>
      <c r="J12" s="263">
        <v>4</v>
      </c>
      <c r="K12" s="263" t="s">
        <v>830</v>
      </c>
      <c r="L12" s="269" t="e" cm="1" vm="100">
        <f t="array" ref="L12">_FV(Tabla105[[#This Row],[SEDE]],"Nombre")</f>
        <v>#VALUE!</v>
      </c>
    </row>
    <row r="13" spans="1:12" ht="12.6" x14ac:dyDescent="0.2">
      <c r="A13" s="356"/>
      <c r="B13" s="357"/>
      <c r="C13" s="358"/>
      <c r="E13" s="258" t="s">
        <v>859</v>
      </c>
      <c r="F13" s="267" t="s">
        <v>894</v>
      </c>
      <c r="G13" s="258" t="s">
        <v>892</v>
      </c>
      <c r="H13" s="258" t="s">
        <v>727</v>
      </c>
      <c r="I13" s="258" t="s">
        <v>894</v>
      </c>
      <c r="J13" s="263">
        <v>4</v>
      </c>
      <c r="K13" s="263" t="s">
        <v>839</v>
      </c>
      <c r="L13" s="269" t="e" cm="1" vm="100">
        <f t="array" ref="L13">_FV(Tabla105[[#This Row],[SEDE]],"Nombre")</f>
        <v>#VALUE!</v>
      </c>
    </row>
    <row r="14" spans="1:12" ht="12.6" x14ac:dyDescent="0.2">
      <c r="A14" s="356"/>
      <c r="B14" s="357"/>
      <c r="C14" s="358"/>
      <c r="E14" s="258" t="s">
        <v>791</v>
      </c>
      <c r="F14" s="267" t="s">
        <v>791</v>
      </c>
      <c r="G14" s="258" t="s">
        <v>892</v>
      </c>
      <c r="H14" s="258" t="s">
        <v>709</v>
      </c>
      <c r="I14" s="258" t="s">
        <v>791</v>
      </c>
      <c r="J14" s="263">
        <v>5</v>
      </c>
      <c r="K14" s="263" t="s">
        <v>831</v>
      </c>
      <c r="L14" s="269" t="e" cm="1" vm="100">
        <f t="array" ref="L14">_FV(Tabla105[[#This Row],[SEDE]],"Nombre")</f>
        <v>#VALUE!</v>
      </c>
    </row>
    <row r="15" spans="1:12" ht="12.6" x14ac:dyDescent="0.2">
      <c r="A15" s="356"/>
      <c r="B15" s="357"/>
      <c r="C15" s="358"/>
      <c r="E15" s="258" t="s">
        <v>792</v>
      </c>
      <c r="F15" s="267" t="s">
        <v>895</v>
      </c>
      <c r="G15" s="258" t="s">
        <v>892</v>
      </c>
      <c r="H15" s="258" t="s">
        <v>710</v>
      </c>
      <c r="I15" s="258" t="s">
        <v>895</v>
      </c>
      <c r="J15" s="263">
        <v>6</v>
      </c>
      <c r="K15" s="263" t="s">
        <v>836</v>
      </c>
      <c r="L15" s="269" t="e" cm="1" vm="100">
        <f t="array" ref="L15">_FV(Tabla105[[#This Row],[SEDE]],"Nombre")</f>
        <v>#VALUE!</v>
      </c>
    </row>
    <row r="16" spans="1:12" ht="12.6" x14ac:dyDescent="0.2">
      <c r="A16" s="356"/>
      <c r="B16" s="357"/>
      <c r="C16" s="358"/>
      <c r="E16" s="258" t="s">
        <v>792</v>
      </c>
      <c r="F16" s="267" t="s">
        <v>896</v>
      </c>
      <c r="G16" s="258" t="s">
        <v>892</v>
      </c>
      <c r="H16" s="258" t="s">
        <v>728</v>
      </c>
      <c r="I16" s="258" t="s">
        <v>896</v>
      </c>
      <c r="J16" s="263">
        <v>6</v>
      </c>
      <c r="K16" s="263" t="s">
        <v>850</v>
      </c>
      <c r="L16" s="269" t="e" cm="1" vm="100">
        <f t="array" ref="L16">_FV(Tabla105[[#This Row],[SEDE]],"Nombre")</f>
        <v>#VALUE!</v>
      </c>
    </row>
    <row r="17" spans="1:12" ht="12.6" x14ac:dyDescent="0.2">
      <c r="A17" s="356"/>
      <c r="B17" s="357"/>
      <c r="C17" s="358"/>
      <c r="E17" s="258" t="s">
        <v>792</v>
      </c>
      <c r="F17" s="267" t="s">
        <v>897</v>
      </c>
      <c r="G17" s="258" t="s">
        <v>892</v>
      </c>
      <c r="H17" s="258" t="s">
        <v>735</v>
      </c>
      <c r="I17" s="258" t="s">
        <v>897</v>
      </c>
      <c r="J17" s="263">
        <v>6</v>
      </c>
      <c r="K17" s="263" t="s">
        <v>828</v>
      </c>
      <c r="L17" s="269" t="e" cm="1" vm="100">
        <f t="array" ref="L17">_FV(Tabla105[[#This Row],[SEDE]],"Nombre")</f>
        <v>#VALUE!</v>
      </c>
    </row>
    <row r="18" spans="1:12" ht="12.6" x14ac:dyDescent="0.2">
      <c r="A18" s="356"/>
      <c r="B18" s="357"/>
      <c r="C18" s="358"/>
      <c r="E18" s="258" t="s">
        <v>864</v>
      </c>
      <c r="F18" s="267" t="s">
        <v>898</v>
      </c>
      <c r="G18" s="258" t="s">
        <v>892</v>
      </c>
      <c r="H18" s="258" t="s">
        <v>711</v>
      </c>
      <c r="I18" s="258" t="s">
        <v>891</v>
      </c>
      <c r="J18" s="263">
        <v>7</v>
      </c>
      <c r="K18" s="263" t="s">
        <v>833</v>
      </c>
      <c r="L18" s="269" t="e" cm="1" vm="100">
        <f t="array" ref="L18">_FV(Tabla105[[#This Row],[SEDE]],"Nombre")</f>
        <v>#VALUE!</v>
      </c>
    </row>
    <row r="19" spans="1:12" ht="12.6" x14ac:dyDescent="0.2">
      <c r="A19" s="356"/>
      <c r="B19" s="357"/>
      <c r="C19" s="358"/>
      <c r="E19" s="258" t="s">
        <v>864</v>
      </c>
      <c r="F19" s="267" t="s">
        <v>891</v>
      </c>
      <c r="G19" s="258" t="s">
        <v>892</v>
      </c>
      <c r="H19" s="258" t="s">
        <v>729</v>
      </c>
      <c r="I19" s="258" t="s">
        <v>898</v>
      </c>
      <c r="J19" s="263">
        <v>7</v>
      </c>
      <c r="K19" s="263" t="s">
        <v>840</v>
      </c>
      <c r="L19" s="269" t="e" cm="1" vm="100">
        <f t="array" ref="L19">_FV(Tabla105[[#This Row],[SEDE]],"Nombre")</f>
        <v>#VALUE!</v>
      </c>
    </row>
    <row r="20" spans="1:12" ht="12.6" x14ac:dyDescent="0.2">
      <c r="A20" s="356"/>
      <c r="B20" s="357"/>
      <c r="C20" s="358"/>
      <c r="E20" s="258" t="s">
        <v>794</v>
      </c>
      <c r="F20" s="267" t="s">
        <v>794</v>
      </c>
      <c r="G20" s="258" t="s">
        <v>892</v>
      </c>
      <c r="H20" s="258" t="s">
        <v>712</v>
      </c>
      <c r="I20" s="258" t="s">
        <v>794</v>
      </c>
      <c r="J20" s="263">
        <v>8</v>
      </c>
      <c r="K20" s="263" t="s">
        <v>834</v>
      </c>
      <c r="L20" s="269" t="e" cm="1" vm="100">
        <f t="array" ref="L20">_FV(Tabla105[[#This Row],[SEDE]],"Nombre")</f>
        <v>#VALUE!</v>
      </c>
    </row>
    <row r="21" spans="1:12" ht="12.6" x14ac:dyDescent="0.2">
      <c r="A21" s="356"/>
      <c r="B21" s="357"/>
      <c r="C21" s="358"/>
      <c r="E21" s="258" t="s">
        <v>795</v>
      </c>
      <c r="F21" s="264" t="s">
        <v>795</v>
      </c>
      <c r="G21" s="262" t="s">
        <v>892</v>
      </c>
      <c r="H21" s="262" t="s">
        <v>713</v>
      </c>
      <c r="I21" s="262" t="s">
        <v>795</v>
      </c>
      <c r="J21" s="263">
        <v>9</v>
      </c>
      <c r="K21" s="263" t="s">
        <v>835</v>
      </c>
      <c r="L21" s="269" t="e" cm="1" vm="100">
        <f t="array" ref="L21">_FV(Tabla105[[#This Row],[SEDE]],"Nombre")</f>
        <v>#VALUE!</v>
      </c>
    </row>
    <row r="22" spans="1:12" ht="12.6" x14ac:dyDescent="0.2">
      <c r="A22" s="356"/>
      <c r="B22" s="357"/>
      <c r="C22" s="358"/>
      <c r="E22" s="258" t="s">
        <v>796</v>
      </c>
      <c r="F22" s="267" t="s">
        <v>899</v>
      </c>
      <c r="G22" s="258" t="s">
        <v>892</v>
      </c>
      <c r="H22" s="258" t="s">
        <v>714</v>
      </c>
      <c r="I22" s="258" t="s">
        <v>899</v>
      </c>
      <c r="J22" s="263">
        <v>10</v>
      </c>
      <c r="K22" s="263" t="s">
        <v>846</v>
      </c>
      <c r="L22" s="269" t="e" cm="1" vm="100">
        <f t="array" ref="L22">_FV(Tabla105[[#This Row],[SEDE]],"Nombre")</f>
        <v>#VALUE!</v>
      </c>
    </row>
    <row r="23" spans="1:12" ht="12.6" x14ac:dyDescent="0.2">
      <c r="A23" s="356"/>
      <c r="B23" s="357"/>
      <c r="C23" s="358"/>
      <c r="E23" s="258" t="s">
        <v>796</v>
      </c>
      <c r="F23" s="267" t="s">
        <v>900</v>
      </c>
      <c r="G23" s="258" t="s">
        <v>892</v>
      </c>
      <c r="H23" s="258" t="s">
        <v>730</v>
      </c>
      <c r="I23" s="258" t="s">
        <v>900</v>
      </c>
      <c r="J23" s="263">
        <v>10</v>
      </c>
      <c r="K23" s="263" t="s">
        <v>829</v>
      </c>
      <c r="L23" s="269" t="e" cm="1" vm="100">
        <f t="array" ref="L23">_FV(Tabla105[[#This Row],[SEDE]],"Nombre")</f>
        <v>#VALUE!</v>
      </c>
    </row>
    <row r="24" spans="1:12" ht="18" customHeight="1" x14ac:dyDescent="0.2">
      <c r="A24" s="356"/>
      <c r="B24" s="357"/>
      <c r="C24" s="358"/>
      <c r="E24" s="258" t="s">
        <v>796</v>
      </c>
      <c r="F24" s="267" t="s">
        <v>901</v>
      </c>
      <c r="G24" s="258" t="s">
        <v>892</v>
      </c>
      <c r="H24" s="258" t="s">
        <v>736</v>
      </c>
      <c r="I24" s="258" t="s">
        <v>901</v>
      </c>
      <c r="J24" s="263">
        <v>10</v>
      </c>
      <c r="K24" s="263" t="s">
        <v>847</v>
      </c>
      <c r="L24" s="269" t="e" cm="1" vm="100">
        <f t="array" ref="L24">_FV(Tabla105[[#This Row],[SEDE]],"Nombre")</f>
        <v>#VALUE!</v>
      </c>
    </row>
    <row r="25" spans="1:12" ht="12.6" x14ac:dyDescent="0.2">
      <c r="A25" s="356"/>
      <c r="B25" s="357"/>
      <c r="C25" s="358"/>
      <c r="E25" s="258" t="s">
        <v>798</v>
      </c>
      <c r="F25" s="264" t="s">
        <v>716</v>
      </c>
      <c r="G25" s="262" t="s">
        <v>892</v>
      </c>
      <c r="H25" s="262" t="s">
        <v>716</v>
      </c>
      <c r="I25" s="262" t="s">
        <v>798</v>
      </c>
      <c r="J25" s="263">
        <v>11</v>
      </c>
      <c r="K25" s="263" t="s">
        <v>855</v>
      </c>
      <c r="L25" s="269" t="e" cm="1" vm="100">
        <f t="array" ref="L25">_FV(Tabla105[[#This Row],[SEDE]],"Nombre")</f>
        <v>#VALUE!</v>
      </c>
    </row>
    <row r="26" spans="1:12" ht="12.6" x14ac:dyDescent="0.2">
      <c r="A26" s="356"/>
      <c r="B26" s="357"/>
      <c r="C26" s="358"/>
      <c r="E26" s="258" t="s">
        <v>797</v>
      </c>
      <c r="F26" s="264" t="s">
        <v>797</v>
      </c>
      <c r="G26" s="262" t="s">
        <v>892</v>
      </c>
      <c r="H26" s="262" t="s">
        <v>872</v>
      </c>
      <c r="I26" s="262" t="s">
        <v>797</v>
      </c>
      <c r="J26" s="263">
        <v>12</v>
      </c>
      <c r="K26" s="263" t="s">
        <v>841</v>
      </c>
      <c r="L26" s="269" t="e" cm="1" vm="100">
        <f t="array" ref="L26">_FV(Tabla105[[#This Row],[SEDE]],"Nombre")</f>
        <v>#VALUE!</v>
      </c>
    </row>
    <row r="27" spans="1:12" ht="25.2" x14ac:dyDescent="0.2">
      <c r="A27" s="356"/>
      <c r="B27" s="357"/>
      <c r="C27" s="358"/>
      <c r="E27" s="258" t="s">
        <v>860</v>
      </c>
      <c r="F27" s="267" t="s">
        <v>902</v>
      </c>
      <c r="G27" s="258" t="s">
        <v>892</v>
      </c>
      <c r="H27" s="258" t="s">
        <v>745</v>
      </c>
      <c r="I27" s="258" t="s">
        <v>902</v>
      </c>
      <c r="J27" s="263">
        <v>13</v>
      </c>
      <c r="K27" s="263" t="s">
        <v>837</v>
      </c>
      <c r="L27" s="269" t="e" cm="1" vm="100">
        <f t="array" ref="L27">_FV(Tabla105[[#This Row],[SEDE]],"Nombre")</f>
        <v>#VALUE!</v>
      </c>
    </row>
    <row r="28" spans="1:12" ht="25.2" x14ac:dyDescent="0.2">
      <c r="A28" s="356"/>
      <c r="B28" s="357"/>
      <c r="C28" s="358"/>
      <c r="E28" s="258" t="s">
        <v>860</v>
      </c>
      <c r="F28" s="264" t="s">
        <v>903</v>
      </c>
      <c r="G28" s="262" t="s">
        <v>892</v>
      </c>
      <c r="H28" s="262" t="s">
        <v>741</v>
      </c>
      <c r="I28" s="262" t="s">
        <v>903</v>
      </c>
      <c r="J28" s="263">
        <v>13</v>
      </c>
      <c r="K28" s="263">
        <v>91</v>
      </c>
      <c r="L28" s="269" t="e" cm="1" vm="100">
        <f t="array" ref="L28">_FV(Tabla105[[#This Row],[SEDE]],"Nombre")</f>
        <v>#VALUE!</v>
      </c>
    </row>
    <row r="29" spans="1:12" ht="25.2" x14ac:dyDescent="0.2">
      <c r="A29" s="356"/>
      <c r="B29" s="357"/>
      <c r="C29" s="358"/>
      <c r="E29" s="258" t="s">
        <v>860</v>
      </c>
      <c r="F29" s="267" t="s">
        <v>904</v>
      </c>
      <c r="G29" s="258" t="s">
        <v>892</v>
      </c>
      <c r="H29" s="258" t="s">
        <v>743</v>
      </c>
      <c r="I29" s="258" t="s">
        <v>904</v>
      </c>
      <c r="J29" s="263">
        <v>13</v>
      </c>
      <c r="K29" s="263" t="s">
        <v>852</v>
      </c>
      <c r="L29" s="269" t="e" cm="1" vm="100">
        <f t="array" ref="L29">_FV(Tabla105[[#This Row],[SEDE]],"Nombre")</f>
        <v>#VALUE!</v>
      </c>
    </row>
    <row r="30" spans="1:12" ht="25.2" x14ac:dyDescent="0.2">
      <c r="A30" s="356"/>
      <c r="B30" s="357"/>
      <c r="C30" s="358"/>
      <c r="E30" s="258" t="s">
        <v>860</v>
      </c>
      <c r="F30" s="267" t="s">
        <v>905</v>
      </c>
      <c r="G30" s="258" t="s">
        <v>892</v>
      </c>
      <c r="H30" s="258" t="s">
        <v>873</v>
      </c>
      <c r="I30" s="258" t="s">
        <v>905</v>
      </c>
      <c r="J30" s="263">
        <v>13</v>
      </c>
      <c r="K30" s="263" t="s">
        <v>853</v>
      </c>
      <c r="L30" s="269" t="e" cm="1" vm="100">
        <f t="array" ref="L30">_FV(Tabla105[[#This Row],[SEDE]],"Nombre")</f>
        <v>#VALUE!</v>
      </c>
    </row>
    <row r="31" spans="1:12" ht="25.2" x14ac:dyDescent="0.2">
      <c r="A31" s="356"/>
      <c r="B31" s="357"/>
      <c r="C31" s="358"/>
      <c r="E31" s="258" t="s">
        <v>860</v>
      </c>
      <c r="F31" s="267" t="s">
        <v>906</v>
      </c>
      <c r="G31" s="258" t="s">
        <v>892</v>
      </c>
      <c r="H31" s="258" t="s">
        <v>874</v>
      </c>
      <c r="I31" s="258" t="s">
        <v>906</v>
      </c>
      <c r="J31" s="263">
        <v>13</v>
      </c>
      <c r="K31" s="263" t="s">
        <v>838</v>
      </c>
      <c r="L31" s="269" t="e" cm="1" vm="100">
        <f t="array" ref="L31">_FV(Tabla105[[#This Row],[SEDE]],"Nombre")</f>
        <v>#VALUE!</v>
      </c>
    </row>
    <row r="32" spans="1:12" ht="25.2" x14ac:dyDescent="0.2">
      <c r="A32" s="356"/>
      <c r="B32" s="357"/>
      <c r="C32" s="358"/>
      <c r="E32" s="258" t="s">
        <v>860</v>
      </c>
      <c r="F32" s="264" t="s">
        <v>907</v>
      </c>
      <c r="G32" s="262" t="s">
        <v>892</v>
      </c>
      <c r="H32" s="262" t="s">
        <v>731</v>
      </c>
      <c r="I32" s="262" t="s">
        <v>907</v>
      </c>
      <c r="J32" s="263">
        <v>13</v>
      </c>
      <c r="K32" s="263" t="s">
        <v>842</v>
      </c>
      <c r="L32" s="269" t="e" cm="1" vm="100">
        <f t="array" ref="L32">_FV(Tabla105[[#This Row],[SEDE]],"Nombre")</f>
        <v>#VALUE!</v>
      </c>
    </row>
    <row r="33" spans="1:12" ht="25.2" x14ac:dyDescent="0.2">
      <c r="A33" s="356"/>
      <c r="B33" s="357"/>
      <c r="C33" s="358"/>
      <c r="E33" s="258" t="s">
        <v>860</v>
      </c>
      <c r="F33" s="267" t="s">
        <v>908</v>
      </c>
      <c r="G33" s="258" t="s">
        <v>892</v>
      </c>
      <c r="H33" s="258" t="s">
        <v>717</v>
      </c>
      <c r="I33" s="258" t="s">
        <v>908</v>
      </c>
      <c r="J33" s="263">
        <v>13</v>
      </c>
      <c r="K33" s="263" t="s">
        <v>832</v>
      </c>
      <c r="L33" s="269" t="e" cm="1" vm="100">
        <f t="array" ref="L33">_FV(Tabla105[[#This Row],[SEDE]],"Nombre")</f>
        <v>#VALUE!</v>
      </c>
    </row>
    <row r="34" spans="1:12" ht="12.6" x14ac:dyDescent="0.2">
      <c r="A34" s="356"/>
      <c r="B34" s="357"/>
      <c r="C34" s="358"/>
      <c r="E34" s="258" t="s">
        <v>800</v>
      </c>
      <c r="F34" s="267" t="s">
        <v>800</v>
      </c>
      <c r="G34" s="258" t="s">
        <v>892</v>
      </c>
      <c r="H34" s="258" t="s">
        <v>718</v>
      </c>
      <c r="I34" s="258" t="s">
        <v>800</v>
      </c>
      <c r="J34" s="263">
        <v>14</v>
      </c>
      <c r="K34" s="263" t="s">
        <v>843</v>
      </c>
      <c r="L34" s="269" t="e" cm="1" vm="100">
        <f t="array" ref="L34">_FV(Tabla105[[#This Row],[SEDE]],"Nombre")</f>
        <v>#VALUE!</v>
      </c>
    </row>
    <row r="35" spans="1:12" ht="25.2" x14ac:dyDescent="0.2">
      <c r="A35" s="356"/>
      <c r="B35" s="357"/>
      <c r="C35" s="358"/>
      <c r="E35" s="258" t="s">
        <v>865</v>
      </c>
      <c r="F35" s="267" t="s">
        <v>719</v>
      </c>
      <c r="G35" s="258" t="s">
        <v>892</v>
      </c>
      <c r="H35" s="258" t="s">
        <v>719</v>
      </c>
      <c r="I35" s="258" t="s">
        <v>719</v>
      </c>
      <c r="J35" s="263">
        <v>15</v>
      </c>
      <c r="K35" s="263">
        <v>81</v>
      </c>
      <c r="L35" s="269" t="e" cm="1" vm="100">
        <f t="array" ref="L35">_FV(Tabla105[[#This Row],[SEDE]],"Nombre")</f>
        <v>#VALUE!</v>
      </c>
    </row>
    <row r="36" spans="1:12" ht="25.2" x14ac:dyDescent="0.2">
      <c r="A36" s="356"/>
      <c r="B36" s="357"/>
      <c r="C36" s="358"/>
      <c r="E36" s="258" t="s">
        <v>865</v>
      </c>
      <c r="F36" s="267" t="s">
        <v>801</v>
      </c>
      <c r="G36" s="258" t="s">
        <v>892</v>
      </c>
      <c r="H36" s="258" t="s">
        <v>732</v>
      </c>
      <c r="I36" s="258" t="s">
        <v>801</v>
      </c>
      <c r="J36" s="263">
        <v>15</v>
      </c>
      <c r="K36" s="263" t="s">
        <v>844</v>
      </c>
      <c r="L36" s="269" t="e" cm="1" vm="100">
        <f t="array" ref="L36">_FV(Tabla105[[#This Row],[SEDE]],"Nombre")</f>
        <v>#VALUE!</v>
      </c>
    </row>
    <row r="37" spans="1:12" ht="12.6" x14ac:dyDescent="0.2">
      <c r="A37" s="356"/>
      <c r="B37" s="357"/>
      <c r="C37" s="358"/>
      <c r="E37" s="258" t="s">
        <v>802</v>
      </c>
      <c r="F37" s="267" t="s">
        <v>802</v>
      </c>
      <c r="G37" s="258" t="s">
        <v>892</v>
      </c>
      <c r="H37" s="258" t="s">
        <v>720</v>
      </c>
      <c r="I37" s="258" t="s">
        <v>802</v>
      </c>
      <c r="J37" s="263">
        <v>16</v>
      </c>
      <c r="K37" s="263" t="s">
        <v>845</v>
      </c>
      <c r="L37" s="269" t="e" cm="1" vm="100">
        <f t="array" ref="L37">_FV(Tabla105[[#This Row],[SEDE]],"Nombre")</f>
        <v>#VALUE!</v>
      </c>
    </row>
    <row r="38" spans="1:12" ht="12.6" x14ac:dyDescent="0.2">
      <c r="A38" s="356"/>
      <c r="B38" s="357"/>
      <c r="C38" s="358"/>
      <c r="E38" s="258" t="s">
        <v>803</v>
      </c>
      <c r="F38" s="264" t="s">
        <v>803</v>
      </c>
      <c r="G38" s="262" t="s">
        <v>892</v>
      </c>
      <c r="H38" s="262" t="s">
        <v>721</v>
      </c>
      <c r="I38" s="262" t="s">
        <v>803</v>
      </c>
      <c r="J38" s="263">
        <v>17</v>
      </c>
      <c r="K38" s="263" t="s">
        <v>848</v>
      </c>
      <c r="L38" s="269" t="e" cm="1" vm="100">
        <f t="array" ref="L38">_FV(Tabla105[[#This Row],[SEDE]],"Nombre")</f>
        <v>#VALUE!</v>
      </c>
    </row>
    <row r="39" spans="1:12" ht="12.6" x14ac:dyDescent="0.2">
      <c r="A39" s="356"/>
      <c r="B39" s="357"/>
      <c r="C39" s="358"/>
      <c r="E39" s="258" t="s">
        <v>804</v>
      </c>
      <c r="F39" s="267" t="s">
        <v>804</v>
      </c>
      <c r="G39" s="258" t="s">
        <v>892</v>
      </c>
      <c r="H39" s="258" t="s">
        <v>722</v>
      </c>
      <c r="I39" s="258" t="s">
        <v>804</v>
      </c>
      <c r="J39" s="263">
        <v>18</v>
      </c>
      <c r="K39" s="263" t="s">
        <v>849</v>
      </c>
      <c r="L39" s="269" t="e" cm="1" vm="100">
        <f t="array" ref="L39">_FV(Tabla105[[#This Row],[SEDE]],"Nombre")</f>
        <v>#VALUE!</v>
      </c>
    </row>
    <row r="40" spans="1:12" ht="12.6" x14ac:dyDescent="0.2">
      <c r="A40" s="356"/>
      <c r="B40" s="357"/>
      <c r="C40" s="358"/>
      <c r="E40" s="258" t="s">
        <v>866</v>
      </c>
      <c r="F40" s="264" t="s">
        <v>723</v>
      </c>
      <c r="G40" s="262" t="s">
        <v>892</v>
      </c>
      <c r="H40" s="262" t="s">
        <v>723</v>
      </c>
      <c r="I40" s="262" t="s">
        <v>723</v>
      </c>
      <c r="J40" s="263">
        <v>19</v>
      </c>
      <c r="K40" s="263" t="s">
        <v>856</v>
      </c>
      <c r="L40" s="269" t="e" cm="1" vm="100">
        <f t="array" ref="L40">_FV(Tabla105[[#This Row],[SEDE]],"Nombre")</f>
        <v>#VALUE!</v>
      </c>
    </row>
    <row r="41" spans="1:12" ht="12.6" x14ac:dyDescent="0.2">
      <c r="A41" s="356"/>
      <c r="B41" s="357"/>
      <c r="C41" s="358"/>
      <c r="E41" s="258" t="s">
        <v>870</v>
      </c>
      <c r="F41" s="267" t="s">
        <v>870</v>
      </c>
      <c r="G41" s="258" t="s">
        <v>892</v>
      </c>
      <c r="H41" s="258" t="s">
        <v>724</v>
      </c>
      <c r="I41" s="258" t="s">
        <v>870</v>
      </c>
      <c r="J41" s="263">
        <v>20</v>
      </c>
      <c r="K41" s="263" t="s">
        <v>851</v>
      </c>
      <c r="L41" s="269" t="e" cm="1" vm="100">
        <f t="array" ref="L41">_FV(Tabla105[[#This Row],[SEDE]],"Nombre")</f>
        <v>#VALUE!</v>
      </c>
    </row>
    <row r="42" spans="1:12" ht="12" x14ac:dyDescent="0.25">
      <c r="A42" s="356"/>
      <c r="B42" s="357"/>
      <c r="C42" s="358"/>
      <c r="E42" s="271" t="s">
        <v>807</v>
      </c>
      <c r="F42" s="272" t="s">
        <v>710</v>
      </c>
      <c r="G42" s="271" t="s">
        <v>892</v>
      </c>
      <c r="H42" s="271" t="s">
        <v>910</v>
      </c>
      <c r="I42" s="272" t="s">
        <v>889</v>
      </c>
      <c r="J42" s="270">
        <v>21</v>
      </c>
      <c r="K42" s="263" t="s">
        <v>854</v>
      </c>
      <c r="L42" s="269" t="e" cm="1" vm="100">
        <f t="array" ref="L42">_FV(Tabla105[[#This Row],[SEDE]],"Nombre")</f>
        <v>#VALUE!</v>
      </c>
    </row>
    <row r="43" spans="1:12" ht="12" x14ac:dyDescent="0.25">
      <c r="A43" s="356"/>
      <c r="B43" s="357"/>
      <c r="C43" s="358"/>
      <c r="E43" s="271" t="s">
        <v>807</v>
      </c>
      <c r="F43" s="272" t="s">
        <v>710</v>
      </c>
      <c r="G43" s="271" t="s">
        <v>892</v>
      </c>
      <c r="H43" s="271" t="s">
        <v>889</v>
      </c>
      <c r="I43" s="272" t="s">
        <v>889</v>
      </c>
      <c r="J43" s="270">
        <v>22</v>
      </c>
      <c r="K43" s="263" t="s">
        <v>909</v>
      </c>
      <c r="L43" s="269" t="e" cm="1" vm="100">
        <f t="array" ref="L43">_FV(Tabla105[[#This Row],[SEDE]],"Nombre")</f>
        <v>#VALUE!</v>
      </c>
    </row>
    <row r="44" spans="1:12" ht="12" x14ac:dyDescent="0.25">
      <c r="A44" s="356"/>
      <c r="B44" s="357"/>
      <c r="C44" s="358"/>
      <c r="E44" s="271" t="s">
        <v>866</v>
      </c>
      <c r="F44" s="264" t="s">
        <v>723</v>
      </c>
      <c r="G44" s="271" t="s">
        <v>892</v>
      </c>
      <c r="H44" s="271" t="s">
        <v>723</v>
      </c>
      <c r="I44" s="272" t="s">
        <v>785</v>
      </c>
      <c r="J44" s="270">
        <v>19</v>
      </c>
      <c r="K44" s="271"/>
      <c r="L44" s="273" t="e" cm="1" vm="100">
        <f t="array" ref="L44">_FV(Tabla105[[#This Row],[SEDE]],"Nombre")</f>
        <v>#VALUE!</v>
      </c>
    </row>
    <row r="45" spans="1:12" ht="12" x14ac:dyDescent="0.25">
      <c r="A45" s="356"/>
      <c r="B45" s="357"/>
      <c r="C45" s="358"/>
      <c r="E45" s="271" t="s">
        <v>866</v>
      </c>
      <c r="F45" s="264" t="s">
        <v>723</v>
      </c>
      <c r="G45" s="271" t="s">
        <v>892</v>
      </c>
      <c r="H45" s="271" t="s">
        <v>875</v>
      </c>
      <c r="I45" s="272" t="s">
        <v>785</v>
      </c>
      <c r="J45" s="270">
        <v>19</v>
      </c>
      <c r="K45" s="272"/>
      <c r="L45" s="273" t="e" cm="1" vm="100">
        <f t="array" ref="L45">_FV(Tabla105[[#This Row],[SEDE]],"Nombre")</f>
        <v>#VALUE!</v>
      </c>
    </row>
    <row r="46" spans="1:12" ht="12" x14ac:dyDescent="0.25">
      <c r="A46" s="356"/>
      <c r="B46" s="357"/>
      <c r="C46" s="358"/>
      <c r="E46" s="271" t="s">
        <v>866</v>
      </c>
      <c r="F46" s="264" t="s">
        <v>723</v>
      </c>
      <c r="G46" s="271" t="s">
        <v>892</v>
      </c>
      <c r="H46" s="271" t="s">
        <v>876</v>
      </c>
      <c r="I46" s="272" t="s">
        <v>785</v>
      </c>
      <c r="J46" s="270">
        <v>19</v>
      </c>
      <c r="K46" s="273"/>
      <c r="L46" s="273" t="e" cm="1" vm="100">
        <f t="array" ref="L46">_FV(Tabla105[[#This Row],[SEDE]],"Nombre")</f>
        <v>#VALUE!</v>
      </c>
    </row>
    <row r="47" spans="1:12" ht="12" x14ac:dyDescent="0.25">
      <c r="A47" s="356"/>
      <c r="B47" s="357"/>
      <c r="C47" s="358"/>
      <c r="E47" s="271" t="s">
        <v>866</v>
      </c>
      <c r="F47" s="264" t="s">
        <v>723</v>
      </c>
      <c r="G47" s="271" t="s">
        <v>892</v>
      </c>
      <c r="H47" s="271" t="s">
        <v>877</v>
      </c>
      <c r="I47" s="272" t="s">
        <v>785</v>
      </c>
      <c r="J47" s="270">
        <v>19</v>
      </c>
      <c r="K47" s="273"/>
      <c r="L47" s="273" t="e" cm="1" vm="100">
        <f t="array" ref="L47">_FV(Tabla105[[#This Row],[SEDE]],"Nombre")</f>
        <v>#VALUE!</v>
      </c>
    </row>
    <row r="48" spans="1:12" ht="12" x14ac:dyDescent="0.25">
      <c r="A48" s="356"/>
      <c r="B48" s="357"/>
      <c r="C48" s="358"/>
      <c r="E48" s="271" t="s">
        <v>866</v>
      </c>
      <c r="F48" s="264" t="s">
        <v>723</v>
      </c>
      <c r="G48" s="271" t="s">
        <v>892</v>
      </c>
      <c r="H48" s="271" t="s">
        <v>878</v>
      </c>
      <c r="I48" s="272" t="s">
        <v>785</v>
      </c>
      <c r="J48" s="270">
        <v>19</v>
      </c>
      <c r="K48" s="273"/>
      <c r="L48" s="273" t="e" cm="1" vm="100">
        <f t="array" ref="L48">_FV(Tabla105[[#This Row],[SEDE]],"Nombre")</f>
        <v>#VALUE!</v>
      </c>
    </row>
    <row r="49" spans="1:12" ht="12" x14ac:dyDescent="0.25">
      <c r="A49" s="356"/>
      <c r="B49" s="357"/>
      <c r="C49" s="358"/>
      <c r="E49" s="271" t="s">
        <v>798</v>
      </c>
      <c r="F49" s="264" t="s">
        <v>716</v>
      </c>
      <c r="G49" s="271" t="s">
        <v>892</v>
      </c>
      <c r="H49" s="271" t="s">
        <v>716</v>
      </c>
      <c r="I49" s="272" t="s">
        <v>803</v>
      </c>
      <c r="J49" s="270">
        <v>11</v>
      </c>
      <c r="K49" s="273"/>
      <c r="L49" s="273" t="e" cm="1" vm="100">
        <f t="array" ref="L49">_FV(Tabla105[[#This Row],[SEDE]],"Nombre")</f>
        <v>#VALUE!</v>
      </c>
    </row>
    <row r="50" spans="1:12" ht="12.6" thickBot="1" x14ac:dyDescent="0.3">
      <c r="A50" s="359"/>
      <c r="B50" s="360"/>
      <c r="C50" s="361"/>
      <c r="E50" s="271" t="s">
        <v>798</v>
      </c>
      <c r="F50" s="264" t="s">
        <v>716</v>
      </c>
      <c r="G50" s="271" t="s">
        <v>892</v>
      </c>
      <c r="H50" s="271" t="s">
        <v>879</v>
      </c>
      <c r="I50" s="272" t="s">
        <v>803</v>
      </c>
      <c r="J50" s="270">
        <v>11</v>
      </c>
      <c r="K50" s="273"/>
      <c r="L50" s="273" t="e" cm="1" vm="100">
        <f t="array" ref="L50">_FV(Tabla105[[#This Row],[SEDE]],"Nombre")</f>
        <v>#VALUE!</v>
      </c>
    </row>
    <row r="51" spans="1:12" ht="12" x14ac:dyDescent="0.25">
      <c r="E51" s="271" t="s">
        <v>798</v>
      </c>
      <c r="F51" s="264" t="s">
        <v>716</v>
      </c>
      <c r="G51" s="271" t="s">
        <v>892</v>
      </c>
      <c r="H51" s="271" t="s">
        <v>880</v>
      </c>
      <c r="I51" s="272" t="s">
        <v>785</v>
      </c>
      <c r="J51" s="270">
        <v>11</v>
      </c>
      <c r="K51" s="273"/>
      <c r="L51" s="273" t="e" cm="1" vm="100">
        <f t="array" ref="L51">_FV(Tabla105[[#This Row],[SEDE]],"Nombre")</f>
        <v>#VALUE!</v>
      </c>
    </row>
    <row r="52" spans="1:12" ht="12" x14ac:dyDescent="0.25">
      <c r="E52" s="271" t="s">
        <v>798</v>
      </c>
      <c r="F52" s="264" t="s">
        <v>716</v>
      </c>
      <c r="G52" s="271" t="s">
        <v>892</v>
      </c>
      <c r="H52" s="271" t="s">
        <v>881</v>
      </c>
      <c r="I52" s="272" t="s">
        <v>803</v>
      </c>
      <c r="J52" s="270">
        <v>11</v>
      </c>
      <c r="K52" s="273"/>
      <c r="L52" s="273" t="e" cm="1" vm="100">
        <f t="array" ref="L52">_FV(Tabla105[[#This Row],[SEDE]],"Nombre")</f>
        <v>#VALUE!</v>
      </c>
    </row>
    <row r="53" spans="1:12" ht="12" x14ac:dyDescent="0.25">
      <c r="E53" s="271" t="s">
        <v>798</v>
      </c>
      <c r="F53" s="264" t="s">
        <v>716</v>
      </c>
      <c r="G53" s="271" t="s">
        <v>892</v>
      </c>
      <c r="H53" s="271" t="s">
        <v>882</v>
      </c>
      <c r="I53" s="272" t="s">
        <v>785</v>
      </c>
      <c r="J53" s="270">
        <v>11</v>
      </c>
      <c r="K53" s="273"/>
      <c r="L53" s="273" t="e" cm="1" vm="100">
        <f t="array" ref="L53">_FV(Tabla105[[#This Row],[SEDE]],"Nombre")</f>
        <v>#VALUE!</v>
      </c>
    </row>
    <row r="54" spans="1:12" ht="12" x14ac:dyDescent="0.25">
      <c r="E54" s="271" t="s">
        <v>798</v>
      </c>
      <c r="F54" s="264" t="s">
        <v>716</v>
      </c>
      <c r="G54" s="271" t="s">
        <v>892</v>
      </c>
      <c r="H54" s="271" t="s">
        <v>883</v>
      </c>
      <c r="I54" s="272" t="s">
        <v>890</v>
      </c>
      <c r="J54" s="270">
        <v>11</v>
      </c>
      <c r="K54" s="273"/>
      <c r="L54" s="273" t="e" cm="1" vm="100">
        <f t="array" ref="L54">_FV(Tabla105[[#This Row],[SEDE]],"Nombre")</f>
        <v>#VALUE!</v>
      </c>
    </row>
    <row r="55" spans="1:12" ht="12" x14ac:dyDescent="0.25">
      <c r="E55" s="271" t="s">
        <v>798</v>
      </c>
      <c r="F55" s="264" t="s">
        <v>716</v>
      </c>
      <c r="G55" s="271" t="s">
        <v>892</v>
      </c>
      <c r="H55" s="271" t="s">
        <v>884</v>
      </c>
      <c r="I55" s="272" t="s">
        <v>890</v>
      </c>
      <c r="J55" s="270">
        <v>11</v>
      </c>
      <c r="K55" s="273"/>
      <c r="L55" s="273" t="e" cm="1" vm="100">
        <f t="array" ref="L55">_FV(Tabla105[[#This Row],[SEDE]],"Nombre")</f>
        <v>#VALUE!</v>
      </c>
    </row>
    <row r="56" spans="1:12" ht="12" x14ac:dyDescent="0.25">
      <c r="E56" s="271" t="s">
        <v>798</v>
      </c>
      <c r="F56" s="264" t="s">
        <v>716</v>
      </c>
      <c r="G56" s="271" t="s">
        <v>892</v>
      </c>
      <c r="H56" s="271" t="s">
        <v>885</v>
      </c>
      <c r="I56" s="272" t="s">
        <v>891</v>
      </c>
      <c r="J56" s="270">
        <v>11</v>
      </c>
      <c r="K56" s="273"/>
      <c r="L56" s="273" t="e" cm="1" vm="100">
        <f t="array" ref="L56">_FV(Tabla105[[#This Row],[SEDE]],"Nombre")</f>
        <v>#VALUE!</v>
      </c>
    </row>
    <row r="57" spans="1:12" ht="12" x14ac:dyDescent="0.25">
      <c r="E57" s="271" t="s">
        <v>798</v>
      </c>
      <c r="F57" s="264" t="s">
        <v>716</v>
      </c>
      <c r="G57" s="271" t="s">
        <v>892</v>
      </c>
      <c r="H57" s="271" t="s">
        <v>886</v>
      </c>
      <c r="I57" s="272" t="s">
        <v>797</v>
      </c>
      <c r="J57" s="270">
        <v>11</v>
      </c>
      <c r="K57" s="273"/>
      <c r="L57" s="273" t="e" cm="1" vm="100">
        <f t="array" ref="L57">_FV(Tabla105[[#This Row],[SEDE]],"Nombre")</f>
        <v>#VALUE!</v>
      </c>
    </row>
    <row r="58" spans="1:12" ht="12" x14ac:dyDescent="0.25">
      <c r="E58" s="271" t="s">
        <v>798</v>
      </c>
      <c r="F58" s="264" t="s">
        <v>716</v>
      </c>
      <c r="G58" s="271" t="s">
        <v>892</v>
      </c>
      <c r="H58" s="271" t="s">
        <v>887</v>
      </c>
      <c r="I58" s="272" t="s">
        <v>797</v>
      </c>
      <c r="J58" s="270">
        <v>11</v>
      </c>
      <c r="K58" s="273"/>
      <c r="L58" s="273" t="e" cm="1" vm="100">
        <f t="array" ref="L58">_FV(Tabla105[[#This Row],[SEDE]],"Nombre")</f>
        <v>#VALUE!</v>
      </c>
    </row>
    <row r="59" spans="1:12" ht="12" x14ac:dyDescent="0.25">
      <c r="E59" s="271" t="s">
        <v>798</v>
      </c>
      <c r="F59" s="264" t="s">
        <v>716</v>
      </c>
      <c r="G59" s="271" t="s">
        <v>892</v>
      </c>
      <c r="H59" s="271" t="s">
        <v>888</v>
      </c>
      <c r="I59" s="272" t="s">
        <v>797</v>
      </c>
      <c r="J59" s="270">
        <v>11</v>
      </c>
      <c r="K59" s="273"/>
      <c r="L59" s="273" t="e" cm="1" vm="100">
        <f t="array" ref="L59">_FV(Tabla105[[#This Row],[SEDE]],"Nombre")</f>
        <v>#VALUE!</v>
      </c>
    </row>
  </sheetData>
  <mergeCells count="7">
    <mergeCell ref="A7:C50"/>
    <mergeCell ref="A1:A6"/>
    <mergeCell ref="B1:B2"/>
    <mergeCell ref="C1:C2"/>
    <mergeCell ref="B3:B4"/>
    <mergeCell ref="C3:C4"/>
    <mergeCell ref="B5:B6"/>
  </mergeCells>
  <phoneticPr fontId="35" type="noConversion"/>
  <pageMargins left="0.70866141732283472" right="0.70866141732283472" top="0.74803149606299213" bottom="0.74803149606299213" header="0.31496062992125984" footer="0.31496062992125984"/>
  <pageSetup scale="72"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E4B6-22D4-40F1-A8CB-D05DC7917A37}">
  <sheetPr codeName="Hoja9"/>
  <dimension ref="A1:T72"/>
  <sheetViews>
    <sheetView view="pageBreakPreview" topLeftCell="A24" zoomScale="60" zoomScaleNormal="70" workbookViewId="0">
      <selection activeCell="Z36" sqref="Z36"/>
    </sheetView>
  </sheetViews>
  <sheetFormatPr baseColWidth="10" defaultColWidth="15.7109375" defaultRowHeight="13.8" x14ac:dyDescent="0.25"/>
  <cols>
    <col min="1" max="1" width="58.140625" style="8" customWidth="1"/>
    <col min="2" max="2" width="99.140625" style="8" customWidth="1"/>
    <col min="3" max="3" width="42.42578125" style="8" customWidth="1"/>
    <col min="4" max="17" width="0" style="8" hidden="1" customWidth="1"/>
    <col min="18" max="16384" width="15.7109375" style="8"/>
  </cols>
  <sheetData>
    <row r="1" spans="1:17" s="211" customFormat="1" ht="16.95" customHeight="1" x14ac:dyDescent="0.2">
      <c r="A1" s="362" t="e" vm="103">
        <v>#VALUE!</v>
      </c>
      <c r="B1" s="362" t="s">
        <v>57</v>
      </c>
      <c r="C1" s="380" t="s">
        <v>53</v>
      </c>
    </row>
    <row r="2" spans="1:17" s="211" customFormat="1" ht="16.95" customHeight="1" thickBot="1" x14ac:dyDescent="0.25">
      <c r="A2" s="363"/>
      <c r="B2" s="364"/>
      <c r="C2" s="381"/>
    </row>
    <row r="3" spans="1:17" s="211" customFormat="1" ht="16.95" customHeight="1" x14ac:dyDescent="0.2">
      <c r="A3" s="363"/>
      <c r="B3" s="367" t="s">
        <v>58</v>
      </c>
      <c r="C3" s="383" t="s">
        <v>54</v>
      </c>
    </row>
    <row r="4" spans="1:17" s="211" customFormat="1" ht="16.95" customHeight="1" thickBot="1" x14ac:dyDescent="0.25">
      <c r="A4" s="363"/>
      <c r="B4" s="382"/>
      <c r="C4" s="384"/>
    </row>
    <row r="5" spans="1:17" s="211" customFormat="1" ht="16.95" customHeight="1" thickBot="1" x14ac:dyDescent="0.25">
      <c r="A5" s="363"/>
      <c r="B5" s="367" t="s">
        <v>822</v>
      </c>
      <c r="C5" s="246" t="s">
        <v>55</v>
      </c>
    </row>
    <row r="6" spans="1:17" s="211" customFormat="1" ht="16.95" customHeight="1" thickBot="1" x14ac:dyDescent="0.25">
      <c r="A6" s="364"/>
      <c r="B6" s="382"/>
      <c r="C6" s="246" t="s">
        <v>56</v>
      </c>
    </row>
    <row r="7" spans="1:17" s="211" customFormat="1" ht="7.2" customHeight="1" thickBot="1" x14ac:dyDescent="0.3">
      <c r="A7" s="8"/>
      <c r="B7" s="8"/>
      <c r="C7" s="8"/>
    </row>
    <row r="8" spans="1:17" x14ac:dyDescent="0.25">
      <c r="A8" s="371"/>
      <c r="B8" s="372"/>
      <c r="C8" s="373"/>
      <c r="D8" s="212"/>
      <c r="E8" s="212"/>
      <c r="F8" s="212"/>
      <c r="G8" s="212"/>
      <c r="H8" s="212"/>
      <c r="I8" s="212"/>
      <c r="J8" s="212"/>
      <c r="K8" s="212"/>
      <c r="L8" s="212"/>
      <c r="M8" s="212"/>
      <c r="N8" s="212"/>
      <c r="O8" s="212"/>
      <c r="P8" s="212"/>
      <c r="Q8" s="212"/>
    </row>
    <row r="9" spans="1:17" x14ac:dyDescent="0.25">
      <c r="A9" s="374"/>
      <c r="B9" s="375"/>
      <c r="C9" s="376"/>
      <c r="D9" s="212"/>
      <c r="E9" s="212"/>
      <c r="F9" s="212"/>
      <c r="G9" s="212"/>
      <c r="H9" s="212"/>
      <c r="I9" s="212"/>
      <c r="J9" s="212"/>
      <c r="K9" s="212"/>
      <c r="L9" s="212"/>
      <c r="M9" s="212"/>
      <c r="N9" s="212"/>
      <c r="O9" s="212"/>
      <c r="P9" s="212"/>
      <c r="Q9" s="212"/>
    </row>
    <row r="10" spans="1:17" x14ac:dyDescent="0.25">
      <c r="A10" s="374"/>
      <c r="B10" s="375"/>
      <c r="C10" s="376"/>
      <c r="D10" s="212"/>
      <c r="E10" s="212"/>
      <c r="F10" s="212"/>
      <c r="G10" s="212"/>
      <c r="H10" s="212"/>
      <c r="I10" s="212"/>
      <c r="J10" s="212"/>
      <c r="K10" s="212"/>
      <c r="L10" s="212"/>
      <c r="M10" s="212"/>
      <c r="N10" s="212"/>
      <c r="O10" s="212"/>
      <c r="P10" s="212"/>
      <c r="Q10" s="212"/>
    </row>
    <row r="11" spans="1:17" x14ac:dyDescent="0.25">
      <c r="A11" s="374"/>
      <c r="B11" s="375"/>
      <c r="C11" s="376"/>
      <c r="D11" s="212"/>
      <c r="E11" s="212"/>
      <c r="F11" s="212"/>
      <c r="G11" s="212"/>
      <c r="H11" s="212"/>
      <c r="I11" s="212"/>
      <c r="J11" s="212"/>
      <c r="K11" s="212"/>
      <c r="L11" s="212"/>
      <c r="M11" s="212"/>
      <c r="N11" s="212"/>
      <c r="O11" s="212"/>
      <c r="P11" s="212"/>
      <c r="Q11" s="212"/>
    </row>
    <row r="12" spans="1:17" x14ac:dyDescent="0.25">
      <c r="A12" s="374"/>
      <c r="B12" s="375"/>
      <c r="C12" s="376"/>
      <c r="D12" s="212"/>
      <c r="E12" s="212"/>
      <c r="F12" s="212"/>
      <c r="G12" s="212"/>
      <c r="H12" s="212"/>
      <c r="I12" s="212"/>
      <c r="J12" s="212"/>
      <c r="K12" s="212"/>
      <c r="L12" s="212"/>
      <c r="M12" s="212"/>
      <c r="N12" s="212"/>
      <c r="O12" s="212"/>
      <c r="P12" s="212"/>
      <c r="Q12" s="212"/>
    </row>
    <row r="13" spans="1:17" x14ac:dyDescent="0.25">
      <c r="A13" s="374"/>
      <c r="B13" s="375"/>
      <c r="C13" s="376"/>
      <c r="D13" s="212"/>
      <c r="E13" s="212"/>
      <c r="F13" s="212"/>
      <c r="G13" s="212"/>
      <c r="H13" s="212"/>
      <c r="I13" s="212"/>
      <c r="J13" s="212"/>
      <c r="K13" s="212"/>
      <c r="L13" s="212"/>
      <c r="M13" s="212"/>
      <c r="N13" s="212"/>
      <c r="O13" s="212"/>
      <c r="P13" s="212"/>
      <c r="Q13" s="212"/>
    </row>
    <row r="14" spans="1:17" x14ac:dyDescent="0.25">
      <c r="A14" s="374"/>
      <c r="B14" s="375"/>
      <c r="C14" s="376"/>
      <c r="D14" s="212"/>
      <c r="E14" s="212"/>
      <c r="F14" s="212"/>
      <c r="G14" s="212"/>
      <c r="H14" s="212"/>
      <c r="I14" s="212"/>
      <c r="J14" s="212"/>
      <c r="K14" s="212"/>
      <c r="L14" s="212"/>
      <c r="M14" s="212"/>
      <c r="N14" s="212"/>
      <c r="O14" s="212"/>
      <c r="P14" s="212"/>
      <c r="Q14" s="212"/>
    </row>
    <row r="15" spans="1:17" x14ac:dyDescent="0.25">
      <c r="A15" s="374"/>
      <c r="B15" s="375"/>
      <c r="C15" s="376"/>
      <c r="D15" s="212"/>
      <c r="E15" s="212"/>
      <c r="F15" s="212"/>
      <c r="G15" s="212"/>
      <c r="H15" s="212"/>
      <c r="I15" s="212"/>
      <c r="J15" s="212"/>
      <c r="K15" s="212"/>
      <c r="L15" s="212"/>
      <c r="M15" s="212"/>
      <c r="N15" s="212"/>
      <c r="O15" s="212"/>
      <c r="P15" s="212"/>
      <c r="Q15" s="212"/>
    </row>
    <row r="16" spans="1:17" x14ac:dyDescent="0.25">
      <c r="A16" s="374"/>
      <c r="B16" s="375"/>
      <c r="C16" s="376"/>
      <c r="D16" s="212"/>
      <c r="E16" s="212"/>
      <c r="F16" s="212"/>
      <c r="G16" s="212"/>
      <c r="H16" s="212"/>
      <c r="I16" s="212"/>
      <c r="J16" s="212"/>
      <c r="K16" s="212"/>
      <c r="L16" s="212"/>
      <c r="M16" s="212"/>
      <c r="N16" s="212"/>
      <c r="O16" s="212"/>
      <c r="P16" s="212"/>
      <c r="Q16" s="212"/>
    </row>
    <row r="17" spans="1:20" x14ac:dyDescent="0.25">
      <c r="A17" s="374"/>
      <c r="B17" s="375"/>
      <c r="C17" s="376"/>
      <c r="D17" s="212"/>
      <c r="E17" s="212"/>
      <c r="F17" s="212"/>
      <c r="G17" s="212"/>
      <c r="H17" s="212"/>
      <c r="I17" s="212"/>
      <c r="J17" s="212"/>
      <c r="K17" s="212"/>
      <c r="L17" s="212"/>
      <c r="M17" s="212"/>
      <c r="N17" s="212"/>
      <c r="O17" s="212"/>
      <c r="P17" s="212"/>
      <c r="Q17" s="212"/>
    </row>
    <row r="18" spans="1:20" x14ac:dyDescent="0.25">
      <c r="A18" s="374"/>
      <c r="B18" s="375"/>
      <c r="C18" s="376"/>
      <c r="D18" s="212"/>
      <c r="E18" s="212"/>
      <c r="F18" s="212"/>
      <c r="G18" s="212"/>
      <c r="H18" s="212"/>
      <c r="I18" s="212"/>
      <c r="J18" s="212"/>
      <c r="K18" s="212"/>
      <c r="L18" s="212"/>
      <c r="M18" s="212"/>
      <c r="N18" s="212"/>
      <c r="O18" s="212"/>
      <c r="P18" s="212"/>
      <c r="Q18" s="212"/>
    </row>
    <row r="19" spans="1:20" x14ac:dyDescent="0.25">
      <c r="A19" s="374"/>
      <c r="B19" s="375"/>
      <c r="C19" s="376"/>
      <c r="D19" s="212"/>
      <c r="E19" s="212"/>
      <c r="F19" s="212"/>
      <c r="G19" s="212"/>
      <c r="H19" s="212"/>
      <c r="I19" s="212"/>
      <c r="J19" s="212"/>
      <c r="K19" s="212"/>
      <c r="L19" s="212"/>
      <c r="M19" s="212"/>
      <c r="N19" s="212"/>
      <c r="O19" s="212"/>
      <c r="P19" s="212"/>
      <c r="Q19" s="212"/>
    </row>
    <row r="20" spans="1:20" x14ac:dyDescent="0.25">
      <c r="A20" s="374"/>
      <c r="B20" s="375"/>
      <c r="C20" s="376"/>
      <c r="D20" s="212"/>
      <c r="E20" s="212"/>
      <c r="F20" s="212"/>
      <c r="G20" s="212"/>
      <c r="H20" s="212"/>
      <c r="I20" s="212"/>
      <c r="J20" s="212"/>
      <c r="K20" s="212"/>
      <c r="L20" s="212"/>
      <c r="M20" s="212"/>
      <c r="N20" s="212"/>
      <c r="O20" s="212"/>
      <c r="P20" s="212"/>
      <c r="Q20" s="212"/>
    </row>
    <row r="21" spans="1:20" x14ac:dyDescent="0.25">
      <c r="A21" s="374"/>
      <c r="B21" s="375"/>
      <c r="C21" s="376"/>
      <c r="D21" s="212"/>
      <c r="E21" s="212"/>
      <c r="F21" s="212"/>
      <c r="G21" s="212"/>
      <c r="H21" s="212"/>
      <c r="I21" s="212"/>
      <c r="J21" s="212"/>
      <c r="K21" s="212"/>
      <c r="L21" s="212"/>
      <c r="M21" s="212"/>
      <c r="N21" s="212"/>
      <c r="O21" s="212"/>
      <c r="P21" s="212"/>
      <c r="Q21" s="212"/>
    </row>
    <row r="22" spans="1:20" x14ac:dyDescent="0.25">
      <c r="A22" s="374"/>
      <c r="B22" s="375"/>
      <c r="C22" s="376"/>
      <c r="D22" s="212"/>
      <c r="E22" s="212"/>
      <c r="F22" s="212"/>
      <c r="G22" s="212"/>
      <c r="H22" s="212"/>
      <c r="I22" s="212"/>
      <c r="J22" s="212"/>
      <c r="K22" s="212"/>
      <c r="L22" s="212"/>
      <c r="M22" s="212"/>
      <c r="N22" s="212"/>
      <c r="O22" s="212"/>
      <c r="P22" s="212"/>
      <c r="Q22" s="212"/>
      <c r="T22" s="255" t="s">
        <v>824</v>
      </c>
    </row>
    <row r="23" spans="1:20" x14ac:dyDescent="0.25">
      <c r="A23" s="374"/>
      <c r="B23" s="375"/>
      <c r="C23" s="376"/>
      <c r="D23" s="212"/>
      <c r="E23" s="212"/>
      <c r="F23" s="212"/>
      <c r="G23" s="212"/>
      <c r="H23" s="212"/>
      <c r="I23" s="212"/>
      <c r="J23" s="212"/>
      <c r="K23" s="212"/>
      <c r="L23" s="212"/>
      <c r="M23" s="212"/>
      <c r="N23" s="212"/>
      <c r="O23" s="212"/>
      <c r="P23" s="212"/>
      <c r="Q23" s="212"/>
      <c r="T23" s="259" t="e" vm="3">
        <v>#VALUE!</v>
      </c>
    </row>
    <row r="24" spans="1:20" x14ac:dyDescent="0.25">
      <c r="A24" s="374"/>
      <c r="B24" s="375"/>
      <c r="C24" s="376"/>
      <c r="D24" s="212"/>
      <c r="E24" s="212"/>
      <c r="F24" s="212"/>
      <c r="G24" s="212"/>
      <c r="H24" s="212"/>
      <c r="I24" s="212"/>
      <c r="J24" s="212"/>
      <c r="K24" s="212"/>
      <c r="L24" s="212"/>
      <c r="M24" s="212"/>
      <c r="N24" s="212"/>
      <c r="O24" s="212"/>
      <c r="P24" s="212"/>
      <c r="Q24" s="212"/>
      <c r="T24" s="260" t="e" vm="7">
        <v>#VALUE!</v>
      </c>
    </row>
    <row r="25" spans="1:20" x14ac:dyDescent="0.25">
      <c r="A25" s="374"/>
      <c r="B25" s="375"/>
      <c r="C25" s="376"/>
      <c r="D25" s="212"/>
      <c r="E25" s="212"/>
      <c r="F25" s="212"/>
      <c r="G25" s="212"/>
      <c r="H25" s="212"/>
      <c r="I25" s="212"/>
      <c r="J25" s="212"/>
      <c r="K25" s="212"/>
      <c r="L25" s="212"/>
      <c r="M25" s="212"/>
      <c r="N25" s="212"/>
      <c r="O25" s="212"/>
      <c r="P25" s="212"/>
      <c r="Q25" s="212"/>
      <c r="T25" s="259" t="e" vm="10">
        <v>#VALUE!</v>
      </c>
    </row>
    <row r="26" spans="1:20" ht="22.8" x14ac:dyDescent="0.25">
      <c r="A26" s="374"/>
      <c r="B26" s="375"/>
      <c r="C26" s="376"/>
      <c r="D26" s="212"/>
      <c r="E26" s="212"/>
      <c r="F26" s="212"/>
      <c r="G26" s="212"/>
      <c r="H26" s="212"/>
      <c r="I26" s="212"/>
      <c r="J26" s="212"/>
      <c r="K26" s="212"/>
      <c r="L26" s="212"/>
      <c r="M26" s="212"/>
      <c r="N26" s="212"/>
      <c r="O26" s="212"/>
      <c r="P26" s="212"/>
      <c r="Q26" s="212"/>
      <c r="T26" s="259" t="s">
        <v>859</v>
      </c>
    </row>
    <row r="27" spans="1:20" ht="22.8" x14ac:dyDescent="0.25">
      <c r="A27" s="374"/>
      <c r="B27" s="375"/>
      <c r="C27" s="376"/>
      <c r="D27" s="212"/>
      <c r="E27" s="212"/>
      <c r="F27" s="212"/>
      <c r="G27" s="212"/>
      <c r="H27" s="212"/>
      <c r="I27" s="212"/>
      <c r="J27" s="212"/>
      <c r="K27" s="212"/>
      <c r="L27" s="212"/>
      <c r="M27" s="212"/>
      <c r="N27" s="212"/>
      <c r="O27" s="212"/>
      <c r="P27" s="212"/>
      <c r="Q27" s="212"/>
      <c r="T27" s="259" t="s">
        <v>859</v>
      </c>
    </row>
    <row r="28" spans="1:20" x14ac:dyDescent="0.25">
      <c r="A28" s="374"/>
      <c r="B28" s="375"/>
      <c r="C28" s="376"/>
      <c r="D28" s="212"/>
      <c r="E28" s="212"/>
      <c r="F28" s="212"/>
      <c r="G28" s="212"/>
      <c r="H28" s="212"/>
      <c r="I28" s="212"/>
      <c r="J28" s="212"/>
      <c r="K28" s="212"/>
      <c r="L28" s="212"/>
      <c r="M28" s="212"/>
      <c r="N28" s="212"/>
      <c r="O28" s="212"/>
      <c r="P28" s="212"/>
      <c r="Q28" s="212"/>
      <c r="T28" s="259" t="e" vm="21">
        <v>#VALUE!</v>
      </c>
    </row>
    <row r="29" spans="1:20" x14ac:dyDescent="0.25">
      <c r="A29" s="374"/>
      <c r="B29" s="375"/>
      <c r="C29" s="376"/>
      <c r="D29" s="212"/>
      <c r="E29" s="212"/>
      <c r="F29" s="212"/>
      <c r="G29" s="212"/>
      <c r="H29" s="212"/>
      <c r="I29" s="212"/>
      <c r="J29" s="212"/>
      <c r="K29" s="212"/>
      <c r="L29" s="212"/>
      <c r="M29" s="212"/>
      <c r="N29" s="212"/>
      <c r="O29" s="212"/>
      <c r="P29" s="212"/>
      <c r="Q29" s="212"/>
      <c r="T29" s="259" t="s">
        <v>792</v>
      </c>
    </row>
    <row r="30" spans="1:20" x14ac:dyDescent="0.25">
      <c r="A30" s="374"/>
      <c r="B30" s="375"/>
      <c r="C30" s="376"/>
      <c r="D30" s="212"/>
      <c r="E30" s="212"/>
      <c r="F30" s="212"/>
      <c r="G30" s="212"/>
      <c r="H30" s="212"/>
      <c r="I30" s="212"/>
      <c r="J30" s="212"/>
      <c r="K30" s="212"/>
      <c r="L30" s="212"/>
      <c r="M30" s="212"/>
      <c r="N30" s="212"/>
      <c r="O30" s="212"/>
      <c r="P30" s="212"/>
      <c r="Q30" s="212"/>
      <c r="T30" s="259" t="s">
        <v>792</v>
      </c>
    </row>
    <row r="31" spans="1:20" x14ac:dyDescent="0.25">
      <c r="A31" s="374"/>
      <c r="B31" s="375"/>
      <c r="C31" s="376"/>
      <c r="D31" s="212"/>
      <c r="E31" s="212"/>
      <c r="F31" s="212"/>
      <c r="G31" s="212"/>
      <c r="H31" s="212"/>
      <c r="I31" s="212"/>
      <c r="J31" s="212"/>
      <c r="K31" s="212"/>
      <c r="L31" s="212"/>
      <c r="M31" s="212"/>
      <c r="N31" s="212"/>
      <c r="O31" s="212"/>
      <c r="P31" s="212"/>
      <c r="Q31" s="212"/>
      <c r="T31" s="259" t="s">
        <v>792</v>
      </c>
    </row>
    <row r="32" spans="1:20" x14ac:dyDescent="0.25">
      <c r="A32" s="374"/>
      <c r="B32" s="375"/>
      <c r="C32" s="376"/>
      <c r="D32" s="212"/>
      <c r="E32" s="212"/>
      <c r="F32" s="212"/>
      <c r="G32" s="212"/>
      <c r="H32" s="212"/>
      <c r="I32" s="212"/>
      <c r="J32" s="212"/>
      <c r="K32" s="212"/>
      <c r="L32" s="212"/>
      <c r="M32" s="212"/>
      <c r="N32" s="212"/>
      <c r="O32" s="212"/>
      <c r="P32" s="212"/>
      <c r="Q32" s="212"/>
      <c r="T32" s="259" t="e" vm="35">
        <v>#VALUE!</v>
      </c>
    </row>
    <row r="33" spans="1:20" x14ac:dyDescent="0.25">
      <c r="A33" s="374"/>
      <c r="B33" s="375"/>
      <c r="C33" s="376"/>
      <c r="D33" s="212"/>
      <c r="E33" s="212"/>
      <c r="F33" s="212"/>
      <c r="G33" s="212"/>
      <c r="H33" s="212"/>
      <c r="I33" s="212"/>
      <c r="J33" s="212"/>
      <c r="K33" s="212"/>
      <c r="L33" s="212"/>
      <c r="M33" s="212"/>
      <c r="N33" s="212"/>
      <c r="O33" s="212"/>
      <c r="P33" s="212"/>
      <c r="Q33" s="212"/>
      <c r="T33" s="259" t="e" vm="35">
        <v>#VALUE!</v>
      </c>
    </row>
    <row r="34" spans="1:20" x14ac:dyDescent="0.25">
      <c r="A34" s="374"/>
      <c r="B34" s="375"/>
      <c r="C34" s="376"/>
      <c r="D34" s="212"/>
      <c r="E34" s="212"/>
      <c r="F34" s="212"/>
      <c r="G34" s="212"/>
      <c r="H34" s="212"/>
      <c r="I34" s="212"/>
      <c r="J34" s="212"/>
      <c r="K34" s="212"/>
      <c r="L34" s="212"/>
      <c r="M34" s="212"/>
      <c r="N34" s="212"/>
      <c r="O34" s="212"/>
      <c r="P34" s="212"/>
      <c r="Q34" s="212"/>
      <c r="T34" s="259" t="e" vm="39">
        <v>#VALUE!</v>
      </c>
    </row>
    <row r="35" spans="1:20" x14ac:dyDescent="0.25">
      <c r="A35" s="374"/>
      <c r="B35" s="375"/>
      <c r="C35" s="376"/>
      <c r="D35" s="212"/>
      <c r="E35" s="212"/>
      <c r="F35" s="212"/>
      <c r="G35" s="212"/>
      <c r="H35" s="212"/>
      <c r="I35" s="212"/>
      <c r="J35" s="212"/>
      <c r="K35" s="212"/>
      <c r="L35" s="212"/>
      <c r="M35" s="212"/>
      <c r="N35" s="212"/>
      <c r="O35" s="212"/>
      <c r="P35" s="212"/>
      <c r="Q35" s="212"/>
      <c r="T35" s="260" t="e" vm="42">
        <v>#VALUE!</v>
      </c>
    </row>
    <row r="36" spans="1:20" ht="22.8" x14ac:dyDescent="0.25">
      <c r="A36" s="374"/>
      <c r="B36" s="375"/>
      <c r="C36" s="376"/>
      <c r="D36" s="212"/>
      <c r="E36" s="212"/>
      <c r="F36" s="212"/>
      <c r="G36" s="212"/>
      <c r="H36" s="212"/>
      <c r="I36" s="212"/>
      <c r="J36" s="212"/>
      <c r="K36" s="212"/>
      <c r="L36" s="212"/>
      <c r="M36" s="212"/>
      <c r="N36" s="212"/>
      <c r="O36" s="212"/>
      <c r="P36" s="212"/>
      <c r="Q36" s="212"/>
      <c r="T36" s="259" t="s">
        <v>796</v>
      </c>
    </row>
    <row r="37" spans="1:20" ht="22.8" x14ac:dyDescent="0.25">
      <c r="A37" s="374"/>
      <c r="B37" s="375"/>
      <c r="C37" s="376"/>
      <c r="D37" s="212"/>
      <c r="E37" s="212"/>
      <c r="F37" s="212"/>
      <c r="G37" s="212"/>
      <c r="H37" s="212"/>
      <c r="I37" s="212"/>
      <c r="J37" s="212"/>
      <c r="K37" s="212"/>
      <c r="L37" s="212"/>
      <c r="M37" s="212"/>
      <c r="N37" s="212"/>
      <c r="O37" s="212"/>
      <c r="P37" s="212"/>
      <c r="Q37" s="212"/>
      <c r="T37" s="259" t="s">
        <v>796</v>
      </c>
    </row>
    <row r="38" spans="1:20" ht="22.8" x14ac:dyDescent="0.25">
      <c r="A38" s="374"/>
      <c r="B38" s="375"/>
      <c r="C38" s="376"/>
      <c r="D38" s="212"/>
      <c r="E38" s="212"/>
      <c r="F38" s="212"/>
      <c r="G38" s="212"/>
      <c r="H38" s="212"/>
      <c r="I38" s="212"/>
      <c r="J38" s="212"/>
      <c r="K38" s="212"/>
      <c r="L38" s="212"/>
      <c r="M38" s="212"/>
      <c r="N38" s="212"/>
      <c r="O38" s="212"/>
      <c r="P38" s="212"/>
      <c r="Q38" s="212"/>
      <c r="T38" s="259" t="s">
        <v>796</v>
      </c>
    </row>
    <row r="39" spans="1:20" ht="22.8" x14ac:dyDescent="0.25">
      <c r="A39" s="374"/>
      <c r="B39" s="375"/>
      <c r="C39" s="376"/>
      <c r="D39" s="212"/>
      <c r="E39" s="212"/>
      <c r="F39" s="212"/>
      <c r="G39" s="212"/>
      <c r="H39" s="212"/>
      <c r="I39" s="212"/>
      <c r="J39" s="212"/>
      <c r="K39" s="212"/>
      <c r="L39" s="212"/>
      <c r="M39" s="212"/>
      <c r="N39" s="212"/>
      <c r="O39" s="212"/>
      <c r="P39" s="212"/>
      <c r="Q39" s="212"/>
      <c r="T39" s="260" t="e" vm="2">
        <v>#VALUE!</v>
      </c>
    </row>
    <row r="40" spans="1:20" ht="22.8" x14ac:dyDescent="0.25">
      <c r="A40" s="374"/>
      <c r="B40" s="375"/>
      <c r="C40" s="376"/>
      <c r="D40" s="212"/>
      <c r="E40" s="212"/>
      <c r="F40" s="212"/>
      <c r="G40" s="212"/>
      <c r="H40" s="212"/>
      <c r="I40" s="212"/>
      <c r="J40" s="212"/>
      <c r="K40" s="212"/>
      <c r="L40" s="212"/>
      <c r="M40" s="212"/>
      <c r="N40" s="212"/>
      <c r="O40" s="212"/>
      <c r="P40" s="212"/>
      <c r="Q40" s="212"/>
      <c r="T40" s="260" t="s">
        <v>798</v>
      </c>
    </row>
    <row r="41" spans="1:20" x14ac:dyDescent="0.25">
      <c r="A41" s="374"/>
      <c r="B41" s="375"/>
      <c r="C41" s="376"/>
      <c r="D41" s="212"/>
      <c r="E41" s="212"/>
      <c r="F41" s="212"/>
      <c r="G41" s="212"/>
      <c r="H41" s="212"/>
      <c r="I41" s="212"/>
      <c r="J41" s="212"/>
      <c r="K41" s="212"/>
      <c r="L41" s="212"/>
      <c r="M41" s="212"/>
      <c r="N41" s="212"/>
      <c r="O41" s="212"/>
      <c r="P41" s="212"/>
      <c r="Q41" s="212"/>
      <c r="T41" s="259" t="e" vm="72">
        <v>#VALUE!</v>
      </c>
    </row>
    <row r="42" spans="1:20" x14ac:dyDescent="0.25">
      <c r="A42" s="374"/>
      <c r="B42" s="375"/>
      <c r="C42" s="376"/>
      <c r="D42" s="212"/>
      <c r="E42" s="212"/>
      <c r="F42" s="212"/>
      <c r="G42" s="212"/>
      <c r="H42" s="212"/>
      <c r="I42" s="212"/>
      <c r="J42" s="212"/>
      <c r="K42" s="212"/>
      <c r="L42" s="212"/>
      <c r="M42" s="212"/>
      <c r="N42" s="212"/>
      <c r="O42" s="212"/>
      <c r="P42" s="212"/>
      <c r="Q42" s="212"/>
      <c r="T42" s="260" t="e" vm="72">
        <v>#VALUE!</v>
      </c>
    </row>
    <row r="43" spans="1:20" x14ac:dyDescent="0.25">
      <c r="A43" s="374"/>
      <c r="B43" s="375"/>
      <c r="C43" s="376"/>
      <c r="D43" s="212"/>
      <c r="E43" s="212"/>
      <c r="F43" s="212"/>
      <c r="G43" s="212"/>
      <c r="H43" s="212"/>
      <c r="I43" s="212"/>
      <c r="J43" s="212"/>
      <c r="K43" s="212"/>
      <c r="L43" s="212"/>
      <c r="M43" s="212"/>
      <c r="N43" s="212"/>
      <c r="O43" s="212"/>
      <c r="P43" s="212"/>
      <c r="Q43" s="212"/>
      <c r="T43" s="259" t="e" vm="72">
        <v>#VALUE!</v>
      </c>
    </row>
    <row r="44" spans="1:20" x14ac:dyDescent="0.25">
      <c r="A44" s="374"/>
      <c r="B44" s="375"/>
      <c r="C44" s="376"/>
      <c r="D44" s="212"/>
      <c r="E44" s="212"/>
      <c r="F44" s="212"/>
      <c r="G44" s="212"/>
      <c r="H44" s="212"/>
      <c r="I44" s="212"/>
      <c r="J44" s="212"/>
      <c r="K44" s="212"/>
      <c r="L44" s="212"/>
      <c r="M44" s="212"/>
      <c r="N44" s="212"/>
      <c r="O44" s="212"/>
      <c r="P44" s="212"/>
      <c r="Q44" s="212"/>
      <c r="T44" s="259" t="e" vm="72">
        <v>#VALUE!</v>
      </c>
    </row>
    <row r="45" spans="1:20" x14ac:dyDescent="0.25">
      <c r="A45" s="374"/>
      <c r="B45" s="375"/>
      <c r="C45" s="376"/>
      <c r="D45" s="212"/>
      <c r="E45" s="212"/>
      <c r="F45" s="212"/>
      <c r="G45" s="212"/>
      <c r="H45" s="212"/>
      <c r="I45" s="212"/>
      <c r="J45" s="212"/>
      <c r="K45" s="212"/>
      <c r="L45" s="212"/>
      <c r="M45" s="212"/>
      <c r="N45" s="212"/>
      <c r="O45" s="212"/>
      <c r="P45" s="212"/>
      <c r="Q45" s="212"/>
      <c r="T45" s="259" t="e" vm="72">
        <v>#VALUE!</v>
      </c>
    </row>
    <row r="46" spans="1:20" x14ac:dyDescent="0.25">
      <c r="A46" s="374"/>
      <c r="B46" s="375"/>
      <c r="C46" s="376"/>
      <c r="D46" s="212"/>
      <c r="E46" s="212"/>
      <c r="F46" s="212"/>
      <c r="G46" s="212"/>
      <c r="H46" s="212"/>
      <c r="I46" s="212"/>
      <c r="J46" s="212"/>
      <c r="K46" s="212"/>
      <c r="L46" s="212"/>
      <c r="M46" s="212"/>
      <c r="N46" s="212"/>
      <c r="O46" s="212"/>
      <c r="P46" s="212"/>
      <c r="Q46" s="212"/>
      <c r="T46" s="260" t="e" vm="72">
        <v>#VALUE!</v>
      </c>
    </row>
    <row r="47" spans="1:20" x14ac:dyDescent="0.25">
      <c r="A47" s="374"/>
      <c r="B47" s="375"/>
      <c r="C47" s="376"/>
      <c r="D47" s="212"/>
      <c r="E47" s="212"/>
      <c r="F47" s="212"/>
      <c r="G47" s="212"/>
      <c r="H47" s="212"/>
      <c r="I47" s="212"/>
      <c r="J47" s="212"/>
      <c r="K47" s="212"/>
      <c r="L47" s="212"/>
      <c r="M47" s="212"/>
      <c r="N47" s="212"/>
      <c r="O47" s="212"/>
      <c r="P47" s="212"/>
      <c r="Q47" s="212"/>
      <c r="T47" s="259" t="e" vm="72">
        <v>#VALUE!</v>
      </c>
    </row>
    <row r="48" spans="1:20" x14ac:dyDescent="0.25">
      <c r="A48" s="374"/>
      <c r="B48" s="375"/>
      <c r="C48" s="376"/>
      <c r="D48" s="212"/>
      <c r="E48" s="212"/>
      <c r="F48" s="212"/>
      <c r="G48" s="212"/>
      <c r="H48" s="212"/>
      <c r="I48" s="212"/>
      <c r="J48" s="212"/>
      <c r="K48" s="212"/>
      <c r="L48" s="212"/>
      <c r="M48" s="212"/>
      <c r="N48" s="212"/>
      <c r="O48" s="212"/>
      <c r="P48" s="212"/>
      <c r="Q48" s="212"/>
      <c r="T48" s="259" t="e" vm="78">
        <v>#VALUE!</v>
      </c>
    </row>
    <row r="49" spans="1:20" ht="34.200000000000003" x14ac:dyDescent="0.25">
      <c r="A49" s="374"/>
      <c r="B49" s="375"/>
      <c r="C49" s="376"/>
      <c r="D49" s="212"/>
      <c r="E49" s="212"/>
      <c r="F49" s="212"/>
      <c r="G49" s="212"/>
      <c r="H49" s="212"/>
      <c r="I49" s="212"/>
      <c r="J49" s="212"/>
      <c r="K49" s="212"/>
      <c r="L49" s="212"/>
      <c r="M49" s="212"/>
      <c r="N49" s="212"/>
      <c r="O49" s="212"/>
      <c r="P49" s="212"/>
      <c r="Q49" s="212"/>
      <c r="T49" s="259" t="e" vm="84">
        <v>#VALUE!</v>
      </c>
    </row>
    <row r="50" spans="1:20" ht="34.200000000000003" x14ac:dyDescent="0.25">
      <c r="A50" s="374"/>
      <c r="B50" s="375"/>
      <c r="C50" s="376"/>
      <c r="D50" s="212"/>
      <c r="E50" s="212"/>
      <c r="F50" s="212"/>
      <c r="G50" s="212"/>
      <c r="H50" s="212"/>
      <c r="I50" s="212"/>
      <c r="J50" s="212"/>
      <c r="K50" s="212"/>
      <c r="L50" s="212"/>
      <c r="M50" s="212"/>
      <c r="N50" s="212"/>
      <c r="O50" s="212"/>
      <c r="P50" s="212"/>
      <c r="Q50" s="212"/>
      <c r="T50" s="259" t="e" vm="84">
        <v>#VALUE!</v>
      </c>
    </row>
    <row r="51" spans="1:20" x14ac:dyDescent="0.25">
      <c r="A51" s="374"/>
      <c r="B51" s="375"/>
      <c r="C51" s="376"/>
      <c r="D51" s="212"/>
      <c r="E51" s="212"/>
      <c r="F51" s="212"/>
      <c r="G51" s="212"/>
      <c r="H51" s="212"/>
      <c r="I51" s="212"/>
      <c r="J51" s="212"/>
      <c r="K51" s="212"/>
      <c r="L51" s="212"/>
      <c r="M51" s="212"/>
      <c r="N51" s="212"/>
      <c r="O51" s="212"/>
      <c r="P51" s="212"/>
      <c r="Q51" s="212"/>
      <c r="T51" s="259" t="e" vm="87">
        <v>#VALUE!</v>
      </c>
    </row>
    <row r="52" spans="1:20" ht="34.200000000000003" x14ac:dyDescent="0.25">
      <c r="A52" s="374"/>
      <c r="B52" s="375"/>
      <c r="C52" s="376"/>
      <c r="D52" s="212"/>
      <c r="E52" s="212"/>
      <c r="F52" s="212"/>
      <c r="G52" s="212"/>
      <c r="H52" s="212"/>
      <c r="I52" s="212"/>
      <c r="J52" s="212"/>
      <c r="K52" s="212"/>
      <c r="L52" s="212"/>
      <c r="M52" s="212"/>
      <c r="N52" s="212"/>
      <c r="O52" s="212"/>
      <c r="P52" s="212"/>
      <c r="Q52" s="212"/>
      <c r="T52" s="260" t="e" vm="84">
        <v>#VALUE!</v>
      </c>
    </row>
    <row r="53" spans="1:20" x14ac:dyDescent="0.25">
      <c r="A53" s="374"/>
      <c r="B53" s="375"/>
      <c r="C53" s="376"/>
      <c r="D53" s="212"/>
      <c r="E53" s="212"/>
      <c r="F53" s="212"/>
      <c r="G53" s="212"/>
      <c r="H53" s="212"/>
      <c r="I53" s="212"/>
      <c r="J53" s="212"/>
      <c r="K53" s="212"/>
      <c r="L53" s="212"/>
      <c r="M53" s="212"/>
      <c r="N53" s="212"/>
      <c r="O53" s="212"/>
      <c r="P53" s="212"/>
      <c r="Q53" s="212"/>
      <c r="T53" s="259" t="e" vm="104">
        <v>#VALUE!</v>
      </c>
    </row>
    <row r="54" spans="1:20" x14ac:dyDescent="0.25">
      <c r="A54" s="374"/>
      <c r="B54" s="375"/>
      <c r="C54" s="376"/>
      <c r="D54" s="212"/>
      <c r="E54" s="212"/>
      <c r="F54" s="212"/>
      <c r="G54" s="212"/>
      <c r="H54" s="212"/>
      <c r="I54" s="212"/>
      <c r="J54" s="212"/>
      <c r="K54" s="212"/>
      <c r="L54" s="212"/>
      <c r="M54" s="212"/>
      <c r="N54" s="212"/>
      <c r="O54" s="212"/>
      <c r="P54" s="212"/>
      <c r="Q54" s="212"/>
      <c r="T54" s="260" t="s">
        <v>805</v>
      </c>
    </row>
    <row r="55" spans="1:20" ht="22.8" x14ac:dyDescent="0.25">
      <c r="A55" s="374"/>
      <c r="B55" s="375"/>
      <c r="C55" s="376"/>
      <c r="D55" s="212"/>
      <c r="E55" s="212"/>
      <c r="F55" s="212"/>
      <c r="G55" s="212"/>
      <c r="H55" s="212"/>
      <c r="I55" s="212"/>
      <c r="J55" s="212"/>
      <c r="K55" s="212"/>
      <c r="L55" s="212"/>
      <c r="M55" s="212"/>
      <c r="N55" s="212"/>
      <c r="O55" s="212"/>
      <c r="P55" s="212"/>
      <c r="Q55" s="212"/>
      <c r="T55" s="259" t="e" vm="98">
        <v>#VALUE!</v>
      </c>
    </row>
    <row r="56" spans="1:20" ht="22.8" x14ac:dyDescent="0.25">
      <c r="A56" s="374"/>
      <c r="B56" s="375"/>
      <c r="C56" s="376"/>
      <c r="D56" s="212"/>
      <c r="E56" s="212"/>
      <c r="F56" s="212"/>
      <c r="G56" s="212"/>
      <c r="H56" s="212"/>
      <c r="I56" s="212"/>
      <c r="J56" s="212"/>
      <c r="K56" s="212"/>
      <c r="L56" s="212"/>
      <c r="M56" s="212"/>
      <c r="N56" s="212"/>
      <c r="O56" s="212"/>
      <c r="P56" s="212"/>
      <c r="Q56" s="212"/>
      <c r="T56" s="259" t="s">
        <v>807</v>
      </c>
    </row>
    <row r="57" spans="1:20" x14ac:dyDescent="0.25">
      <c r="A57" s="374"/>
      <c r="B57" s="375"/>
      <c r="C57" s="376"/>
      <c r="D57" s="212"/>
      <c r="E57" s="212"/>
      <c r="F57" s="212"/>
      <c r="G57" s="212"/>
      <c r="H57" s="212"/>
      <c r="I57" s="212"/>
      <c r="J57" s="212"/>
      <c r="K57" s="212"/>
      <c r="L57" s="212"/>
      <c r="M57" s="212"/>
      <c r="N57" s="212"/>
      <c r="O57" s="212"/>
      <c r="P57" s="212"/>
      <c r="Q57" s="212"/>
    </row>
    <row r="58" spans="1:20" x14ac:dyDescent="0.25">
      <c r="A58" s="374"/>
      <c r="B58" s="375"/>
      <c r="C58" s="376"/>
      <c r="D58" s="212"/>
      <c r="E58" s="212"/>
      <c r="F58" s="212"/>
      <c r="G58" s="212"/>
      <c r="H58" s="212"/>
      <c r="I58" s="212"/>
      <c r="J58" s="212"/>
      <c r="K58" s="212"/>
      <c r="L58" s="212"/>
      <c r="M58" s="212"/>
      <c r="N58" s="212"/>
      <c r="O58" s="212"/>
      <c r="P58" s="212"/>
      <c r="Q58" s="212"/>
    </row>
    <row r="59" spans="1:20" ht="14.4" thickBot="1" x14ac:dyDescent="0.3">
      <c r="A59" s="377"/>
      <c r="B59" s="378"/>
      <c r="C59" s="379"/>
      <c r="D59" s="212"/>
      <c r="E59" s="212"/>
      <c r="F59" s="212"/>
      <c r="G59" s="212"/>
      <c r="H59" s="212"/>
      <c r="I59" s="212"/>
      <c r="J59" s="212"/>
      <c r="K59" s="212"/>
      <c r="L59" s="212"/>
      <c r="M59" s="212"/>
      <c r="N59" s="212"/>
      <c r="O59" s="212"/>
      <c r="P59" s="212"/>
      <c r="Q59" s="212"/>
    </row>
    <row r="60" spans="1:20" ht="56.4" hidden="1" customHeight="1" x14ac:dyDescent="0.25">
      <c r="A60" s="212"/>
      <c r="B60" s="212"/>
      <c r="C60" s="212"/>
      <c r="D60" s="212"/>
      <c r="E60" s="212"/>
      <c r="F60" s="212"/>
      <c r="G60" s="212"/>
      <c r="H60" s="212"/>
      <c r="I60" s="212"/>
      <c r="J60" s="212"/>
      <c r="K60" s="212"/>
      <c r="L60" s="212"/>
      <c r="M60" s="212"/>
      <c r="N60" s="212"/>
      <c r="O60" s="212"/>
      <c r="P60" s="212"/>
      <c r="Q60" s="212"/>
    </row>
    <row r="61" spans="1:20" hidden="1" x14ac:dyDescent="0.25">
      <c r="A61" s="212"/>
      <c r="B61" s="212"/>
      <c r="C61" s="212"/>
      <c r="D61" s="212"/>
      <c r="E61" s="212"/>
      <c r="F61" s="212"/>
      <c r="G61" s="212"/>
      <c r="H61" s="212"/>
      <c r="I61" s="212"/>
      <c r="J61" s="212"/>
      <c r="K61" s="212"/>
      <c r="L61" s="212"/>
      <c r="M61" s="212"/>
      <c r="N61" s="212"/>
      <c r="O61" s="212"/>
      <c r="P61" s="212"/>
      <c r="Q61" s="212"/>
    </row>
    <row r="62" spans="1:20" hidden="1" x14ac:dyDescent="0.25">
      <c r="A62" s="212"/>
      <c r="B62" s="212"/>
      <c r="C62" s="212"/>
      <c r="D62" s="212"/>
      <c r="E62" s="212"/>
      <c r="F62" s="212"/>
      <c r="G62" s="212"/>
      <c r="H62" s="212"/>
      <c r="I62" s="212"/>
      <c r="J62" s="212"/>
      <c r="K62" s="212"/>
      <c r="L62" s="212"/>
      <c r="M62" s="212"/>
      <c r="N62" s="212"/>
      <c r="O62" s="212"/>
      <c r="P62" s="212"/>
      <c r="Q62" s="212"/>
    </row>
    <row r="63" spans="1:20" hidden="1" x14ac:dyDescent="0.25">
      <c r="A63" s="212"/>
      <c r="B63" s="212"/>
      <c r="C63" s="212"/>
      <c r="D63" s="212"/>
      <c r="E63" s="212"/>
      <c r="F63" s="212"/>
      <c r="G63" s="212"/>
      <c r="H63" s="212"/>
      <c r="I63" s="212"/>
      <c r="J63" s="212"/>
      <c r="K63" s="212"/>
      <c r="L63" s="212"/>
      <c r="M63" s="212"/>
      <c r="N63" s="212"/>
      <c r="O63" s="212"/>
      <c r="P63" s="212"/>
      <c r="Q63" s="212"/>
    </row>
    <row r="64" spans="1:20" hidden="1" x14ac:dyDescent="0.25">
      <c r="A64" s="212"/>
      <c r="B64" s="212"/>
      <c r="C64" s="212"/>
      <c r="D64" s="212"/>
      <c r="E64" s="212"/>
      <c r="F64" s="212"/>
      <c r="G64" s="212"/>
      <c r="H64" s="212"/>
      <c r="I64" s="212"/>
      <c r="J64" s="212"/>
      <c r="K64" s="212"/>
      <c r="L64" s="212"/>
      <c r="M64" s="212"/>
      <c r="N64" s="212"/>
      <c r="O64" s="212"/>
      <c r="P64" s="212"/>
      <c r="Q64" s="212"/>
    </row>
    <row r="65" spans="1:17" hidden="1" x14ac:dyDescent="0.25">
      <c r="A65" s="212"/>
      <c r="B65" s="212"/>
      <c r="C65" s="212"/>
      <c r="D65" s="212"/>
      <c r="E65" s="212"/>
      <c r="F65" s="212"/>
      <c r="G65" s="212"/>
      <c r="H65" s="212"/>
      <c r="I65" s="212"/>
      <c r="J65" s="212"/>
      <c r="K65" s="212"/>
      <c r="L65" s="212"/>
      <c r="M65" s="212"/>
      <c r="N65" s="212"/>
      <c r="O65" s="212"/>
      <c r="P65" s="212"/>
      <c r="Q65" s="212"/>
    </row>
    <row r="66" spans="1:17" hidden="1" x14ac:dyDescent="0.25">
      <c r="A66" s="212"/>
      <c r="B66" s="212"/>
      <c r="C66" s="212"/>
      <c r="D66" s="212"/>
      <c r="E66" s="212"/>
      <c r="F66" s="212"/>
      <c r="G66" s="212"/>
      <c r="H66" s="212"/>
      <c r="I66" s="212"/>
      <c r="J66" s="212"/>
      <c r="K66" s="212"/>
      <c r="L66" s="212"/>
      <c r="M66" s="212"/>
      <c r="N66" s="212"/>
      <c r="O66" s="212"/>
      <c r="P66" s="212"/>
      <c r="Q66" s="212"/>
    </row>
    <row r="67" spans="1:17" hidden="1" x14ac:dyDescent="0.25">
      <c r="A67" s="212"/>
      <c r="B67" s="212"/>
      <c r="C67" s="212"/>
      <c r="D67" s="212"/>
      <c r="E67" s="212"/>
      <c r="F67" s="212"/>
      <c r="G67" s="212"/>
      <c r="H67" s="212"/>
      <c r="I67" s="212"/>
      <c r="J67" s="212"/>
      <c r="K67" s="212"/>
      <c r="L67" s="212"/>
      <c r="M67" s="212"/>
      <c r="N67" s="212"/>
      <c r="O67" s="212"/>
      <c r="P67" s="212"/>
      <c r="Q67" s="212"/>
    </row>
    <row r="68" spans="1:17" hidden="1" x14ac:dyDescent="0.25">
      <c r="A68" s="212"/>
      <c r="B68" s="212"/>
      <c r="C68" s="212"/>
      <c r="D68" s="212"/>
      <c r="E68" s="212"/>
      <c r="F68" s="212"/>
      <c r="G68" s="212"/>
      <c r="H68" s="212"/>
      <c r="I68" s="212"/>
      <c r="J68" s="212"/>
      <c r="K68" s="212"/>
      <c r="L68" s="212"/>
      <c r="M68" s="212"/>
      <c r="N68" s="212"/>
      <c r="O68" s="212"/>
      <c r="P68" s="212"/>
      <c r="Q68" s="212"/>
    </row>
    <row r="69" spans="1:17" hidden="1" x14ac:dyDescent="0.25"/>
    <row r="70" spans="1:17" hidden="1" x14ac:dyDescent="0.25"/>
    <row r="71" spans="1:17" hidden="1" x14ac:dyDescent="0.25"/>
    <row r="72" spans="1:17" hidden="1" x14ac:dyDescent="0.25"/>
  </sheetData>
  <sheetProtection selectLockedCells="1"/>
  <mergeCells count="7">
    <mergeCell ref="A8:C59"/>
    <mergeCell ref="A1:A6"/>
    <mergeCell ref="B1:B2"/>
    <mergeCell ref="C1:C2"/>
    <mergeCell ref="B3:B4"/>
    <mergeCell ref="C3:C4"/>
    <mergeCell ref="B5:B6"/>
  </mergeCells>
  <pageMargins left="0.7" right="0.7" top="0.75" bottom="0.75" header="0.3" footer="0.3"/>
  <pageSetup scale="5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13</vt:i4>
      </vt:variant>
    </vt:vector>
  </HeadingPairs>
  <TitlesOfParts>
    <vt:vector size="32" baseType="lpstr">
      <vt:lpstr>L.D Nueva</vt:lpstr>
      <vt:lpstr>T_Graf.</vt:lpstr>
      <vt:lpstr>Graf. aspectos</vt:lpstr>
      <vt:lpstr>Graf. impactos</vt:lpstr>
      <vt:lpstr>Graf. Ev. impactos</vt:lpstr>
      <vt:lpstr>Hoja2</vt:lpstr>
      <vt:lpstr>Mapa inicial</vt:lpstr>
      <vt:lpstr>Mapa 1</vt:lpstr>
      <vt:lpstr>Mapa</vt:lpstr>
      <vt:lpstr>Formato</vt:lpstr>
      <vt:lpstr>Mapa de inicio</vt:lpstr>
      <vt:lpstr>Mapa para ajuste</vt:lpstr>
      <vt:lpstr>C. DT-NN</vt:lpstr>
      <vt:lpstr>Imagenes</vt:lpstr>
      <vt:lpstr>Matriz DT-NN</vt:lpstr>
      <vt:lpstr>SI_DT-NN</vt:lpstr>
      <vt:lpstr>SF_DT-NN</vt:lpstr>
      <vt:lpstr>AA_DT-NN</vt:lpstr>
      <vt:lpstr>Control de Cambios</vt:lpstr>
      <vt:lpstr>'AA_DT-NN'!Área_de_impresión</vt:lpstr>
      <vt:lpstr>'C. DT-NN'!Área_de_impresión</vt:lpstr>
      <vt:lpstr>'Control de Cambios'!Área_de_impresión</vt:lpstr>
      <vt:lpstr>'Graf. aspectos'!Área_de_impresión</vt:lpstr>
      <vt:lpstr>'Graf. Ev. impactos'!Área_de_impresión</vt:lpstr>
      <vt:lpstr>'Graf. impactos'!Área_de_impresión</vt:lpstr>
      <vt:lpstr>'Mapa 1'!Área_de_impresión</vt:lpstr>
      <vt:lpstr>'Mapa de inicio'!Área_de_impresión</vt:lpstr>
      <vt:lpstr>'Mapa inicial'!Área_de_impresión</vt:lpstr>
      <vt:lpstr>'Mapa para ajuste'!Área_de_impresión</vt:lpstr>
      <vt:lpstr>'SF_DT-NN'!Área_de_impresión</vt:lpstr>
      <vt:lpstr>'SI_DT-NN'!Área_de_impresión</vt:lpstr>
      <vt:lpstr>'Matriz DT-NN'!Títulos_a_imprimir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VICTIMAS</dc:creator>
  <cp:lastModifiedBy>Liria Katerine Galeano Caraballo</cp:lastModifiedBy>
  <cp:lastPrinted>2025-06-27T14:28:51Z</cp:lastPrinted>
  <dcterms:created xsi:type="dcterms:W3CDTF">2018-03-05T20:41:32Z</dcterms:created>
  <dcterms:modified xsi:type="dcterms:W3CDTF">2025-07-08T17:51:59Z</dcterms:modified>
</cp:coreProperties>
</file>