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unidadvictimas-my.sharepoint.com/personal/cesaredu_estrada_unidadvictimas_gov_co/Documents/Nueva carpeta/2026/Codificación/Reparación Integral/ACTUALIZACIÓN/13-02-2026/"/>
    </mc:Choice>
  </mc:AlternateContent>
  <xr:revisionPtr revIDLastSave="4" documentId="13_ncr:1_{37219C7C-1AAE-4F36-B2FE-AB6C0F6524E6}" xr6:coauthVersionLast="47" xr6:coauthVersionMax="47" xr10:uidLastSave="{C3D199C4-A536-4FCF-AF20-86A4CA973F60}"/>
  <workbookProtection workbookAlgorithmName="SHA-512" workbookHashValue="BD7bk8s0qmaACaz6fiNg7eQJyzqPK+YoI7Rqr2RHVZiUSxn0+agjkHouj8+aZF8DdytPZNK/p1vx8Eu6xHObxQ==" workbookSaltValue="53QYRlcb8GotKhvkwn2M1A==" workbookSpinCount="100000" lockStructure="1"/>
  <bookViews>
    <workbookView xWindow="20370" yWindow="-120" windowWidth="24240" windowHeight="13020" xr2:uid="{00000000-000D-0000-FFFF-FFFF00000000}"/>
  </bookViews>
  <sheets>
    <sheet name="FORMATO MATERIAL APOYO" sheetId="3" r:id="rId1"/>
    <sheet name="ALOJAMIENTO Y,O TRANSPORTE" sheetId="12" r:id="rId2"/>
    <sheet name="OLLA COMUNITARIA" sheetId="13" r:id="rId3"/>
    <sheet name="MATERIALES" sheetId="10" state="hidden" r:id="rId4"/>
    <sheet name="SRC" sheetId="18" state="hidden" r:id="rId5"/>
    <sheet name="TOPES 2026" sheetId="23" state="hidden" r:id="rId6"/>
    <sheet name="PRECIOS 2026" sheetId="27" state="hidden" r:id="rId7"/>
    <sheet name="TARIFARIO 2026" sheetId="34" state="hidden" r:id="rId8"/>
    <sheet name="CONTROL DE CAMBIOS" sheetId="8" r:id="rId9"/>
  </sheets>
  <externalReferences>
    <externalReference r:id="rId10"/>
  </externalReferences>
  <definedNames>
    <definedName name="_xlnm._FilterDatabase" localSheetId="6" hidden="1">'PRECIOS 2026'!$AR$3:$AU$3</definedName>
    <definedName name="_xlnm._FilterDatabase" localSheetId="7" hidden="1">'TARIFARIO 2026'!$B$16:$F$411</definedName>
    <definedName name="AMAZONAS">MATERIALES!$E$3:$E$13</definedName>
    <definedName name="ANTIOQUIA">MATERIALES!$F$3:$F$127</definedName>
    <definedName name="ARAUCA">MATERIALES!$G$3:$G$9</definedName>
    <definedName name="ARCHIPIÉLAGO_DE_SAN_ANDRÉS">MATERIALES!$H$3:$H$4</definedName>
    <definedName name="_xlnm.Print_Area" localSheetId="1">'ALOJAMIENTO Y,O TRANSPORTE'!$A$1:$AF$63</definedName>
    <definedName name="_xlnm.Print_Area" localSheetId="0">'FORMATO MATERIAL APOYO'!$A$1:$I$145</definedName>
    <definedName name="ATLÁNTICO">MATERIALES!$I$3:$I$25</definedName>
    <definedName name="AUTONOMAS" localSheetId="6">#REF!</definedName>
    <definedName name="AUTONOMAS">#REF!</definedName>
    <definedName name="BOGOTA">MATERIALES!$J$3</definedName>
    <definedName name="BOLÍVAR">MATERIALES!$K$3:$K$48</definedName>
    <definedName name="BOYACÁ">MATERIALES!$L$3:$L$125</definedName>
    <definedName name="CALDAS">MATERIALES!$M$3:$M$29</definedName>
    <definedName name="CAQUETÁ">MATERIALES!$N$3:$N$18</definedName>
    <definedName name="CASANARE">MATERIALES!$O$3:$O$21</definedName>
    <definedName name="CAUCA">MATERIALES!$P$3:$P$44</definedName>
    <definedName name="CESAR">MATERIALES!$Q$3:$Q$27</definedName>
    <definedName name="CHOCÓ">MATERIALES!$R$3:$R$33</definedName>
    <definedName name="COLECTIVA_IMPLEMENTACION">#REF!</definedName>
    <definedName name="COLECTIVA_RUTA">#REF!</definedName>
    <definedName name="CONTRIBUCIONES">#REF!</definedName>
    <definedName name="CÓRDOBA">MATERIALES!$S$3:$S$32</definedName>
    <definedName name="CUNDINAMARCA">MATERIALES!$T$3:$T$118</definedName>
    <definedName name="DAE">#REF!</definedName>
    <definedName name="DIRECCION_DE_GESTION_INTERINSTITUCIONAL">#REF!</definedName>
    <definedName name="DIRECCION_DE_GESTION_INTERINSTITUCIONAL_SUBDIRECCION_DE_COORDINACION_TECNICA_DEL_SNARIV">#REF!</definedName>
    <definedName name="EMPRENDIMIENTO">#REF!</definedName>
    <definedName name="GRUPO_DE_COOPERACION_INTERNACIONAL">#REF!</definedName>
    <definedName name="GUAINÍA">MATERIALES!$U$3:$U$11</definedName>
    <definedName name="GUAVIARE">MATERIALES!$V$3:$V$6</definedName>
    <definedName name="hmcipio">[1]Historico!$C$315:$O$596</definedName>
    <definedName name="HUILA">MATERIALES!$W$3:$W$39</definedName>
    <definedName name="INDIVIDUAL">#REF!</definedName>
    <definedName name="LA_GUAJIRA">MATERIALES!$X$3:$X$17</definedName>
    <definedName name="MAGDALENA">MATERIALES!$Y$3:$Y$32</definedName>
    <definedName name="META">MATERIALES!$Z$3:$Z$31</definedName>
    <definedName name="NARIÑO">MATERIALES!$AA$3:$AA$66</definedName>
    <definedName name="NORTE_DE_SANTANDER">MATERIALES!$AB$3:$AB$42</definedName>
    <definedName name="OFICINA_ASESORA_DE_PLANEACIÓN">#REF!</definedName>
    <definedName name="PRUEVA2">[1]Historico!$C$26:$O$308</definedName>
    <definedName name="PSICOSOCIAL">#REF!</definedName>
    <definedName name="PSICOSOCIAL_ENTREGAS">#REF!</definedName>
    <definedName name="PUTUMAYO">MATERIALES!$AC$3:$AC$15</definedName>
    <definedName name="QUINDÍO">MATERIALES!$AD$3:$AD$14</definedName>
    <definedName name="RETORNOS_REUBICACIONES">#REF!</definedName>
    <definedName name="RISARALDA">MATERIALES!$AE$3:$AE$16</definedName>
    <definedName name="RUBRO">#REF!</definedName>
    <definedName name="SANTANDER">MATERIALES!$AF$3:$AF$89</definedName>
    <definedName name="SUBDIRECCION_COORDINACION_NACION_TERRITORIO">#REF!</definedName>
    <definedName name="SUBDIRECCION_DE_COORDINACION_TECNICA_DEL_SNARIV">#REF!</definedName>
    <definedName name="SUBDIRECCION_DE_PARTICIPACION">#REF!</definedName>
    <definedName name="SUBDIRECCION_GENERAL">#REF!</definedName>
    <definedName name="SUCRE">MATERIALES!$AG$3:$AG$28</definedName>
    <definedName name="TOLIMA">MATERIALES!$AH$3:$AH$49</definedName>
    <definedName name="VALLE_DEL_CAUCA">MATERIALES!$AI$3:$AI$44</definedName>
    <definedName name="VAUPÉS">MATERIALES!$AJ$3:$AJ$8</definedName>
    <definedName name="VICHADA">MATERIALES!$AK$3:$AK$6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 l="1"/>
  <c r="C35" i="3"/>
  <c r="E34" i="3"/>
  <c r="G98" i="3" l="1"/>
  <c r="G99" i="3"/>
  <c r="G100" i="3"/>
  <c r="G101" i="3"/>
  <c r="G102" i="3"/>
  <c r="G103" i="3"/>
  <c r="G104" i="3"/>
  <c r="G105" i="3"/>
  <c r="G97" i="3"/>
  <c r="E100" i="3"/>
  <c r="E101" i="3"/>
  <c r="E102" i="3"/>
  <c r="E103" i="3"/>
  <c r="E104" i="3"/>
  <c r="E105" i="3"/>
  <c r="Z11" i="12"/>
  <c r="Z53" i="12" s="1"/>
  <c r="Z52" i="12"/>
  <c r="Z51" i="12"/>
  <c r="Z50" i="12"/>
  <c r="Z49" i="12"/>
  <c r="Z48" i="12"/>
  <c r="Z47" i="12"/>
  <c r="Z46" i="12"/>
  <c r="Z45" i="12"/>
  <c r="Z44" i="12"/>
  <c r="Z43" i="12"/>
  <c r="Z42" i="12"/>
  <c r="Z41" i="12"/>
  <c r="Z40" i="12"/>
  <c r="Z39" i="12"/>
  <c r="Z38" i="12"/>
  <c r="Z37" i="12"/>
  <c r="Z36" i="12"/>
  <c r="Z35" i="12"/>
  <c r="Z34" i="12"/>
  <c r="Z33" i="12"/>
  <c r="Z32" i="12"/>
  <c r="Z31" i="12"/>
  <c r="Z30" i="12"/>
  <c r="Z29" i="12"/>
  <c r="Z28" i="12"/>
  <c r="Z27" i="12"/>
  <c r="Z26" i="12"/>
  <c r="Z25" i="12"/>
  <c r="Z24" i="12"/>
  <c r="Z23" i="12"/>
  <c r="Z22" i="12"/>
  <c r="Z21" i="12"/>
  <c r="Z20" i="12"/>
  <c r="Z19" i="12"/>
  <c r="Z18" i="12"/>
  <c r="Z17" i="12"/>
  <c r="Z16" i="12"/>
  <c r="Z15" i="12"/>
  <c r="Z14" i="12"/>
  <c r="Z13" i="12"/>
  <c r="Z12" i="12"/>
  <c r="C85" i="23" l="1"/>
  <c r="C86" i="23"/>
  <c r="E126" i="3"/>
  <c r="E168" i="23"/>
  <c r="M173" i="23" s="1"/>
  <c r="C3" i="23"/>
  <c r="C80" i="23"/>
  <c r="C81" i="23"/>
  <c r="C82" i="23"/>
  <c r="C83" i="23"/>
  <c r="C84" i="23"/>
  <c r="C79" i="23"/>
  <c r="C45" i="23"/>
  <c r="C46" i="23"/>
  <c r="C47" i="23"/>
  <c r="C48" i="23"/>
  <c r="E98" i="3"/>
  <c r="E99" i="3"/>
  <c r="G51" i="3"/>
  <c r="G52" i="3"/>
  <c r="G53" i="3"/>
  <c r="G54" i="3"/>
  <c r="G55" i="3"/>
  <c r="G56" i="3"/>
  <c r="G57" i="3"/>
  <c r="G58" i="3"/>
  <c r="E51" i="3"/>
  <c r="E52" i="3"/>
  <c r="E53" i="3"/>
  <c r="E54" i="3"/>
  <c r="E55" i="3"/>
  <c r="E56" i="3"/>
  <c r="E57" i="3"/>
  <c r="E58" i="3"/>
  <c r="G67" i="3"/>
  <c r="G68" i="3"/>
  <c r="G69" i="3"/>
  <c r="G70" i="3"/>
  <c r="G71" i="3"/>
  <c r="E67" i="3"/>
  <c r="E68" i="3"/>
  <c r="E69" i="3"/>
  <c r="E70" i="3"/>
  <c r="E71" i="3"/>
  <c r="B79" i="23"/>
  <c r="F115" i="23"/>
  <c r="O166" i="23" s="1"/>
  <c r="C149" i="23"/>
  <c r="C144" i="23"/>
  <c r="C145" i="23"/>
  <c r="C146" i="23"/>
  <c r="C147" i="23"/>
  <c r="C148" i="23"/>
  <c r="C143" i="23"/>
  <c r="B144" i="23"/>
  <c r="B145" i="23"/>
  <c r="B146" i="23"/>
  <c r="B147" i="23"/>
  <c r="B148" i="23"/>
  <c r="B149" i="23"/>
  <c r="B133" i="23"/>
  <c r="B134" i="23"/>
  <c r="B135" i="23"/>
  <c r="B136" i="23"/>
  <c r="B137" i="23"/>
  <c r="B138" i="23"/>
  <c r="B139" i="23"/>
  <c r="B132" i="23"/>
  <c r="B143" i="23"/>
  <c r="C133" i="23"/>
  <c r="C134" i="23"/>
  <c r="C135" i="23"/>
  <c r="C136" i="23"/>
  <c r="C137" i="23"/>
  <c r="C138" i="23"/>
  <c r="C139" i="23"/>
  <c r="C9" i="23"/>
  <c r="C10" i="23"/>
  <c r="C11" i="23"/>
  <c r="C12" i="23"/>
  <c r="C13" i="23"/>
  <c r="C14" i="23"/>
  <c r="C15" i="23"/>
  <c r="C16" i="23"/>
  <c r="C17" i="23"/>
  <c r="C18" i="23"/>
  <c r="C19" i="23"/>
  <c r="C20" i="23"/>
  <c r="C21" i="23"/>
  <c r="C22" i="23"/>
  <c r="B95" i="23"/>
  <c r="B96" i="23"/>
  <c r="B97" i="23"/>
  <c r="B98" i="23"/>
  <c r="B99" i="23"/>
  <c r="B100" i="23"/>
  <c r="B101" i="23"/>
  <c r="B102" i="23"/>
  <c r="B103" i="23"/>
  <c r="B104" i="23"/>
  <c r="B105" i="23"/>
  <c r="B106" i="23"/>
  <c r="B107" i="23"/>
  <c r="B108" i="23"/>
  <c r="B109" i="23"/>
  <c r="B110" i="23"/>
  <c r="C95" i="23"/>
  <c r="C96" i="23"/>
  <c r="C97" i="23"/>
  <c r="C98" i="23"/>
  <c r="C99" i="23"/>
  <c r="C100" i="23"/>
  <c r="C101" i="23"/>
  <c r="C102" i="23"/>
  <c r="C103" i="23"/>
  <c r="C104" i="23"/>
  <c r="F104" i="23" s="1"/>
  <c r="C105" i="23"/>
  <c r="F105" i="23" s="1"/>
  <c r="G105" i="23" s="1"/>
  <c r="H105" i="23" s="1"/>
  <c r="C106" i="23"/>
  <c r="F106" i="23" s="1"/>
  <c r="C107" i="23"/>
  <c r="F107" i="23" s="1"/>
  <c r="C108" i="23"/>
  <c r="F108" i="23" s="1"/>
  <c r="C109" i="23"/>
  <c r="F109" i="23" s="1"/>
  <c r="C110" i="23"/>
  <c r="F110" i="23" s="1"/>
  <c r="G110" i="23" s="1"/>
  <c r="C94" i="23"/>
  <c r="B94" i="23"/>
  <c r="B80" i="23"/>
  <c r="B81" i="23"/>
  <c r="B82" i="23"/>
  <c r="B83" i="23"/>
  <c r="B84" i="23"/>
  <c r="B85" i="23"/>
  <c r="B86" i="23"/>
  <c r="C60" i="23"/>
  <c r="C61" i="23"/>
  <c r="C62" i="23"/>
  <c r="C63" i="23"/>
  <c r="C64" i="23"/>
  <c r="C65" i="23"/>
  <c r="C66" i="23"/>
  <c r="C67" i="23"/>
  <c r="C68" i="23"/>
  <c r="C69" i="23"/>
  <c r="C70" i="23"/>
  <c r="C71" i="23"/>
  <c r="C72" i="23"/>
  <c r="C73" i="23"/>
  <c r="C74" i="23"/>
  <c r="C75" i="23"/>
  <c r="C59" i="23"/>
  <c r="B60" i="23"/>
  <c r="B61" i="23"/>
  <c r="B62" i="23"/>
  <c r="B63" i="23"/>
  <c r="B64" i="23"/>
  <c r="B65" i="23"/>
  <c r="B66" i="23"/>
  <c r="B67" i="23"/>
  <c r="B68" i="23"/>
  <c r="B69" i="23"/>
  <c r="B70" i="23"/>
  <c r="B71" i="23"/>
  <c r="B72" i="23"/>
  <c r="B73" i="23"/>
  <c r="B74" i="23"/>
  <c r="B75" i="23"/>
  <c r="B59" i="23"/>
  <c r="C53" i="23"/>
  <c r="C54" i="23"/>
  <c r="C55" i="23"/>
  <c r="C52" i="23"/>
  <c r="C44" i="23"/>
  <c r="C27" i="23"/>
  <c r="C28" i="23"/>
  <c r="C29" i="23"/>
  <c r="C30" i="23"/>
  <c r="C31" i="23"/>
  <c r="C32" i="23"/>
  <c r="C33" i="23"/>
  <c r="C34" i="23"/>
  <c r="C35" i="23"/>
  <c r="C36" i="23"/>
  <c r="C37" i="23"/>
  <c r="C38" i="23"/>
  <c r="C39" i="23"/>
  <c r="C40" i="23"/>
  <c r="C26" i="23"/>
  <c r="B53" i="23"/>
  <c r="B54" i="23"/>
  <c r="B55" i="23"/>
  <c r="B52" i="23"/>
  <c r="B45" i="23"/>
  <c r="B46" i="23"/>
  <c r="B47" i="23"/>
  <c r="B48" i="23"/>
  <c r="B44" i="23"/>
  <c r="B27" i="23"/>
  <c r="B28" i="23"/>
  <c r="B29" i="23"/>
  <c r="B30" i="23"/>
  <c r="B31" i="23"/>
  <c r="B32" i="23"/>
  <c r="B33" i="23"/>
  <c r="B34" i="23"/>
  <c r="B35" i="23"/>
  <c r="B36" i="23"/>
  <c r="B37" i="23"/>
  <c r="B38" i="23"/>
  <c r="B39" i="23"/>
  <c r="B40" i="23"/>
  <c r="B26" i="23"/>
  <c r="B9" i="23"/>
  <c r="B10" i="23"/>
  <c r="B11" i="23"/>
  <c r="B12" i="23"/>
  <c r="B13" i="23"/>
  <c r="B14" i="23"/>
  <c r="B15" i="23"/>
  <c r="B16" i="23"/>
  <c r="B17" i="23"/>
  <c r="B18" i="23"/>
  <c r="B19" i="23"/>
  <c r="B20" i="23"/>
  <c r="B21" i="23"/>
  <c r="B22" i="23"/>
  <c r="C8" i="23"/>
  <c r="B8" i="23"/>
  <c r="C2" i="23"/>
  <c r="E97" i="3"/>
  <c r="G124" i="3"/>
  <c r="G125" i="3"/>
  <c r="G123" i="3"/>
  <c r="E80" i="3"/>
  <c r="E81" i="3"/>
  <c r="E82" i="3"/>
  <c r="E83" i="3"/>
  <c r="E84" i="3"/>
  <c r="E85" i="3"/>
  <c r="E86" i="3"/>
  <c r="G81" i="3"/>
  <c r="G82" i="3"/>
  <c r="G83" i="3"/>
  <c r="G84" i="3"/>
  <c r="G85" i="3"/>
  <c r="G86" i="3"/>
  <c r="G79" i="3"/>
  <c r="E79" i="3"/>
  <c r="E50" i="3"/>
  <c r="G66" i="3"/>
  <c r="G50" i="3"/>
  <c r="E66" i="3"/>
  <c r="B365" i="34"/>
  <c r="H349" i="34"/>
  <c r="I349" i="34"/>
  <c r="J349" i="34" s="1"/>
  <c r="B38" i="34"/>
  <c r="B39" i="34" s="1"/>
  <c r="B40" i="34" s="1"/>
  <c r="B41" i="34" s="1"/>
  <c r="B42" i="34" s="1"/>
  <c r="B43" i="34" s="1"/>
  <c r="B44" i="34" s="1"/>
  <c r="B45" i="34" s="1"/>
  <c r="B46" i="34" s="1"/>
  <c r="B47" i="34" s="1"/>
  <c r="G104" i="23" l="1"/>
  <c r="H104" i="23" s="1"/>
  <c r="G109" i="23"/>
  <c r="H109" i="23" s="1"/>
  <c r="G108" i="23"/>
  <c r="H108" i="23" s="1"/>
  <c r="G107" i="23"/>
  <c r="H107" i="23" s="1"/>
  <c r="G106" i="23"/>
  <c r="H106" i="23" s="1"/>
  <c r="H110" i="23"/>
  <c r="F69" i="23"/>
  <c r="G69" i="23" s="1"/>
  <c r="H69" i="23" s="1"/>
  <c r="F61" i="23"/>
  <c r="G61" i="23" s="1"/>
  <c r="H61" i="23" s="1"/>
  <c r="F86" i="23"/>
  <c r="G86" i="23" s="1"/>
  <c r="F20" i="23"/>
  <c r="G20" i="23" s="1"/>
  <c r="H20" i="23" s="1"/>
  <c r="W165" i="23"/>
  <c r="F79" i="23"/>
  <c r="G115" i="23"/>
  <c r="H115" i="23" s="1"/>
  <c r="F19" i="23"/>
  <c r="G19" i="23" s="1"/>
  <c r="H19" i="23" s="1"/>
  <c r="F82" i="23"/>
  <c r="G82" i="23" s="1"/>
  <c r="H82" i="23" s="1"/>
  <c r="F60" i="23"/>
  <c r="G60" i="23" s="1"/>
  <c r="F67" i="23"/>
  <c r="G67" i="23" s="1"/>
  <c r="F83" i="23"/>
  <c r="G83" i="23" s="1"/>
  <c r="H83" i="23" s="1"/>
  <c r="F18" i="23"/>
  <c r="G18" i="23" s="1"/>
  <c r="H18" i="23" s="1"/>
  <c r="F74" i="23"/>
  <c r="G74" i="23" s="1"/>
  <c r="F66" i="23"/>
  <c r="G66" i="23" s="1"/>
  <c r="H66" i="23" s="1"/>
  <c r="F85" i="23"/>
  <c r="G85" i="23" s="1"/>
  <c r="H85" i="23" s="1"/>
  <c r="F17" i="23"/>
  <c r="G17" i="23" s="1"/>
  <c r="F81" i="23"/>
  <c r="G81" i="23" s="1"/>
  <c r="F80" i="23"/>
  <c r="G80" i="23" s="1"/>
  <c r="H80" i="23" s="1"/>
  <c r="F70" i="23"/>
  <c r="G70" i="23" s="1"/>
  <c r="H70" i="23" s="1"/>
  <c r="F22" i="23"/>
  <c r="G22" i="23" s="1"/>
  <c r="H22" i="23" s="1"/>
  <c r="F21" i="23"/>
  <c r="G21" i="23" s="1"/>
  <c r="F72" i="23"/>
  <c r="F64" i="23"/>
  <c r="F71" i="23"/>
  <c r="G71" i="23" s="1"/>
  <c r="H71" i="23" s="1"/>
  <c r="F63" i="23"/>
  <c r="G63" i="23" s="1"/>
  <c r="H63" i="23" s="1"/>
  <c r="F68" i="23"/>
  <c r="G68" i="23" s="1"/>
  <c r="H68" i="23" s="1"/>
  <c r="F75" i="23"/>
  <c r="G75" i="23" s="1"/>
  <c r="F84" i="23"/>
  <c r="G84" i="23" s="1"/>
  <c r="F73" i="23"/>
  <c r="G73" i="23" s="1"/>
  <c r="F65" i="23"/>
  <c r="G65" i="23" s="1"/>
  <c r="F62" i="23"/>
  <c r="G62" i="23" s="1"/>
  <c r="H62" i="23" s="1"/>
  <c r="F13" i="23"/>
  <c r="G13" i="23" s="1"/>
  <c r="H13" i="23" s="1"/>
  <c r="F11" i="23"/>
  <c r="G11" i="23" s="1"/>
  <c r="H11" i="23" s="1"/>
  <c r="F9" i="23"/>
  <c r="G9" i="23" s="1"/>
  <c r="H9" i="23" s="1"/>
  <c r="F16" i="23"/>
  <c r="G16" i="23" s="1"/>
  <c r="H16" i="23" s="1"/>
  <c r="F10" i="23"/>
  <c r="G10" i="23" s="1"/>
  <c r="H10" i="23" s="1"/>
  <c r="F12" i="23"/>
  <c r="G12" i="23" s="1"/>
  <c r="F15" i="23"/>
  <c r="G15" i="23" s="1"/>
  <c r="F14" i="23"/>
  <c r="G14" i="23" s="1"/>
  <c r="H14" i="23" s="1"/>
  <c r="F48" i="23"/>
  <c r="G48" i="23" s="1"/>
  <c r="H48" i="23" s="1"/>
  <c r="F47" i="23"/>
  <c r="G47" i="23" s="1"/>
  <c r="H47" i="23" s="1"/>
  <c r="F46" i="23"/>
  <c r="G46" i="23" s="1"/>
  <c r="H46" i="23" s="1"/>
  <c r="F45" i="23"/>
  <c r="G45" i="23" s="1"/>
  <c r="H45" i="23" s="1"/>
  <c r="B362" i="34"/>
  <c r="F143" i="23"/>
  <c r="F144" i="23"/>
  <c r="F145" i="23"/>
  <c r="F146" i="23"/>
  <c r="F147" i="23"/>
  <c r="F148" i="23"/>
  <c r="F149" i="23"/>
  <c r="H67" i="23" l="1"/>
  <c r="H73" i="23"/>
  <c r="H86" i="23"/>
  <c r="H21" i="23"/>
  <c r="H60" i="23"/>
  <c r="G79" i="23"/>
  <c r="H79" i="23" s="1"/>
  <c r="H65" i="23"/>
  <c r="H74" i="23"/>
  <c r="H81" i="23"/>
  <c r="H17" i="23"/>
  <c r="H84" i="23"/>
  <c r="H75" i="23"/>
  <c r="G72" i="23"/>
  <c r="H72" i="23" s="1"/>
  <c r="G64" i="23"/>
  <c r="H64" i="23" s="1"/>
  <c r="H15" i="23"/>
  <c r="H12" i="23"/>
  <c r="E165" i="23"/>
  <c r="G152" i="23" l="1"/>
  <c r="F152" i="23"/>
  <c r="N165" i="23" s="1"/>
  <c r="H152" i="23" l="1"/>
  <c r="F44" i="23" l="1"/>
  <c r="G44" i="23" s="1"/>
  <c r="H44" i="23" s="1"/>
  <c r="F128" i="23"/>
  <c r="AB166" i="23" s="1"/>
  <c r="F127" i="23"/>
  <c r="AA166" i="23" s="1"/>
  <c r="F126" i="23"/>
  <c r="F125" i="23"/>
  <c r="Y166" i="23" s="1"/>
  <c r="F124" i="23"/>
  <c r="X166" i="23" s="1"/>
  <c r="I357" i="34"/>
  <c r="J357" i="34" s="1"/>
  <c r="H357" i="34"/>
  <c r="I356" i="34"/>
  <c r="J356" i="34" s="1"/>
  <c r="H356" i="34"/>
  <c r="I355" i="34"/>
  <c r="J355" i="34" s="1"/>
  <c r="H355" i="34"/>
  <c r="I353" i="34"/>
  <c r="J353" i="34" s="1"/>
  <c r="H353" i="34"/>
  <c r="I352" i="34"/>
  <c r="J352" i="34" s="1"/>
  <c r="H352" i="34"/>
  <c r="I351" i="34"/>
  <c r="J351" i="34" s="1"/>
  <c r="H351" i="34"/>
  <c r="I350" i="34"/>
  <c r="J350" i="34" s="1"/>
  <c r="H350" i="34"/>
  <c r="I348" i="34"/>
  <c r="J348" i="34" s="1"/>
  <c r="H348" i="34"/>
  <c r="I347" i="34"/>
  <c r="J347" i="34" s="1"/>
  <c r="H347" i="34"/>
  <c r="I346" i="34"/>
  <c r="J346" i="34" s="1"/>
  <c r="H346" i="34"/>
  <c r="I345" i="34"/>
  <c r="J345" i="34" s="1"/>
  <c r="H345" i="34"/>
  <c r="I344" i="34"/>
  <c r="J344" i="34" s="1"/>
  <c r="H344" i="34"/>
  <c r="I343" i="34"/>
  <c r="J343" i="34" s="1"/>
  <c r="H343" i="34"/>
  <c r="I342" i="34"/>
  <c r="J342" i="34" s="1"/>
  <c r="H342" i="34"/>
  <c r="I341" i="34"/>
  <c r="J341" i="34" s="1"/>
  <c r="H341" i="34"/>
  <c r="I340" i="34"/>
  <c r="J340" i="34" s="1"/>
  <c r="H340" i="34"/>
  <c r="I339" i="34"/>
  <c r="J339" i="34" s="1"/>
  <c r="H339" i="34"/>
  <c r="I338" i="34"/>
  <c r="J338" i="34" s="1"/>
  <c r="H338" i="34"/>
  <c r="I337" i="34"/>
  <c r="J337" i="34" s="1"/>
  <c r="H337" i="34"/>
  <c r="I336" i="34"/>
  <c r="J336" i="34" s="1"/>
  <c r="H336" i="34"/>
  <c r="I335" i="34"/>
  <c r="J335" i="34" s="1"/>
  <c r="H335" i="34"/>
  <c r="I334" i="34"/>
  <c r="J334" i="34" s="1"/>
  <c r="H334" i="34"/>
  <c r="I333" i="34"/>
  <c r="J333" i="34" s="1"/>
  <c r="H333" i="34"/>
  <c r="I332" i="34"/>
  <c r="J332" i="34" s="1"/>
  <c r="H332" i="34"/>
  <c r="I331" i="34"/>
  <c r="J331" i="34" s="1"/>
  <c r="H331" i="34"/>
  <c r="I330" i="34"/>
  <c r="J330" i="34" s="1"/>
  <c r="H330" i="34"/>
  <c r="I329" i="34"/>
  <c r="J329" i="34" s="1"/>
  <c r="H329" i="34"/>
  <c r="I328" i="34"/>
  <c r="J328" i="34" s="1"/>
  <c r="H328" i="34"/>
  <c r="I327" i="34"/>
  <c r="J327" i="34" s="1"/>
  <c r="H327" i="34"/>
  <c r="I326" i="34"/>
  <c r="J326" i="34" s="1"/>
  <c r="H326" i="34"/>
  <c r="I325" i="34"/>
  <c r="J325" i="34" s="1"/>
  <c r="H325" i="34"/>
  <c r="I324" i="34"/>
  <c r="J324" i="34" s="1"/>
  <c r="H324" i="34"/>
  <c r="I323" i="34"/>
  <c r="J323" i="34" s="1"/>
  <c r="H323" i="34"/>
  <c r="I322" i="34"/>
  <c r="J322" i="34" s="1"/>
  <c r="H322" i="34"/>
  <c r="I321" i="34"/>
  <c r="J321" i="34" s="1"/>
  <c r="H321" i="34"/>
  <c r="I320" i="34"/>
  <c r="J320" i="34" s="1"/>
  <c r="H320" i="34"/>
  <c r="I319" i="34"/>
  <c r="J319" i="34" s="1"/>
  <c r="H319" i="34"/>
  <c r="I318" i="34"/>
  <c r="J318" i="34" s="1"/>
  <c r="H318" i="34"/>
  <c r="I317" i="34"/>
  <c r="J317" i="34" s="1"/>
  <c r="H317" i="34"/>
  <c r="I316" i="34"/>
  <c r="J316" i="34" s="1"/>
  <c r="H316" i="34"/>
  <c r="I315" i="34"/>
  <c r="J315" i="34" s="1"/>
  <c r="H315" i="34"/>
  <c r="I314" i="34"/>
  <c r="J314" i="34" s="1"/>
  <c r="H314" i="34"/>
  <c r="I313" i="34"/>
  <c r="J313" i="34" s="1"/>
  <c r="H313" i="34"/>
  <c r="I312" i="34"/>
  <c r="J312" i="34" s="1"/>
  <c r="H312" i="34"/>
  <c r="I311" i="34"/>
  <c r="J311" i="34" s="1"/>
  <c r="H311" i="34"/>
  <c r="I310" i="34"/>
  <c r="J310" i="34" s="1"/>
  <c r="H310" i="34"/>
  <c r="I309" i="34"/>
  <c r="J309" i="34" s="1"/>
  <c r="H309" i="34"/>
  <c r="I308" i="34"/>
  <c r="J308" i="34" s="1"/>
  <c r="H308" i="34"/>
  <c r="I307" i="34"/>
  <c r="J307" i="34" s="1"/>
  <c r="H307" i="34"/>
  <c r="I306" i="34"/>
  <c r="J306" i="34" s="1"/>
  <c r="H306" i="34"/>
  <c r="I305" i="34"/>
  <c r="J305" i="34" s="1"/>
  <c r="H305" i="34"/>
  <c r="I304" i="34"/>
  <c r="J304" i="34" s="1"/>
  <c r="H304" i="34"/>
  <c r="I303" i="34"/>
  <c r="J303" i="34" s="1"/>
  <c r="H303" i="34"/>
  <c r="I302" i="34"/>
  <c r="J302" i="34" s="1"/>
  <c r="H302" i="34"/>
  <c r="I301" i="34"/>
  <c r="J301" i="34" s="1"/>
  <c r="H301" i="34"/>
  <c r="I300" i="34"/>
  <c r="J300" i="34" s="1"/>
  <c r="H300" i="34"/>
  <c r="I299" i="34"/>
  <c r="J299" i="34" s="1"/>
  <c r="H299" i="34"/>
  <c r="I298" i="34"/>
  <c r="J298" i="34" s="1"/>
  <c r="H298" i="34"/>
  <c r="I297" i="34"/>
  <c r="J297" i="34" s="1"/>
  <c r="H297" i="34"/>
  <c r="I296" i="34"/>
  <c r="J296" i="34" s="1"/>
  <c r="H296" i="34"/>
  <c r="I295" i="34"/>
  <c r="J295" i="34" s="1"/>
  <c r="H295" i="34"/>
  <c r="I294" i="34"/>
  <c r="J294" i="34" s="1"/>
  <c r="H294" i="34"/>
  <c r="I293" i="34"/>
  <c r="J293" i="34" s="1"/>
  <c r="H293" i="34"/>
  <c r="I292" i="34"/>
  <c r="J292" i="34" s="1"/>
  <c r="H292" i="34"/>
  <c r="I291" i="34"/>
  <c r="J291" i="34" s="1"/>
  <c r="H291" i="34"/>
  <c r="I290" i="34"/>
  <c r="J290" i="34" s="1"/>
  <c r="H290" i="34"/>
  <c r="I289" i="34"/>
  <c r="J289" i="34" s="1"/>
  <c r="H289" i="34"/>
  <c r="I288" i="34"/>
  <c r="J288" i="34" s="1"/>
  <c r="H288" i="34"/>
  <c r="I287" i="34"/>
  <c r="J287" i="34" s="1"/>
  <c r="H287" i="34"/>
  <c r="I286" i="34"/>
  <c r="J286" i="34" s="1"/>
  <c r="H286" i="34"/>
  <c r="I285" i="34"/>
  <c r="J285" i="34" s="1"/>
  <c r="H285" i="34"/>
  <c r="I284" i="34"/>
  <c r="J284" i="34" s="1"/>
  <c r="H284" i="34"/>
  <c r="I283" i="34"/>
  <c r="J283" i="34" s="1"/>
  <c r="H283" i="34"/>
  <c r="I282" i="34"/>
  <c r="J282" i="34" s="1"/>
  <c r="H282" i="34"/>
  <c r="I281" i="34"/>
  <c r="J281" i="34" s="1"/>
  <c r="H281" i="34"/>
  <c r="I280" i="34"/>
  <c r="J280" i="34" s="1"/>
  <c r="H280" i="34"/>
  <c r="I279" i="34"/>
  <c r="J279" i="34" s="1"/>
  <c r="H279" i="34"/>
  <c r="I278" i="34"/>
  <c r="J278" i="34" s="1"/>
  <c r="H278" i="34"/>
  <c r="I277" i="34"/>
  <c r="J277" i="34" s="1"/>
  <c r="H277" i="34"/>
  <c r="I276" i="34"/>
  <c r="J276" i="34" s="1"/>
  <c r="H276" i="34"/>
  <c r="I275" i="34"/>
  <c r="J275" i="34" s="1"/>
  <c r="H275" i="34"/>
  <c r="I274" i="34"/>
  <c r="J274" i="34" s="1"/>
  <c r="H274" i="34"/>
  <c r="I273" i="34"/>
  <c r="J273" i="34" s="1"/>
  <c r="H273" i="34"/>
  <c r="I272" i="34"/>
  <c r="J272" i="34" s="1"/>
  <c r="H272" i="34"/>
  <c r="I271" i="34"/>
  <c r="J271" i="34" s="1"/>
  <c r="H271" i="34"/>
  <c r="I270" i="34"/>
  <c r="J270" i="34" s="1"/>
  <c r="H270" i="34"/>
  <c r="I269" i="34"/>
  <c r="J269" i="34" s="1"/>
  <c r="H269" i="34"/>
  <c r="I268" i="34"/>
  <c r="J268" i="34" s="1"/>
  <c r="H268" i="34"/>
  <c r="I267" i="34"/>
  <c r="J267" i="34" s="1"/>
  <c r="H267" i="34"/>
  <c r="I266" i="34"/>
  <c r="J266" i="34" s="1"/>
  <c r="H266" i="34"/>
  <c r="I265" i="34"/>
  <c r="J265" i="34" s="1"/>
  <c r="H265" i="34"/>
  <c r="I264" i="34"/>
  <c r="J264" i="34" s="1"/>
  <c r="H264" i="34"/>
  <c r="I263" i="34"/>
  <c r="J263" i="34" s="1"/>
  <c r="H263" i="34"/>
  <c r="I262" i="34"/>
  <c r="J262" i="34" s="1"/>
  <c r="H262" i="34"/>
  <c r="I261" i="34"/>
  <c r="J261" i="34" s="1"/>
  <c r="H261" i="34"/>
  <c r="I260" i="34"/>
  <c r="J260" i="34" s="1"/>
  <c r="H260" i="34"/>
  <c r="I259" i="34"/>
  <c r="J259" i="34" s="1"/>
  <c r="H259" i="34"/>
  <c r="I258" i="34"/>
  <c r="J258" i="34" s="1"/>
  <c r="H258" i="34"/>
  <c r="I257" i="34"/>
  <c r="J257" i="34" s="1"/>
  <c r="H257" i="34"/>
  <c r="I256" i="34"/>
  <c r="J256" i="34" s="1"/>
  <c r="H256" i="34"/>
  <c r="I255" i="34"/>
  <c r="J255" i="34" s="1"/>
  <c r="H255" i="34"/>
  <c r="I254" i="34"/>
  <c r="J254" i="34" s="1"/>
  <c r="H254" i="34"/>
  <c r="I253" i="34"/>
  <c r="J253" i="34" s="1"/>
  <c r="H253" i="34"/>
  <c r="I252" i="34"/>
  <c r="J252" i="34" s="1"/>
  <c r="H252" i="34"/>
  <c r="I251" i="34"/>
  <c r="J251" i="34" s="1"/>
  <c r="H251" i="34"/>
  <c r="I250" i="34"/>
  <c r="J250" i="34" s="1"/>
  <c r="H250" i="34"/>
  <c r="I249" i="34"/>
  <c r="J249" i="34" s="1"/>
  <c r="H249" i="34"/>
  <c r="I248" i="34"/>
  <c r="J248" i="34" s="1"/>
  <c r="H248" i="34"/>
  <c r="I247" i="34"/>
  <c r="J247" i="34" s="1"/>
  <c r="H247" i="34"/>
  <c r="I246" i="34"/>
  <c r="J246" i="34" s="1"/>
  <c r="H246" i="34"/>
  <c r="I245" i="34"/>
  <c r="J245" i="34" s="1"/>
  <c r="H245" i="34"/>
  <c r="I244" i="34"/>
  <c r="J244" i="34" s="1"/>
  <c r="H244" i="34"/>
  <c r="I243" i="34"/>
  <c r="J243" i="34" s="1"/>
  <c r="H243" i="34"/>
  <c r="I242" i="34"/>
  <c r="J242" i="34" s="1"/>
  <c r="H242" i="34"/>
  <c r="I241" i="34"/>
  <c r="J241" i="34" s="1"/>
  <c r="H241" i="34"/>
  <c r="I240" i="34"/>
  <c r="J240" i="34" s="1"/>
  <c r="H240" i="34"/>
  <c r="I239" i="34"/>
  <c r="J239" i="34" s="1"/>
  <c r="H239" i="34"/>
  <c r="I238" i="34"/>
  <c r="J238" i="34" s="1"/>
  <c r="H238" i="34"/>
  <c r="I237" i="34"/>
  <c r="J237" i="34" s="1"/>
  <c r="H237" i="34"/>
  <c r="I236" i="34"/>
  <c r="J236" i="34" s="1"/>
  <c r="H236" i="34"/>
  <c r="I235" i="34"/>
  <c r="J235" i="34" s="1"/>
  <c r="H235" i="34"/>
  <c r="I234" i="34"/>
  <c r="J234" i="34" s="1"/>
  <c r="H234" i="34"/>
  <c r="I233" i="34"/>
  <c r="J233" i="34" s="1"/>
  <c r="H233" i="34"/>
  <c r="I232" i="34"/>
  <c r="J232" i="34" s="1"/>
  <c r="H232" i="34"/>
  <c r="I231" i="34"/>
  <c r="J231" i="34" s="1"/>
  <c r="H231" i="34"/>
  <c r="I230" i="34"/>
  <c r="J230" i="34" s="1"/>
  <c r="H230" i="34"/>
  <c r="I229" i="34"/>
  <c r="J229" i="34" s="1"/>
  <c r="H229" i="34"/>
  <c r="I228" i="34"/>
  <c r="J228" i="34" s="1"/>
  <c r="H228" i="34"/>
  <c r="I227" i="34"/>
  <c r="J227" i="34" s="1"/>
  <c r="H227" i="34"/>
  <c r="I226" i="34"/>
  <c r="J226" i="34" s="1"/>
  <c r="H226" i="34"/>
  <c r="I225" i="34"/>
  <c r="J225" i="34" s="1"/>
  <c r="H225" i="34"/>
  <c r="I224" i="34"/>
  <c r="J224" i="34" s="1"/>
  <c r="H224" i="34"/>
  <c r="I223" i="34"/>
  <c r="J223" i="34" s="1"/>
  <c r="H223" i="34"/>
  <c r="I222" i="34"/>
  <c r="J222" i="34" s="1"/>
  <c r="H222" i="34"/>
  <c r="I221" i="34"/>
  <c r="J221" i="34" s="1"/>
  <c r="H221" i="34"/>
  <c r="I220" i="34"/>
  <c r="J220" i="34" s="1"/>
  <c r="H220" i="34"/>
  <c r="I219" i="34"/>
  <c r="J219" i="34" s="1"/>
  <c r="H219" i="34"/>
  <c r="I218" i="34"/>
  <c r="J218" i="34" s="1"/>
  <c r="H218" i="34"/>
  <c r="I217" i="34"/>
  <c r="J217" i="34" s="1"/>
  <c r="H217" i="34"/>
  <c r="I216" i="34"/>
  <c r="J216" i="34" s="1"/>
  <c r="H216" i="34"/>
  <c r="I215" i="34"/>
  <c r="J215" i="34" s="1"/>
  <c r="H215" i="34"/>
  <c r="I214" i="34"/>
  <c r="J214" i="34" s="1"/>
  <c r="H214" i="34"/>
  <c r="I213" i="34"/>
  <c r="J213" i="34" s="1"/>
  <c r="H213" i="34"/>
  <c r="I212" i="34"/>
  <c r="J212" i="34" s="1"/>
  <c r="H212" i="34"/>
  <c r="I211" i="34"/>
  <c r="J211" i="34" s="1"/>
  <c r="H211" i="34"/>
  <c r="I210" i="34"/>
  <c r="J210" i="34" s="1"/>
  <c r="H210" i="34"/>
  <c r="I209" i="34"/>
  <c r="J209" i="34" s="1"/>
  <c r="H209" i="34"/>
  <c r="I208" i="34"/>
  <c r="J208" i="34" s="1"/>
  <c r="H208" i="34"/>
  <c r="I207" i="34"/>
  <c r="J207" i="34" s="1"/>
  <c r="H207" i="34"/>
  <c r="I206" i="34"/>
  <c r="J206" i="34" s="1"/>
  <c r="H206" i="34"/>
  <c r="I205" i="34"/>
  <c r="J205" i="34" s="1"/>
  <c r="H205" i="34"/>
  <c r="I204" i="34"/>
  <c r="J204" i="34" s="1"/>
  <c r="H204" i="34"/>
  <c r="I203" i="34"/>
  <c r="J203" i="34" s="1"/>
  <c r="H203" i="34"/>
  <c r="I202" i="34"/>
  <c r="J202" i="34" s="1"/>
  <c r="H202" i="34"/>
  <c r="I201" i="34"/>
  <c r="J201" i="34" s="1"/>
  <c r="H201" i="34"/>
  <c r="I200" i="34"/>
  <c r="J200" i="34" s="1"/>
  <c r="H200" i="34"/>
  <c r="I199" i="34"/>
  <c r="J199" i="34" s="1"/>
  <c r="H199" i="34"/>
  <c r="I198" i="34"/>
  <c r="J198" i="34" s="1"/>
  <c r="H198" i="34"/>
  <c r="I197" i="34"/>
  <c r="J197" i="34" s="1"/>
  <c r="H197" i="34"/>
  <c r="I196" i="34"/>
  <c r="J196" i="34" s="1"/>
  <c r="H196" i="34"/>
  <c r="I195" i="34"/>
  <c r="J195" i="34" s="1"/>
  <c r="H195" i="34"/>
  <c r="I194" i="34"/>
  <c r="J194" i="34" s="1"/>
  <c r="H194" i="34"/>
  <c r="I193" i="34"/>
  <c r="J193" i="34" s="1"/>
  <c r="H193" i="34"/>
  <c r="I192" i="34"/>
  <c r="J192" i="34" s="1"/>
  <c r="H192" i="34"/>
  <c r="I191" i="34"/>
  <c r="J191" i="34" s="1"/>
  <c r="H191" i="34"/>
  <c r="I190" i="34"/>
  <c r="J190" i="34" s="1"/>
  <c r="H190" i="34"/>
  <c r="I189" i="34"/>
  <c r="J189" i="34" s="1"/>
  <c r="H189" i="34"/>
  <c r="I188" i="34"/>
  <c r="J188" i="34" s="1"/>
  <c r="H188" i="34"/>
  <c r="I187" i="34"/>
  <c r="J187" i="34" s="1"/>
  <c r="H187" i="34"/>
  <c r="I186" i="34"/>
  <c r="J186" i="34" s="1"/>
  <c r="H186" i="34"/>
  <c r="I185" i="34"/>
  <c r="J185" i="34" s="1"/>
  <c r="H185" i="34"/>
  <c r="I184" i="34"/>
  <c r="J184" i="34" s="1"/>
  <c r="H184" i="34"/>
  <c r="I183" i="34"/>
  <c r="J183" i="34" s="1"/>
  <c r="H183" i="34"/>
  <c r="I182" i="34"/>
  <c r="J182" i="34" s="1"/>
  <c r="H182" i="34"/>
  <c r="I181" i="34"/>
  <c r="J181" i="34" s="1"/>
  <c r="H181" i="34"/>
  <c r="I180" i="34"/>
  <c r="J180" i="34" s="1"/>
  <c r="H180" i="34"/>
  <c r="I179" i="34"/>
  <c r="J179" i="34" s="1"/>
  <c r="H179" i="34"/>
  <c r="I178" i="34"/>
  <c r="J178" i="34" s="1"/>
  <c r="H178" i="34"/>
  <c r="I177" i="34"/>
  <c r="J177" i="34" s="1"/>
  <c r="H177" i="34"/>
  <c r="I176" i="34"/>
  <c r="J176" i="34" s="1"/>
  <c r="H176" i="34"/>
  <c r="I175" i="34"/>
  <c r="J175" i="34" s="1"/>
  <c r="H175" i="34"/>
  <c r="I174" i="34"/>
  <c r="J174" i="34" s="1"/>
  <c r="H174" i="34"/>
  <c r="I173" i="34"/>
  <c r="J173" i="34" s="1"/>
  <c r="H173" i="34"/>
  <c r="I172" i="34"/>
  <c r="J172" i="34" s="1"/>
  <c r="H172" i="34"/>
  <c r="I171" i="34"/>
  <c r="J171" i="34" s="1"/>
  <c r="H171" i="34"/>
  <c r="I170" i="34"/>
  <c r="J170" i="34" s="1"/>
  <c r="H170" i="34"/>
  <c r="I169" i="34"/>
  <c r="J169" i="34" s="1"/>
  <c r="H169" i="34"/>
  <c r="I168" i="34"/>
  <c r="J168" i="34" s="1"/>
  <c r="H168" i="34"/>
  <c r="I167" i="34"/>
  <c r="J167" i="34" s="1"/>
  <c r="H167" i="34"/>
  <c r="I166" i="34"/>
  <c r="J166" i="34" s="1"/>
  <c r="H166" i="34"/>
  <c r="I165" i="34"/>
  <c r="J165" i="34" s="1"/>
  <c r="H165" i="34"/>
  <c r="I164" i="34"/>
  <c r="J164" i="34" s="1"/>
  <c r="H164" i="34"/>
  <c r="I163" i="34"/>
  <c r="J163" i="34" s="1"/>
  <c r="H163" i="34"/>
  <c r="I162" i="34"/>
  <c r="J162" i="34" s="1"/>
  <c r="H162" i="34"/>
  <c r="I161" i="34"/>
  <c r="J161" i="34" s="1"/>
  <c r="H161" i="34"/>
  <c r="I160" i="34"/>
  <c r="J160" i="34" s="1"/>
  <c r="H160" i="34"/>
  <c r="I159" i="34"/>
  <c r="J159" i="34" s="1"/>
  <c r="H159" i="34"/>
  <c r="I158" i="34"/>
  <c r="J158" i="34" s="1"/>
  <c r="H158" i="34"/>
  <c r="I157" i="34"/>
  <c r="J157" i="34" s="1"/>
  <c r="H157" i="34"/>
  <c r="I156" i="34"/>
  <c r="J156" i="34" s="1"/>
  <c r="H156" i="34"/>
  <c r="I155" i="34"/>
  <c r="J155" i="34" s="1"/>
  <c r="H155" i="34"/>
  <c r="I154" i="34"/>
  <c r="J154" i="34" s="1"/>
  <c r="H154" i="34"/>
  <c r="I153" i="34"/>
  <c r="J153" i="34" s="1"/>
  <c r="H153" i="34"/>
  <c r="I152" i="34"/>
  <c r="J152" i="34" s="1"/>
  <c r="H152" i="34"/>
  <c r="I151" i="34"/>
  <c r="J151" i="34" s="1"/>
  <c r="H151" i="34"/>
  <c r="I150" i="34"/>
  <c r="J150" i="34" s="1"/>
  <c r="H150" i="34"/>
  <c r="I149" i="34"/>
  <c r="J149" i="34" s="1"/>
  <c r="H149" i="34"/>
  <c r="I148" i="34"/>
  <c r="J148" i="34" s="1"/>
  <c r="H148" i="34"/>
  <c r="I147" i="34"/>
  <c r="J147" i="34" s="1"/>
  <c r="H147" i="34"/>
  <c r="I146" i="34"/>
  <c r="J146" i="34" s="1"/>
  <c r="H146" i="34"/>
  <c r="I145" i="34"/>
  <c r="J145" i="34" s="1"/>
  <c r="H145" i="34"/>
  <c r="I144" i="34"/>
  <c r="J144" i="34" s="1"/>
  <c r="H144" i="34"/>
  <c r="I143" i="34"/>
  <c r="J143" i="34" s="1"/>
  <c r="H143" i="34"/>
  <c r="I142" i="34"/>
  <c r="J142" i="34" s="1"/>
  <c r="H142" i="34"/>
  <c r="I141" i="34"/>
  <c r="J141" i="34" s="1"/>
  <c r="H141" i="34"/>
  <c r="I140" i="34"/>
  <c r="J140" i="34" s="1"/>
  <c r="H140" i="34"/>
  <c r="I139" i="34"/>
  <c r="J139" i="34" s="1"/>
  <c r="H139" i="34"/>
  <c r="I138" i="34"/>
  <c r="J138" i="34" s="1"/>
  <c r="H138" i="34"/>
  <c r="I137" i="34"/>
  <c r="J137" i="34" s="1"/>
  <c r="H137" i="34"/>
  <c r="I136" i="34"/>
  <c r="J136" i="34" s="1"/>
  <c r="H136" i="34"/>
  <c r="I135" i="34"/>
  <c r="J135" i="34" s="1"/>
  <c r="H135" i="34"/>
  <c r="I134" i="34"/>
  <c r="J134" i="34" s="1"/>
  <c r="H134" i="34"/>
  <c r="I133" i="34"/>
  <c r="J133" i="34" s="1"/>
  <c r="H133" i="34"/>
  <c r="I132" i="34"/>
  <c r="J132" i="34" s="1"/>
  <c r="H132" i="34"/>
  <c r="I131" i="34"/>
  <c r="J131" i="34" s="1"/>
  <c r="H131" i="34"/>
  <c r="I130" i="34"/>
  <c r="J130" i="34" s="1"/>
  <c r="H130" i="34"/>
  <c r="I129" i="34"/>
  <c r="J129" i="34" s="1"/>
  <c r="H129" i="34"/>
  <c r="I128" i="34"/>
  <c r="J128" i="34" s="1"/>
  <c r="H128" i="34"/>
  <c r="I127" i="34"/>
  <c r="J127" i="34" s="1"/>
  <c r="H127" i="34"/>
  <c r="I126" i="34"/>
  <c r="J126" i="34" s="1"/>
  <c r="H126" i="34"/>
  <c r="I125" i="34"/>
  <c r="J125" i="34" s="1"/>
  <c r="H125" i="34"/>
  <c r="I124" i="34"/>
  <c r="J124" i="34" s="1"/>
  <c r="H124" i="34"/>
  <c r="I123" i="34"/>
  <c r="J123" i="34" s="1"/>
  <c r="H123" i="34"/>
  <c r="I122" i="34"/>
  <c r="J122" i="34" s="1"/>
  <c r="H122" i="34"/>
  <c r="I121" i="34"/>
  <c r="J121" i="34" s="1"/>
  <c r="H121" i="34"/>
  <c r="I120" i="34"/>
  <c r="J120" i="34" s="1"/>
  <c r="H120" i="34"/>
  <c r="I119" i="34"/>
  <c r="J119" i="34" s="1"/>
  <c r="H119" i="34"/>
  <c r="I118" i="34"/>
  <c r="J118" i="34" s="1"/>
  <c r="H118" i="34"/>
  <c r="I117" i="34"/>
  <c r="J117" i="34" s="1"/>
  <c r="H117" i="34"/>
  <c r="I116" i="34"/>
  <c r="J116" i="34" s="1"/>
  <c r="H116" i="34"/>
  <c r="I115" i="34"/>
  <c r="J115" i="34" s="1"/>
  <c r="H115" i="34"/>
  <c r="I114" i="34"/>
  <c r="J114" i="34" s="1"/>
  <c r="H114" i="34"/>
  <c r="I113" i="34"/>
  <c r="J113" i="34" s="1"/>
  <c r="H113" i="34"/>
  <c r="I112" i="34"/>
  <c r="J112" i="34" s="1"/>
  <c r="H112" i="34"/>
  <c r="I47" i="34"/>
  <c r="J47" i="34" s="1"/>
  <c r="H47" i="34"/>
  <c r="I46" i="34"/>
  <c r="J46" i="34" s="1"/>
  <c r="H46" i="34"/>
  <c r="I45" i="34"/>
  <c r="J45" i="34" s="1"/>
  <c r="H45" i="34"/>
  <c r="I44" i="34"/>
  <c r="J44" i="34" s="1"/>
  <c r="H44" i="34"/>
  <c r="I43" i="34"/>
  <c r="J43" i="34" s="1"/>
  <c r="H43" i="34"/>
  <c r="I42" i="34"/>
  <c r="J42" i="34" s="1"/>
  <c r="H42" i="34"/>
  <c r="I41" i="34"/>
  <c r="J41" i="34" s="1"/>
  <c r="H41" i="34"/>
  <c r="I40" i="34"/>
  <c r="J40" i="34" s="1"/>
  <c r="H40" i="34"/>
  <c r="I39" i="34"/>
  <c r="J39" i="34" s="1"/>
  <c r="H39" i="34"/>
  <c r="I38" i="34"/>
  <c r="J38" i="34" s="1"/>
  <c r="H38" i="34"/>
  <c r="I37" i="34"/>
  <c r="J37" i="34" s="1"/>
  <c r="H37" i="34"/>
  <c r="I36" i="34"/>
  <c r="J36" i="34" s="1"/>
  <c r="H36" i="34"/>
  <c r="I23" i="34"/>
  <c r="J23" i="34" s="1"/>
  <c r="H23" i="34"/>
  <c r="I22" i="34"/>
  <c r="J22" i="34" s="1"/>
  <c r="H22" i="34"/>
  <c r="I21" i="34"/>
  <c r="J21" i="34" s="1"/>
  <c r="H21" i="34"/>
  <c r="I20" i="34"/>
  <c r="J20" i="34" s="1"/>
  <c r="H20" i="34"/>
  <c r="I19" i="34"/>
  <c r="J19" i="34" s="1"/>
  <c r="H19" i="34"/>
  <c r="B115" i="34"/>
  <c r="B116" i="34" s="1"/>
  <c r="B117" i="34" s="1"/>
  <c r="B118" i="34" s="1"/>
  <c r="B119" i="34" s="1"/>
  <c r="B120" i="34" s="1"/>
  <c r="B121" i="34" s="1"/>
  <c r="B122" i="34" s="1"/>
  <c r="B123" i="34" s="1"/>
  <c r="B124" i="34" s="1"/>
  <c r="B125" i="34" s="1"/>
  <c r="B126" i="34" s="1"/>
  <c r="B127" i="34" s="1"/>
  <c r="B128" i="34" s="1"/>
  <c r="B129" i="34" s="1"/>
  <c r="B130" i="34" s="1"/>
  <c r="B131" i="34" s="1"/>
  <c r="B132" i="34" s="1"/>
  <c r="B133" i="34" s="1"/>
  <c r="B134" i="34" s="1"/>
  <c r="B135" i="34" s="1"/>
  <c r="B136" i="34" s="1"/>
  <c r="B137" i="34" s="1"/>
  <c r="B138" i="34" s="1"/>
  <c r="B139" i="34" s="1"/>
  <c r="B140" i="34" s="1"/>
  <c r="B141" i="34" s="1"/>
  <c r="B142" i="34" s="1"/>
  <c r="B143" i="34" s="1"/>
  <c r="B144" i="34" s="1"/>
  <c r="B145" i="34" s="1"/>
  <c r="B146" i="34" s="1"/>
  <c r="B147" i="34" s="1"/>
  <c r="B148" i="34" s="1"/>
  <c r="B149" i="34" s="1"/>
  <c r="B150" i="34" s="1"/>
  <c r="B151" i="34" s="1"/>
  <c r="B152" i="34" s="1"/>
  <c r="B153" i="34" s="1"/>
  <c r="B154" i="34" s="1"/>
  <c r="B155" i="34" s="1"/>
  <c r="B156" i="34" s="1"/>
  <c r="B157" i="34" s="1"/>
  <c r="B158" i="34" s="1"/>
  <c r="B159" i="34" s="1"/>
  <c r="B160" i="34" s="1"/>
  <c r="B161" i="34" s="1"/>
  <c r="B162" i="34" s="1"/>
  <c r="B163" i="34" s="1"/>
  <c r="B164" i="34" s="1"/>
  <c r="B165" i="34" s="1"/>
  <c r="B166" i="34" s="1"/>
  <c r="B167" i="34" s="1"/>
  <c r="B168" i="34" s="1"/>
  <c r="B169" i="34" s="1"/>
  <c r="B170" i="34" s="1"/>
  <c r="B171" i="34" s="1"/>
  <c r="B172" i="34" s="1"/>
  <c r="B173" i="34" s="1"/>
  <c r="B174" i="34" s="1"/>
  <c r="B175" i="34" s="1"/>
  <c r="B176" i="34" s="1"/>
  <c r="B177" i="34" s="1"/>
  <c r="B178" i="34" s="1"/>
  <c r="B179" i="34" s="1"/>
  <c r="B180" i="34" s="1"/>
  <c r="B181" i="34" s="1"/>
  <c r="B182" i="34" s="1"/>
  <c r="B183" i="34" s="1"/>
  <c r="B184" i="34" s="1"/>
  <c r="B185" i="34" s="1"/>
  <c r="B186" i="34" s="1"/>
  <c r="B187" i="34" s="1"/>
  <c r="B188" i="34" s="1"/>
  <c r="B189" i="34" s="1"/>
  <c r="B190" i="34" s="1"/>
  <c r="B191" i="34" s="1"/>
  <c r="B192" i="34" s="1"/>
  <c r="B193" i="34" s="1"/>
  <c r="B194" i="34" s="1"/>
  <c r="B195" i="34" s="1"/>
  <c r="B196" i="34" s="1"/>
  <c r="B197" i="34" s="1"/>
  <c r="B198" i="34" s="1"/>
  <c r="B199" i="34" s="1"/>
  <c r="B200" i="34" s="1"/>
  <c r="B201" i="34" s="1"/>
  <c r="B202" i="34" s="1"/>
  <c r="B203" i="34" s="1"/>
  <c r="B204" i="34" s="1"/>
  <c r="B205" i="34" s="1"/>
  <c r="B206" i="34" s="1"/>
  <c r="B207" i="34" s="1"/>
  <c r="B208" i="34" s="1"/>
  <c r="B209" i="34" s="1"/>
  <c r="B210" i="34" s="1"/>
  <c r="B211" i="34" s="1"/>
  <c r="B212" i="34" s="1"/>
  <c r="B213" i="34" s="1"/>
  <c r="B214" i="34" s="1"/>
  <c r="B215" i="34" s="1"/>
  <c r="B216" i="34" s="1"/>
  <c r="B217" i="34" s="1"/>
  <c r="B218" i="34" s="1"/>
  <c r="B219" i="34" s="1"/>
  <c r="B220" i="34" s="1"/>
  <c r="B221" i="34" s="1"/>
  <c r="B222" i="34" s="1"/>
  <c r="B223" i="34" s="1"/>
  <c r="B224" i="34" s="1"/>
  <c r="B225" i="34" s="1"/>
  <c r="B226" i="34" s="1"/>
  <c r="B227" i="34" s="1"/>
  <c r="B228" i="34" s="1"/>
  <c r="B229" i="34" s="1"/>
  <c r="B230" i="34" s="1"/>
  <c r="B231" i="34" s="1"/>
  <c r="B232" i="34" s="1"/>
  <c r="B233" i="34" s="1"/>
  <c r="B234" i="34" s="1"/>
  <c r="B235" i="34" s="1"/>
  <c r="B236" i="34" s="1"/>
  <c r="B237" i="34" s="1"/>
  <c r="B238" i="34" s="1"/>
  <c r="B239" i="34" s="1"/>
  <c r="B240" i="34" s="1"/>
  <c r="B241" i="34" s="1"/>
  <c r="B242" i="34" s="1"/>
  <c r="B243" i="34" s="1"/>
  <c r="B244" i="34" s="1"/>
  <c r="B245" i="34" s="1"/>
  <c r="B246" i="34" s="1"/>
  <c r="B247" i="34" s="1"/>
  <c r="B248" i="34" s="1"/>
  <c r="B249" i="34" s="1"/>
  <c r="B250" i="34" s="1"/>
  <c r="B251" i="34" s="1"/>
  <c r="B252" i="34" s="1"/>
  <c r="B253" i="34" s="1"/>
  <c r="B254" i="34" s="1"/>
  <c r="B255" i="34" s="1"/>
  <c r="B256" i="34" s="1"/>
  <c r="B257" i="34" s="1"/>
  <c r="B258" i="34" s="1"/>
  <c r="B259" i="34" s="1"/>
  <c r="B260" i="34" s="1"/>
  <c r="B261" i="34" s="1"/>
  <c r="B262" i="34" s="1"/>
  <c r="B263" i="34" s="1"/>
  <c r="B264" i="34" s="1"/>
  <c r="B265" i="34" s="1"/>
  <c r="B266" i="34" s="1"/>
  <c r="B267" i="34" s="1"/>
  <c r="B268" i="34" s="1"/>
  <c r="B269" i="34" s="1"/>
  <c r="B270" i="34" s="1"/>
  <c r="B271" i="34" s="1"/>
  <c r="B272" i="34" s="1"/>
  <c r="B273" i="34" s="1"/>
  <c r="B274" i="34" s="1"/>
  <c r="B275" i="34" s="1"/>
  <c r="B276" i="34" s="1"/>
  <c r="B277" i="34" s="1"/>
  <c r="B278" i="34" s="1"/>
  <c r="B279" i="34" s="1"/>
  <c r="B280" i="34" s="1"/>
  <c r="B281" i="34" s="1"/>
  <c r="B282" i="34" s="1"/>
  <c r="B283" i="34" s="1"/>
  <c r="B284" i="34" s="1"/>
  <c r="B285" i="34" s="1"/>
  <c r="B286" i="34" s="1"/>
  <c r="B287" i="34" s="1"/>
  <c r="B288" i="34" s="1"/>
  <c r="B289" i="34" s="1"/>
  <c r="B290" i="34" s="1"/>
  <c r="B291" i="34" s="1"/>
  <c r="B292" i="34" s="1"/>
  <c r="B293" i="34" s="1"/>
  <c r="B294" i="34" s="1"/>
  <c r="B295" i="34" s="1"/>
  <c r="B296" i="34" s="1"/>
  <c r="B297" i="34" s="1"/>
  <c r="B298" i="34" s="1"/>
  <c r="B299" i="34" s="1"/>
  <c r="B300" i="34" s="1"/>
  <c r="B301" i="34" s="1"/>
  <c r="B302" i="34" s="1"/>
  <c r="B303" i="34" s="1"/>
  <c r="B304" i="34" s="1"/>
  <c r="B305" i="34" s="1"/>
  <c r="B306" i="34" s="1"/>
  <c r="B307" i="34" s="1"/>
  <c r="B308" i="34" s="1"/>
  <c r="B309" i="34" s="1"/>
  <c r="B310" i="34" s="1"/>
  <c r="B311" i="34" s="1"/>
  <c r="B312" i="34" s="1"/>
  <c r="B313" i="34" s="1"/>
  <c r="B314" i="34" s="1"/>
  <c r="B315" i="34" s="1"/>
  <c r="B316" i="34" s="1"/>
  <c r="B317" i="34" s="1"/>
  <c r="B318" i="34" s="1"/>
  <c r="B319" i="34" s="1"/>
  <c r="B320" i="34" s="1"/>
  <c r="B321" i="34" s="1"/>
  <c r="B322" i="34" s="1"/>
  <c r="B323" i="34" s="1"/>
  <c r="B324" i="34" s="1"/>
  <c r="B325" i="34" s="1"/>
  <c r="B326" i="34" s="1"/>
  <c r="B327" i="34" s="1"/>
  <c r="B328" i="34" s="1"/>
  <c r="B329" i="34" s="1"/>
  <c r="B330" i="34" s="1"/>
  <c r="B331" i="34" s="1"/>
  <c r="B332" i="34" s="1"/>
  <c r="B333" i="34" s="1"/>
  <c r="B334" i="34" s="1"/>
  <c r="B335" i="34" s="1"/>
  <c r="B336" i="34" s="1"/>
  <c r="B337" i="34" s="1"/>
  <c r="B338" i="34" s="1"/>
  <c r="B339" i="34" s="1"/>
  <c r="B340" i="34" s="1"/>
  <c r="B341" i="34" s="1"/>
  <c r="B342" i="34" s="1"/>
  <c r="B343" i="34" s="1"/>
  <c r="B344" i="34" s="1"/>
  <c r="B345" i="34" s="1"/>
  <c r="B346" i="34" s="1"/>
  <c r="B347" i="34" s="1"/>
  <c r="B348" i="34" s="1"/>
  <c r="B349" i="34" s="1"/>
  <c r="B350" i="34" s="1"/>
  <c r="B351" i="34" s="1"/>
  <c r="B352" i="34" s="1"/>
  <c r="B353" i="34" s="1"/>
  <c r="I18" i="34"/>
  <c r="J18" i="34" s="1"/>
  <c r="H18" i="34"/>
  <c r="G126" i="23" l="1"/>
  <c r="Z166" i="23"/>
  <c r="B355" i="34"/>
  <c r="B356" i="34" s="1"/>
  <c r="B357" i="34" s="1"/>
  <c r="H126" i="23"/>
  <c r="G128" i="23"/>
  <c r="H128" i="23" s="1"/>
  <c r="G127" i="23"/>
  <c r="H127" i="23" s="1"/>
  <c r="G125" i="23"/>
  <c r="H125" i="23" s="1"/>
  <c r="G124" i="23"/>
  <c r="H124" i="23" s="1"/>
  <c r="F55" i="23" l="1"/>
  <c r="G55" i="23" s="1"/>
  <c r="H55" i="23" s="1"/>
  <c r="F123" i="23"/>
  <c r="W166" i="23" s="1"/>
  <c r="F122" i="23"/>
  <c r="V166" i="23" s="1"/>
  <c r="F121" i="23"/>
  <c r="F120" i="23"/>
  <c r="T166" i="23" s="1"/>
  <c r="F119" i="23"/>
  <c r="F118" i="23"/>
  <c r="R166" i="23" s="1"/>
  <c r="G119" i="23" l="1"/>
  <c r="H119" i="23" s="1"/>
  <c r="S166" i="23"/>
  <c r="Q165" i="23"/>
  <c r="U166" i="23"/>
  <c r="V165" i="23"/>
  <c r="T165" i="23"/>
  <c r="R165" i="23"/>
  <c r="S165" i="23"/>
  <c r="G118" i="23"/>
  <c r="H118" i="23" s="1"/>
  <c r="G120" i="23"/>
  <c r="H120" i="23" s="1"/>
  <c r="G121" i="23"/>
  <c r="H121" i="23" s="1"/>
  <c r="G122" i="23"/>
  <c r="H122" i="23" s="1"/>
  <c r="G123" i="23"/>
  <c r="H123" i="23" s="1"/>
  <c r="F40" i="23"/>
  <c r="G40" i="23" s="1"/>
  <c r="H40" i="23" s="1"/>
  <c r="F117" i="23" l="1"/>
  <c r="Q166" i="23" s="1"/>
  <c r="U165" i="23" l="1"/>
  <c r="G117" i="23"/>
  <c r="H117" i="23" s="1"/>
  <c r="G143" i="23"/>
  <c r="H143" i="23" s="1"/>
  <c r="F59" i="23" l="1"/>
  <c r="F76" i="23" s="1"/>
  <c r="F49" i="23" l="1"/>
  <c r="G147" i="23" l="1"/>
  <c r="H147" i="23" s="1"/>
  <c r="G146" i="23"/>
  <c r="H146" i="23" s="1"/>
  <c r="F139" i="23"/>
  <c r="F138" i="23"/>
  <c r="F137" i="23"/>
  <c r="G137" i="23" s="1"/>
  <c r="H137" i="23" s="1"/>
  <c r="F136" i="23"/>
  <c r="G136" i="23" s="1"/>
  <c r="H136" i="23" s="1"/>
  <c r="F135" i="23"/>
  <c r="F134" i="23"/>
  <c r="F133" i="23"/>
  <c r="F132" i="23"/>
  <c r="F103" i="23"/>
  <c r="F102" i="23"/>
  <c r="F101" i="23"/>
  <c r="F100" i="23"/>
  <c r="F99" i="23"/>
  <c r="F98" i="23"/>
  <c r="F97" i="23"/>
  <c r="F96" i="23"/>
  <c r="F95" i="23"/>
  <c r="F94" i="23"/>
  <c r="G59" i="23"/>
  <c r="F114" i="23"/>
  <c r="N166" i="23" s="1"/>
  <c r="G133" i="23" l="1"/>
  <c r="H133" i="23" s="1"/>
  <c r="K165" i="23"/>
  <c r="H59" i="23"/>
  <c r="H76" i="23" s="1"/>
  <c r="G76" i="23"/>
  <c r="H49" i="23"/>
  <c r="G49" i="23"/>
  <c r="G95" i="23"/>
  <c r="H95" i="23" s="1"/>
  <c r="G97" i="23"/>
  <c r="H97" i="23" s="1"/>
  <c r="G101" i="23"/>
  <c r="H101" i="23" s="1"/>
  <c r="G94" i="23"/>
  <c r="H94" i="23" s="1"/>
  <c r="G98" i="23"/>
  <c r="H98" i="23" s="1"/>
  <c r="G102" i="23"/>
  <c r="H102" i="23" s="1"/>
  <c r="G99" i="23"/>
  <c r="H99" i="23" s="1"/>
  <c r="G103" i="23"/>
  <c r="H103" i="23" s="1"/>
  <c r="G96" i="23"/>
  <c r="H96" i="23" s="1"/>
  <c r="G100" i="23"/>
  <c r="H100" i="23" s="1"/>
  <c r="G114" i="23"/>
  <c r="H114" i="23" s="1"/>
  <c r="F53" i="23"/>
  <c r="F54" i="23"/>
  <c r="G54" i="23" s="1"/>
  <c r="H54" i="23" s="1"/>
  <c r="F52" i="23"/>
  <c r="F140" i="23"/>
  <c r="G132" i="23"/>
  <c r="H132" i="23" s="1"/>
  <c r="F150" i="23"/>
  <c r="AC166" i="23" s="1"/>
  <c r="F111" i="23"/>
  <c r="M166" i="23" s="1"/>
  <c r="G90" i="23"/>
  <c r="G91" i="23" s="1"/>
  <c r="F90" i="23"/>
  <c r="G135" i="23"/>
  <c r="H135" i="23" s="1"/>
  <c r="G139" i="23"/>
  <c r="H139" i="23" s="1"/>
  <c r="G145" i="23"/>
  <c r="H145" i="23" s="1"/>
  <c r="G149" i="23"/>
  <c r="H149" i="23" s="1"/>
  <c r="G134" i="23"/>
  <c r="H134" i="23" s="1"/>
  <c r="G138" i="23"/>
  <c r="H138" i="23" s="1"/>
  <c r="G144" i="23"/>
  <c r="H144" i="23" s="1"/>
  <c r="G148" i="23"/>
  <c r="H148" i="23" s="1"/>
  <c r="P165" i="23" l="1"/>
  <c r="X165" i="23"/>
  <c r="F56" i="23"/>
  <c r="L166" i="23" s="1"/>
  <c r="G53" i="23"/>
  <c r="H53" i="23" s="1"/>
  <c r="G52" i="23"/>
  <c r="H52" i="23" s="1"/>
  <c r="G140" i="23"/>
  <c r="G150" i="23"/>
  <c r="H150" i="23"/>
  <c r="H140" i="23"/>
  <c r="F91" i="23"/>
  <c r="H90" i="23"/>
  <c r="H91" i="23" s="1"/>
  <c r="G111" i="23"/>
  <c r="H111" i="23"/>
  <c r="M165" i="23" l="1"/>
  <c r="H56" i="23"/>
  <c r="G56" i="23"/>
  <c r="F116" i="23"/>
  <c r="P166" i="23" s="1"/>
  <c r="F38" i="23"/>
  <c r="F34" i="23"/>
  <c r="F30" i="23"/>
  <c r="F26" i="23"/>
  <c r="G26" i="23" s="1"/>
  <c r="H26" i="23" s="1"/>
  <c r="F37" i="23"/>
  <c r="F33" i="23"/>
  <c r="G33" i="23" s="1"/>
  <c r="H33" i="23" s="1"/>
  <c r="F29" i="23"/>
  <c r="F36" i="23"/>
  <c r="F32" i="23"/>
  <c r="F28" i="23"/>
  <c r="F35" i="23"/>
  <c r="F31" i="23"/>
  <c r="G31" i="23" s="1"/>
  <c r="H31" i="23" s="1"/>
  <c r="F27" i="23"/>
  <c r="F39" i="23"/>
  <c r="G39" i="23" s="1"/>
  <c r="H39" i="23" s="1"/>
  <c r="F8" i="23"/>
  <c r="E159" i="23" s="1"/>
  <c r="E160" i="23" l="1"/>
  <c r="E161" i="23" s="1"/>
  <c r="L165" i="23"/>
  <c r="F41" i="23"/>
  <c r="J166" i="23" s="1"/>
  <c r="G116" i="23"/>
  <c r="F129" i="23"/>
  <c r="G34" i="23"/>
  <c r="H34" i="23" s="1"/>
  <c r="G27" i="23"/>
  <c r="H27" i="23" s="1"/>
  <c r="G36" i="23"/>
  <c r="H36" i="23" s="1"/>
  <c r="G37" i="23"/>
  <c r="H37" i="23" s="1"/>
  <c r="G8" i="23"/>
  <c r="H8" i="23" s="1"/>
  <c r="G28" i="23"/>
  <c r="H28" i="23" s="1"/>
  <c r="G38" i="23"/>
  <c r="H38" i="23" s="1"/>
  <c r="G32" i="23"/>
  <c r="H32" i="23" s="1"/>
  <c r="G29" i="23"/>
  <c r="H29" i="23" s="1"/>
  <c r="G35" i="23"/>
  <c r="H35" i="23" s="1"/>
  <c r="G30" i="23"/>
  <c r="H30" i="23" s="1"/>
  <c r="F87" i="23"/>
  <c r="K166" i="23" s="1"/>
  <c r="F23" i="23"/>
  <c r="I170" i="23" l="1"/>
  <c r="E167" i="23"/>
  <c r="L173" i="23" s="1"/>
  <c r="E155" i="23"/>
  <c r="E156" i="23" s="1"/>
  <c r="I165" i="23"/>
  <c r="I166" i="23"/>
  <c r="J165" i="23"/>
  <c r="O165" i="23"/>
  <c r="E166" i="23"/>
  <c r="I173" i="23" s="1"/>
  <c r="H41" i="23"/>
  <c r="G41" i="23"/>
  <c r="H87" i="23"/>
  <c r="H116" i="23"/>
  <c r="H129" i="23" s="1"/>
  <c r="G129" i="23"/>
  <c r="G23" i="23"/>
  <c r="G87" i="23"/>
  <c r="H23" i="23"/>
  <c r="E157" i="23" l="1"/>
  <c r="E170" i="23" s="1"/>
  <c r="K173" i="23" s="1"/>
  <c r="E169" i="23"/>
  <c r="N173" i="23" s="1"/>
  <c r="E162" i="23"/>
  <c r="J173" i="23" s="1"/>
  <c r="E171"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tc={C6BD6EEB-555E-4FE8-8570-C37CEF3C586A}</author>
  </authors>
  <commentList>
    <comment ref="B137" authorId="0" shapeId="0" xr:uid="{C6BD6EEB-555E-4FE8-8570-C37CEF3C586A}">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fecha y hora de entrega de reembolsos y  justificar el N/A de las firmas.</t>
      </text>
    </comment>
  </commentList>
</comment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<sst xmlns="http://schemas.openxmlformats.org/spreadsheetml/2006/main" count="11563" uniqueCount="3663">
  <si>
    <t>FORMATO SOLICITUD AL OPERADOR</t>
  </si>
  <si>
    <r>
      <rPr>
        <sz val="9"/>
        <color rgb="FF000000"/>
        <rFont val="Verdana"/>
        <family val="2"/>
      </rPr>
      <t xml:space="preserve">Código: </t>
    </r>
    <r>
      <rPr>
        <sz val="9"/>
        <rFont val="Verdana"/>
        <family val="2"/>
      </rPr>
      <t>500.08.15-67</t>
    </r>
  </si>
  <si>
    <t>PROCESO REPARACIÓN INTEGRAL</t>
  </si>
  <si>
    <t>PROCEDIMIENTO SOLICITUD REQUERIMIENTO OPERADOR</t>
  </si>
  <si>
    <t>Página: 1 de 3</t>
  </si>
  <si>
    <t xml:space="preserve">OBJETO DEL CONTRATO: </t>
  </si>
  <si>
    <t>Prestar los servicios de un operador logístico para apoyar la organización, producción y realización de eventos que requiera la UARIV</t>
  </si>
  <si>
    <t xml:space="preserve">REQUERIMIENTOS DE SERVICIO DE OPERACIÓN LOGÍSTICA </t>
  </si>
  <si>
    <t>INFORMACIÓN GENERAL DE LA JORNADA</t>
  </si>
  <si>
    <t>NOMBRE DE LA ACTIVIDAD:</t>
  </si>
  <si>
    <t>N.º DE REQUERIMIENTO</t>
  </si>
  <si>
    <t>FECHA DE SOLICITUD:</t>
  </si>
  <si>
    <t>DIRECCIÓN
TERRITORIAL</t>
  </si>
  <si>
    <t>DEPARTAMENTO:</t>
  </si>
  <si>
    <t>MUNICIPIO:</t>
  </si>
  <si>
    <t>CORREGIMIENTO
VEREDA</t>
  </si>
  <si>
    <t>DIRECCIÓN Y LUGAR EXACTO DE LA ACTIVIDAD:</t>
  </si>
  <si>
    <t>FECHA DE INICIO Y FIN ACTIVIDAD</t>
  </si>
  <si>
    <t>HORA DE INICIO Y FIN ACTIVIDAD</t>
  </si>
  <si>
    <t>FECHA INICIO DE LA ACTIVIDAD</t>
  </si>
  <si>
    <t>HORA DE INICIO ACTIVIDAD</t>
  </si>
  <si>
    <t>FECHA FIN DE LA ACTIVIDAD</t>
  </si>
  <si>
    <t>HORA DE FINALIZACIÓN ACTIVIDAD</t>
  </si>
  <si>
    <t>RESPONSABLE DE LA ACTIVIDAD:</t>
  </si>
  <si>
    <t xml:space="preserve">CEDULA:       </t>
  </si>
  <si>
    <t>CORREO ELECTRÓNICO DEL RESPONSABLE:</t>
  </si>
  <si>
    <t xml:space="preserve"> 
              </t>
  </si>
  <si>
    <t xml:space="preserve">CELULAR:       </t>
  </si>
  <si>
    <t>MARQUE CON UNA X SI LA ACTIVIDAD PERTENECE A:</t>
  </si>
  <si>
    <t>GRUPO/ÁREA/EQUIPO/DEPENDENCIA:</t>
  </si>
  <si>
    <t>INFORMACIÓN RELACIONADA CON EL TIPO DE ACTIVIDAD A DESARROLLAR</t>
  </si>
  <si>
    <t xml:space="preserve"> INDICAR EL TIPO DE LA ACTIVIDAD A LA QUE CORRESPONDE EL DESARROLLO DE LA JORNADA: </t>
  </si>
  <si>
    <t xml:space="preserve"> Otro (   )  Cuál: </t>
  </si>
  <si>
    <t xml:space="preserve">ESPACIO EXCLUSIVO PARA SUJETOS DE REPARACION COLECTIVA: </t>
  </si>
  <si>
    <t>PIRC aprobado antes (  ) o después (  )  de la resolución 3143 de 2018</t>
  </si>
  <si>
    <t>NOMBRE DEL SUJETO DE REPARACIÓN COLECTIVA:</t>
  </si>
  <si>
    <t>TIPO DE SUJETO:</t>
  </si>
  <si>
    <r>
      <rPr>
        <b/>
        <sz val="10"/>
        <rFont val="Calibri"/>
        <family val="2"/>
        <scheme val="minor"/>
      </rPr>
      <t>Marcar con X:</t>
    </r>
    <r>
      <rPr>
        <sz val="10"/>
        <rFont val="Calibri"/>
        <family val="2"/>
        <scheme val="minor"/>
      </rPr>
      <t xml:space="preserve">
</t>
    </r>
    <r>
      <rPr>
        <b/>
        <sz val="10"/>
        <rFont val="Calibri"/>
        <family val="2"/>
        <scheme val="minor"/>
      </rPr>
      <t xml:space="preserve">Si la actividad es de ruta </t>
    </r>
    <r>
      <rPr>
        <sz val="10"/>
        <rFont val="Calibri"/>
        <family val="2"/>
        <scheme val="minor"/>
      </rPr>
      <t xml:space="preserve">(__), </t>
    </r>
    <r>
      <rPr>
        <b/>
        <sz val="10"/>
        <rFont val="Calibri"/>
        <family val="2"/>
        <scheme val="minor"/>
      </rPr>
      <t>indicar la fase en que se encuentra</t>
    </r>
    <r>
      <rPr>
        <sz val="10"/>
        <rFont val="Calibri"/>
        <family val="2"/>
        <scheme val="minor"/>
      </rPr>
      <t>:  Alistamiento (  ) , Diagnóstico del daño o caracterización (   ), 
Diseño y formulación  (  ), Implementación (  )</t>
    </r>
  </si>
  <si>
    <t>Solo diligenciar si el PIRC fue aprobado antes de la resolución 3143 de 2018
Marcar con X:</t>
  </si>
  <si>
    <t>Solo diligenciar si el PIRC fue aprobado después de la resolución 3143 de 2018</t>
  </si>
  <si>
    <t>El tipo de Medida:_____________</t>
  </si>
  <si>
    <t>Nombre de la medida:________________</t>
  </si>
  <si>
    <t>ID acción: (______)</t>
  </si>
  <si>
    <t>producto:__________</t>
  </si>
  <si>
    <t>Actividad:_________________________</t>
  </si>
  <si>
    <t>DESCRIPCIÓN DEL DESARROLLO DE  LA ACTIVIDAD</t>
  </si>
  <si>
    <t>ENTIDADES PARTICIPANTES:</t>
  </si>
  <si>
    <t xml:space="preserve">NÚMERO DE VÍCTIMAS PARTICIPANTES:                                     </t>
  </si>
  <si>
    <t xml:space="preserve">DESCRIPCIÓN BREVE: </t>
  </si>
  <si>
    <t>DETALLE ESPECÍFICO DEL REQUERIMIENTO</t>
  </si>
  <si>
    <t xml:space="preserve"> SALONES E ITEMS LOGÍSTICOS</t>
  </si>
  <si>
    <t xml:space="preserve">CONCEPTO
</t>
  </si>
  <si>
    <t>UNIDAD DE MEDIDA</t>
  </si>
  <si>
    <t>CANTIDAD</t>
  </si>
  <si>
    <t>ESPECIFICACIÓN TÉCNICA</t>
  </si>
  <si>
    <t>OBSERVACIONES</t>
  </si>
  <si>
    <t>ALIMENTACIÓN E HIDRATACIÓN</t>
  </si>
  <si>
    <t xml:space="preserve">MATERIALES </t>
  </si>
  <si>
    <t xml:space="preserve">REEMBOLSABLES 
</t>
  </si>
  <si>
    <t xml:space="preserve">                                                                                                                  Apoyo logistico adicional                                                                                                                        OBSERVACIONES</t>
  </si>
  <si>
    <t>Apoyo operativo territorial adicional</t>
  </si>
  <si>
    <t xml:space="preserve">Cuantos: </t>
  </si>
  <si>
    <t xml:space="preserve">ALOJAMIENTO </t>
  </si>
  <si>
    <t>¿Requiere alojamiento?</t>
  </si>
  <si>
    <t>SÍ</t>
  </si>
  <si>
    <t xml:space="preserve">NO </t>
  </si>
  <si>
    <t>TIPO ACOMODACIÓN</t>
  </si>
  <si>
    <t xml:space="preserve">CANTIDAD </t>
  </si>
  <si>
    <t xml:space="preserve"> No. NOCHES</t>
  </si>
  <si>
    <t>TRANSPORTES</t>
  </si>
  <si>
    <t>¿Requiere transporte propia de la comunidad?</t>
  </si>
  <si>
    <t>Marque con una X</t>
  </si>
  <si>
    <t>¿Requiere transporte terrestre intermunicipal o urbano?</t>
  </si>
  <si>
    <t>¿Requiere transporte fluvial?</t>
  </si>
  <si>
    <t>SÍ  (  )        NO   (  )</t>
  </si>
  <si>
    <t>SÍ  (  )           NO   (  )</t>
  </si>
  <si>
    <t>SÍ (  )           NO  (  )</t>
  </si>
  <si>
    <t>Monto solicitado</t>
  </si>
  <si>
    <t>Monto Solicitado</t>
  </si>
  <si>
    <t>OBSERVACIONES FINALES</t>
  </si>
  <si>
    <t>_________________________________
(Nombre, Firma) 
Responsable de la Jornada</t>
  </si>
  <si>
    <t>________________________________________
(Nombre, Firma) 
Director Territorial o Jefe de área</t>
  </si>
  <si>
    <t>_____________________________________________________
(Nombre, Firma)
Coordinador o Subdirector Técnico o Director Técnico</t>
  </si>
  <si>
    <r>
      <t xml:space="preserve">___________________________________________________
(Nombre, Firma)
</t>
    </r>
    <r>
      <rPr>
        <b/>
        <sz val="9"/>
        <color rgb="FF000000"/>
        <rFont val="Arial"/>
        <family val="2"/>
      </rPr>
      <t xml:space="preserve">Vo/Bo Supervisor del Contrato </t>
    </r>
  </si>
  <si>
    <t>Página: 2 de 3</t>
  </si>
  <si>
    <t>DATOS PERSONALES</t>
  </si>
  <si>
    <t>INFORMACIÓN BANCARIA</t>
  </si>
  <si>
    <t>UBICACIÓN</t>
  </si>
  <si>
    <t>DATOS SRC</t>
  </si>
  <si>
    <t>ITINERARIO TERRESTRE</t>
  </si>
  <si>
    <t>ENFOQUE DIFERENCIAL</t>
  </si>
  <si>
    <t>FECHA DE NACIMIENTO</t>
  </si>
  <si>
    <t>ALOJAMIENTO</t>
  </si>
  <si>
    <t>PRIMER NOMBRE</t>
  </si>
  <si>
    <t>SEGUNDO NOMBRE</t>
  </si>
  <si>
    <t>PRIMER APELLIDO</t>
  </si>
  <si>
    <t>SEGUNDO APELLIDO</t>
  </si>
  <si>
    <t>TIPO DOCUMENTO</t>
  </si>
  <si>
    <t>NÚMERO      DOCUMENTO</t>
  </si>
  <si>
    <t>NÚMERO DE CONTACTO</t>
  </si>
  <si>
    <t>CORREO ELECTRONICO Y/O DIRECCION</t>
  </si>
  <si>
    <t>HECHO Y ENFOQUE</t>
  </si>
  <si>
    <t xml:space="preserve">NUMERO DE CUENTA </t>
  </si>
  <si>
    <t xml:space="preserve">TIPO DE CUENTA </t>
  </si>
  <si>
    <t>NOMBRE ENTIDAD BANCARIA</t>
  </si>
  <si>
    <t>DEPARTAMENTO</t>
  </si>
  <si>
    <t>MUNICIPIO</t>
  </si>
  <si>
    <t>CORREGIMIENTO/VEREDA</t>
  </si>
  <si>
    <t>Nombre del SRC</t>
  </si>
  <si>
    <t>ID del SRC</t>
  </si>
  <si>
    <t>LUGAR DE SALIDA Y LUGAR DE LLEGADA</t>
  </si>
  <si>
    <t>COSTO IDA</t>
  </si>
  <si>
    <t>COSTO REGRESO</t>
  </si>
  <si>
    <t>COSTO TOTAL</t>
  </si>
  <si>
    <t>SI / NO</t>
  </si>
  <si>
    <t xml:space="preserve">DÍA </t>
  </si>
  <si>
    <t>MES</t>
  </si>
  <si>
    <t>AÑO</t>
  </si>
  <si>
    <t>FECHA DE ALOJAMIENTO</t>
  </si>
  <si>
    <t>No NOCHES DE ALOJAMIENTO</t>
  </si>
  <si>
    <t xml:space="preserve">TOTAL </t>
  </si>
  <si>
    <t xml:space="preserve">___________________________________________________
(Nombre, Firma)
Vo/Bo Supervisor del Contrato </t>
  </si>
  <si>
    <t>Página: 3 de 3</t>
  </si>
  <si>
    <t>CONCERTACIÓN DE LA OLLA COMUNITARIA</t>
  </si>
  <si>
    <t>FECHA DE REALIZACIÓN:</t>
  </si>
  <si>
    <t>DIRECCIÓN TERRITORIAL</t>
  </si>
  <si>
    <t xml:space="preserve">CORREGIMIENTO O VEREDA: </t>
  </si>
  <si>
    <t>Reparación Individual: (  )          Reparación Colectiva: (   )           Retornos y Reubicaciones:  (   )          Psicosocial:                    (  )          DAE:                                  (   )           Emprendimientos:                 (   )         Otra:                                 (  )</t>
  </si>
  <si>
    <t>Nombre de la Comunidad, SRC  u  Organización con la que se realizará la olla comunitaria</t>
  </si>
  <si>
    <t xml:space="preserve">Número de víctimas participantes:                                     </t>
  </si>
  <si>
    <t>Días de la olla comunitaria:</t>
  </si>
  <si>
    <t>Valor olla comunitaria:</t>
  </si>
  <si>
    <t>MARQUE CON UNA X EL TIPO DE ALIMENTACIÓN A CUBRIR CON LA OLLA E INDICAR EL NUMERO DE DÍAS A CUBRIR</t>
  </si>
  <si>
    <t xml:space="preserve">Tipo de alimentación a cubrir con la olla comunitaria: </t>
  </si>
  <si>
    <t>Marcar con una X</t>
  </si>
  <si>
    <t>Números de días</t>
  </si>
  <si>
    <t>Desayunos</t>
  </si>
  <si>
    <t>Refrigerios AM</t>
  </si>
  <si>
    <t xml:space="preserve">Almuerzos </t>
  </si>
  <si>
    <t>Refrigerios PM</t>
  </si>
  <si>
    <t>Cenas</t>
  </si>
  <si>
    <t>Otro</t>
  </si>
  <si>
    <r>
      <t xml:space="preserve">_________________________________
</t>
    </r>
    <r>
      <rPr>
        <b/>
        <sz val="8"/>
        <rFont val="Arial"/>
        <family val="2"/>
      </rPr>
      <t>(Nombre, Firma )  
Responsable de la Jornada</t>
    </r>
  </si>
  <si>
    <r>
      <t xml:space="preserve">________________________________
</t>
    </r>
    <r>
      <rPr>
        <b/>
        <sz val="8"/>
        <rFont val="Arial"/>
        <family val="2"/>
      </rPr>
      <t xml:space="preserve">(Nombre, Firma) 
</t>
    </r>
    <r>
      <rPr>
        <b/>
        <i/>
        <sz val="8"/>
        <rFont val="Arial"/>
        <family val="2"/>
      </rPr>
      <t>Director Territorial o Jefe de área</t>
    </r>
  </si>
  <si>
    <r>
      <t xml:space="preserve">____________________________________________________
</t>
    </r>
    <r>
      <rPr>
        <b/>
        <sz val="8"/>
        <rFont val="Arial"/>
        <family val="2"/>
      </rPr>
      <t xml:space="preserve">(Nombre, Firma) 
</t>
    </r>
    <r>
      <rPr>
        <b/>
        <i/>
        <sz val="8"/>
        <rFont val="Arial"/>
        <family val="2"/>
      </rPr>
      <t>Coordinador o Subdirector Técnico o Director Técnico</t>
    </r>
  </si>
  <si>
    <r>
      <t xml:space="preserve">___________________________________
</t>
    </r>
    <r>
      <rPr>
        <b/>
        <sz val="8"/>
        <rFont val="Arial"/>
        <family val="2"/>
      </rPr>
      <t xml:space="preserve">(Nombre, Firma) 
</t>
    </r>
    <r>
      <rPr>
        <b/>
        <i/>
        <sz val="8"/>
        <rFont val="Arial"/>
        <family val="2"/>
      </rPr>
      <t xml:space="preserve">Vo/Bo Supervisor del Contrato </t>
    </r>
  </si>
  <si>
    <t>DEPARTAMENTOS</t>
  </si>
  <si>
    <t>MUNICIPIOS</t>
  </si>
  <si>
    <t>DTS</t>
  </si>
  <si>
    <t>AMAZONAS</t>
  </si>
  <si>
    <t>ANTIOQUIA</t>
  </si>
  <si>
    <t>ARAUCA</t>
  </si>
  <si>
    <t>ARCHIPIÉLAGO_DE_SAN_ANDRÉS</t>
  </si>
  <si>
    <t>ATLÁNTICO</t>
  </si>
  <si>
    <t>BOGOTA</t>
  </si>
  <si>
    <t>BOLÍVAR</t>
  </si>
  <si>
    <t>BOYACÁ</t>
  </si>
  <si>
    <t>CALDAS</t>
  </si>
  <si>
    <t>CAQUETÁ</t>
  </si>
  <si>
    <t>CASANARE</t>
  </si>
  <si>
    <t>CAUCA</t>
  </si>
  <si>
    <t>CESAR</t>
  </si>
  <si>
    <t>CHOCÓ</t>
  </si>
  <si>
    <t>CÓRDOBA</t>
  </si>
  <si>
    <t>CUNDINAMARCA</t>
  </si>
  <si>
    <t>GUAINÍA</t>
  </si>
  <si>
    <t>GUAVIARE</t>
  </si>
  <si>
    <t>HUILA</t>
  </si>
  <si>
    <t>LA_GUAJIRA</t>
  </si>
  <si>
    <t>MAGDALENA</t>
  </si>
  <si>
    <t>META</t>
  </si>
  <si>
    <t>NARIÑO</t>
  </si>
  <si>
    <t>NORTE_DE_SANTANDER</t>
  </si>
  <si>
    <t>PUTUMAYO</t>
  </si>
  <si>
    <t>QUINDÍO</t>
  </si>
  <si>
    <t>RISARALDA</t>
  </si>
  <si>
    <t>SANTANDER</t>
  </si>
  <si>
    <t>SUCRE</t>
  </si>
  <si>
    <t>TOLIMA</t>
  </si>
  <si>
    <t>VALLE_DEL_CAUCA</t>
  </si>
  <si>
    <t>VAUPÉS</t>
  </si>
  <si>
    <t>VICHADA</t>
  </si>
  <si>
    <t>El Encanto</t>
  </si>
  <si>
    <t>Abejorral</t>
  </si>
  <si>
    <t>Arauca</t>
  </si>
  <si>
    <t>Providencia</t>
  </si>
  <si>
    <t>Baranoa</t>
  </si>
  <si>
    <t>Bogotá</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</si>
  <si>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</si>
  <si>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</si>
  <si>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</si>
  <si>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</si>
  <si>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</si>
  <si>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</si>
  <si>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</si>
  <si>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</si>
  <si>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</si>
  <si>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</si>
  <si>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</si>
  <si>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</si>
  <si>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</si>
  <si>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</si>
  <si>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</si>
  <si>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</si>
  <si>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</si>
  <si>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</si>
  <si>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</si>
  <si>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</si>
  <si>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Aguada</t>
  </si>
  <si>
    <t>Buenavista</t>
  </si>
  <si>
    <t>Alpujarra</t>
  </si>
  <si>
    <t>Alcalá</t>
  </si>
  <si>
    <t>Carurú</t>
  </si>
  <si>
    <t>Cumaribo</t>
  </si>
  <si>
    <t>La Chorrera</t>
  </si>
  <si>
    <t>Abriaquí</t>
  </si>
  <si>
    <t>Arauquita</t>
  </si>
  <si>
    <t>San Andrés</t>
  </si>
  <si>
    <t>Barranquilla</t>
  </si>
  <si>
    <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</si>
  <si>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</si>
  <si>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</si>
  <si>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</si>
  <si>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</si>
  <si>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</si>
  <si>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</si>
  <si>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</si>
  <si>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</si>
  <si>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</si>
  <si>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</si>
  <si>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</si>
  <si>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</si>
  <si>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</si>
  <si>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</si>
  <si>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</si>
  <si>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</si>
  <si>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</si>
  <si>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</si>
  <si>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</si>
  <si>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</si>
  <si>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</si>
  <si>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</si>
  <si>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</si>
  <si>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BOLIVAR</t>
  </si>
  <si>
    <t>La Pedrera</t>
  </si>
  <si>
    <t>Alejandría</t>
  </si>
  <si>
    <t>Cravo Norte</t>
  </si>
  <si>
    <t>Campo De La Cruz</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</si>
  <si>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</si>
  <si>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</si>
  <si>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</si>
  <si>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</si>
  <si>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</si>
  <si>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</si>
  <si>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</si>
  <si>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</si>
  <si>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</si>
  <si>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</si>
  <si>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</si>
  <si>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</si>
  <si>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</si>
  <si>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</si>
  <si>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</si>
  <si>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</si>
  <si>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</si>
  <si>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</si>
  <si>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</si>
  <si>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</si>
  <si>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</si>
  <si>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</si>
  <si>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</si>
  <si>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</si>
  <si>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</si>
  <si>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</si>
  <si>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CAQUETA Y HUILA</t>
  </si>
  <si>
    <t>La Victoria</t>
  </si>
  <si>
    <t>Amagá</t>
  </si>
  <si>
    <t>Fortul</t>
  </si>
  <si>
    <t>Candelaria</t>
  </si>
  <si>
    <t>Arjona</t>
  </si>
  <si>
    <t>Belén</t>
  </si>
  <si>
    <t>Belalcázar</t>
  </si>
  <si>
    <t>Curillo</t>
  </si>
  <si>
    <t>La Salina</t>
  </si>
  <si>
    <t>Bolívar</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</si>
  <si>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</si>
  <si>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</si>
  <si>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</si>
  <si>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</si>
  <si>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</si>
  <si>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</si>
  <si>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</si>
  <si>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</si>
  <si>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</si>
  <si>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</si>
  <si>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</si>
  <si>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</si>
  <si>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</si>
  <si>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</si>
  <si>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</si>
  <si>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</si>
  <si>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</si>
  <si>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</si>
  <si>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</si>
  <si>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</si>
  <si>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</si>
  <si>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</si>
  <si>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</si>
  <si>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</si>
  <si>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</si>
  <si>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</si>
  <si>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</si>
  <si>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</si>
  <si>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</si>
  <si>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</si>
  <si>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</si>
  <si>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</si>
  <si>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</si>
  <si>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</si>
  <si>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</si>
  <si>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</si>
  <si>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</si>
  <si>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</si>
  <si>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</si>
  <si>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</si>
  <si>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</si>
  <si>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</si>
  <si>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Córdoba</t>
  </si>
  <si>
    <t>Guática</t>
  </si>
  <si>
    <t>Barichara</t>
  </si>
  <si>
    <t>Corozal</t>
  </si>
  <si>
    <t>Armero Guayabal</t>
  </si>
  <si>
    <t>Taraira</t>
  </si>
  <si>
    <t>CENTRO</t>
  </si>
  <si>
    <t>Mirití - Paraná</t>
  </si>
  <si>
    <t>Andes</t>
  </si>
  <si>
    <t>Saravena</t>
  </si>
  <si>
    <t>Juan De Acosta</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</si>
  <si>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</si>
  <si>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</si>
  <si>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</si>
  <si>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</si>
  <si>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</si>
  <si>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</si>
  <si>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</si>
  <si>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</si>
  <si>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</si>
  <si>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</si>
  <si>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</si>
  <si>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</si>
  <si>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</si>
  <si>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</si>
  <si>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</si>
  <si>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</si>
  <si>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</si>
  <si>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</si>
  <si>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</si>
  <si>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</si>
  <si>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</si>
  <si>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</si>
  <si>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</si>
  <si>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</si>
  <si>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CESAR Y GUAJIRA</t>
  </si>
  <si>
    <t>Puerto Alegría</t>
  </si>
  <si>
    <t>Angelópolis</t>
  </si>
  <si>
    <t>Tame</t>
  </si>
  <si>
    <t>Luruaco</t>
  </si>
  <si>
    <t>Boavita</t>
  </si>
  <si>
    <t>La Dorada</t>
  </si>
  <si>
    <t>Florencia</t>
  </si>
  <si>
    <t>Nunchía</t>
  </si>
  <si>
    <t>Caldono</t>
  </si>
  <si>
    <t>Chiriguaná</t>
  </si>
  <si>
    <t>Belén De Bajira</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</si>
  <si>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</si>
  <si>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</si>
  <si>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</si>
  <si>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</si>
  <si>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</si>
  <si>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</si>
  <si>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</si>
  <si>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</si>
  <si>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</si>
  <si>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</si>
  <si>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</si>
  <si>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</si>
  <si>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</si>
  <si>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</si>
  <si>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</si>
  <si>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</si>
  <si>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</si>
  <si>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</si>
  <si>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</si>
  <si>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Cantagallo</t>
  </si>
  <si>
    <t>Boyacá</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</si>
  <si>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</si>
  <si>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</si>
  <si>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</si>
  <si>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</si>
  <si>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</si>
  <si>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</si>
  <si>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</si>
  <si>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</si>
  <si>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</si>
  <si>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</si>
  <si>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</si>
  <si>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</si>
  <si>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</si>
  <si>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</si>
  <si>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</si>
  <si>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</si>
  <si>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</si>
  <si>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</si>
  <si>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</si>
  <si>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</si>
  <si>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</si>
  <si>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</si>
  <si>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</si>
  <si>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</si>
  <si>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</si>
  <si>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</si>
  <si>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</si>
  <si>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</si>
  <si>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</si>
  <si>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</si>
  <si>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</si>
  <si>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</si>
  <si>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</si>
  <si>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</si>
  <si>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</si>
  <si>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</si>
  <si>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</si>
  <si>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</si>
  <si>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</si>
  <si>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</si>
  <si>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</si>
  <si>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</si>
  <si>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</si>
  <si>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</si>
  <si>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</si>
  <si>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</si>
  <si>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</si>
  <si>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EJE CAFETERO</t>
  </si>
  <si>
    <t>Puerto Santander</t>
  </si>
  <si>
    <t>Anzá</t>
  </si>
  <si>
    <t>Palmar De Varela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</si>
  <si>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</si>
  <si>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</si>
  <si>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</si>
  <si>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</si>
  <si>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</si>
  <si>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</si>
  <si>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</si>
  <si>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</si>
  <si>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</si>
  <si>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</si>
  <si>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</si>
  <si>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</si>
  <si>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</si>
  <si>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</si>
  <si>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</si>
  <si>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</si>
  <si>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</si>
  <si>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</si>
  <si>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</si>
  <si>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</si>
  <si>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</si>
  <si>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</si>
  <si>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</si>
  <si>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</si>
  <si>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</si>
  <si>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</si>
  <si>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</si>
  <si>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</si>
  <si>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</si>
  <si>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</si>
  <si>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</si>
  <si>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</si>
  <si>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</si>
  <si>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</si>
  <si>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</si>
  <si>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</si>
  <si>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</si>
  <si>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</si>
  <si>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</si>
  <si>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</si>
  <si>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</si>
  <si>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</si>
  <si>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</si>
  <si>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</si>
  <si>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</si>
  <si>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MAGDALENA MEDIO</t>
  </si>
  <si>
    <t>Arboletes</t>
  </si>
  <si>
    <t>Polonuevo</t>
  </si>
  <si>
    <t>Caldas</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</si>
  <si>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</si>
  <si>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</si>
  <si>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</si>
  <si>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</si>
  <si>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</si>
  <si>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</si>
  <si>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</si>
  <si>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</si>
  <si>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</si>
  <si>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</si>
  <si>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</si>
  <si>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</si>
  <si>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</si>
  <si>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</si>
  <si>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</si>
  <si>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</si>
  <si>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</si>
  <si>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</si>
  <si>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</si>
  <si>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META Y LLANOS ORIENTALES</t>
  </si>
  <si>
    <t>Ponedera</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</si>
  <si>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</si>
  <si>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</si>
  <si>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</si>
  <si>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</si>
  <si>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</si>
  <si>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</si>
  <si>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</si>
  <si>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</si>
  <si>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</si>
  <si>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</si>
  <si>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</si>
  <si>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</si>
  <si>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</si>
  <si>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</si>
  <si>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</si>
  <si>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</si>
  <si>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</si>
  <si>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</si>
  <si>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</si>
  <si>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</si>
  <si>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</si>
  <si>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</si>
  <si>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</si>
  <si>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</si>
  <si>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</si>
  <si>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</si>
  <si>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</si>
  <si>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</si>
  <si>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</si>
  <si>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</si>
  <si>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</si>
  <si>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</si>
  <si>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</si>
  <si>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</si>
  <si>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</si>
  <si>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</si>
  <si>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</si>
  <si>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</si>
  <si>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</si>
  <si>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</si>
  <si>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</si>
  <si>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</si>
  <si>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</si>
  <si>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NORTE DE SANTANDER Y ARAUCA</t>
  </si>
  <si>
    <t>Repelón</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</si>
  <si>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</si>
  <si>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</si>
  <si>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</si>
  <si>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</si>
  <si>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</si>
  <si>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</si>
  <si>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</si>
  <si>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</si>
  <si>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</si>
  <si>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</si>
  <si>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</si>
  <si>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</si>
  <si>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</si>
  <si>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</si>
  <si>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</si>
  <si>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</si>
  <si>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</si>
  <si>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</si>
  <si>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</si>
  <si>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</si>
  <si>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</si>
  <si>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</si>
  <si>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</si>
  <si>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</si>
  <si>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</si>
  <si>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</si>
  <si>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</si>
  <si>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</si>
  <si>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</si>
  <si>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</si>
  <si>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</si>
  <si>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</si>
  <si>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</si>
  <si>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</si>
  <si>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</si>
  <si>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</si>
  <si>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</si>
  <si>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</si>
  <si>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</si>
  <si>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</si>
  <si>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</si>
  <si>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</si>
  <si>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</si>
  <si>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</si>
  <si>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</si>
  <si>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</si>
  <si>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</si>
  <si>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</si>
  <si>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</si>
  <si>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</si>
  <si>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</si>
  <si>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</si>
  <si>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</si>
  <si>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</si>
  <si>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</si>
  <si>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</si>
  <si>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</si>
  <si>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</si>
  <si>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</si>
  <si>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</si>
  <si>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</si>
  <si>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</si>
  <si>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</si>
  <si>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</si>
  <si>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</si>
  <si>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</si>
  <si>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</si>
  <si>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</si>
  <si>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</si>
  <si>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</si>
  <si>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</si>
  <si>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</si>
  <si>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</si>
  <si>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</si>
  <si>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</si>
  <si>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</si>
  <si>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</si>
  <si>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</si>
  <si>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</si>
  <si>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URABA</t>
  </si>
  <si>
    <t>Santo Tomás</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</si>
  <si>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</si>
  <si>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</si>
  <si>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</si>
  <si>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</si>
  <si>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</si>
  <si>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</si>
  <si>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</si>
  <si>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</si>
  <si>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</si>
  <si>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</si>
  <si>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</si>
  <si>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</si>
  <si>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</si>
  <si>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</si>
  <si>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</si>
  <si>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</si>
  <si>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</si>
  <si>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</si>
  <si>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VALLE</t>
  </si>
  <si>
    <t>Soledad</t>
  </si>
  <si>
    <t>María La Baja</t>
  </si>
  <si>
    <t>Chitaraque</t>
  </si>
  <si>
    <t>Risaralda</t>
  </si>
  <si>
    <t>Miranda</t>
  </si>
  <si>
    <t>Río De Oro</t>
  </si>
  <si>
    <t>Medio San Juan</t>
  </si>
  <si>
    <t>Purísima De La Concepción</t>
  </si>
  <si>
    <t>Chocontá</t>
  </si>
  <si>
    <t>Oporapa</t>
  </si>
  <si>
    <t>Sabanas De San Ángel</t>
  </si>
  <si>
    <t>Puerto López</t>
  </si>
  <si>
    <t>La Playa</t>
  </si>
  <si>
    <t>Cimitarra</t>
  </si>
  <si>
    <t>San Marcos</t>
  </si>
  <si>
    <t>Herveo</t>
  </si>
  <si>
    <t>Guacarí</t>
  </si>
  <si>
    <t>VARIAS DT</t>
  </si>
  <si>
    <t>Buriticá</t>
  </si>
  <si>
    <t>Suan</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</si>
  <si>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</si>
  <si>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</si>
  <si>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</si>
  <si>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</si>
  <si>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</si>
  <si>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</si>
  <si>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</si>
  <si>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</si>
  <si>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</si>
  <si>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</si>
  <si>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</si>
  <si>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</si>
  <si>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</si>
  <si>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</si>
  <si>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</si>
  <si>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</si>
  <si>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</si>
  <si>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</si>
  <si>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</si>
  <si>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</si>
  <si>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</si>
  <si>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</si>
  <si>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</si>
  <si>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</si>
  <si>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</si>
  <si>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</si>
  <si>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</si>
  <si>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</si>
  <si>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</si>
  <si>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</si>
  <si>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</si>
  <si>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</si>
  <si>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</si>
  <si>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</si>
  <si>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</si>
  <si>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</si>
  <si>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</si>
  <si>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</si>
  <si>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</si>
  <si>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</si>
  <si>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</si>
  <si>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</si>
  <si>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</si>
  <si>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</si>
  <si>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</si>
  <si>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</si>
  <si>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</si>
  <si>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</si>
  <si>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</si>
  <si>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</si>
  <si>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</si>
  <si>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</si>
  <si>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</si>
  <si>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</si>
  <si>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</si>
  <si>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</si>
  <si>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</si>
  <si>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</si>
  <si>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</si>
  <si>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</si>
  <si>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</si>
  <si>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</si>
  <si>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</si>
  <si>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</si>
  <si>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</si>
  <si>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</si>
  <si>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</si>
  <si>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</si>
  <si>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</si>
  <si>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</si>
  <si>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</si>
  <si>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</si>
  <si>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</si>
  <si>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</si>
  <si>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</si>
  <si>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</si>
  <si>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</si>
  <si>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</si>
  <si>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</si>
  <si>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</si>
  <si>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</si>
  <si>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Sucre</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</si>
  <si>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</si>
  <si>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</si>
  <si>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</si>
  <si>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</si>
  <si>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</si>
  <si>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</si>
  <si>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</si>
  <si>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</si>
  <si>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</si>
  <si>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</si>
  <si>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</si>
  <si>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</si>
  <si>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</si>
  <si>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</si>
  <si>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</si>
  <si>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</si>
  <si>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</si>
  <si>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</si>
  <si>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</si>
  <si>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</si>
  <si>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</si>
  <si>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</si>
  <si>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</si>
  <si>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</si>
  <si>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</si>
  <si>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</si>
  <si>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</si>
  <si>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</si>
  <si>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</si>
  <si>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</si>
  <si>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</si>
  <si>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</si>
  <si>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</si>
  <si>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San Cristóbal</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</si>
  <si>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</si>
  <si>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</si>
  <si>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</si>
  <si>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</si>
  <si>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</si>
  <si>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</si>
  <si>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</si>
  <si>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</si>
  <si>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</si>
  <si>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</si>
  <si>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</si>
  <si>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</si>
  <si>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</si>
  <si>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</si>
  <si>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</si>
  <si>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</si>
  <si>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</si>
  <si>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</si>
  <si>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</si>
  <si>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</si>
  <si>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</si>
  <si>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</si>
  <si>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</si>
  <si>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</si>
  <si>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</si>
  <si>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</si>
  <si>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</si>
  <si>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</si>
  <si>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</si>
  <si>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</si>
  <si>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</si>
  <si>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</si>
  <si>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</si>
  <si>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</si>
  <si>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</si>
  <si>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</si>
  <si>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</si>
  <si>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</si>
  <si>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</si>
  <si>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</si>
  <si>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</si>
  <si>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</si>
  <si>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</si>
  <si>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</si>
  <si>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</si>
  <si>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</si>
  <si>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</si>
  <si>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</si>
  <si>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</si>
  <si>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</si>
  <si>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</si>
  <si>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</si>
  <si>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</si>
  <si>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</si>
  <si>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</si>
  <si>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</si>
  <si>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</si>
  <si>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</si>
  <si>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</si>
  <si>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</si>
  <si>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</si>
  <si>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</si>
  <si>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</si>
  <si>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</si>
  <si>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</si>
  <si>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</si>
  <si>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</si>
  <si>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</si>
  <si>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</si>
  <si>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</si>
  <si>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Ciudad Bolívar</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</si>
  <si>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</si>
  <si>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</si>
  <si>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</si>
  <si>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</si>
  <si>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</si>
  <si>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</si>
  <si>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</si>
  <si>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</si>
  <si>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</si>
  <si>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</si>
  <si>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</si>
  <si>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</si>
  <si>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</si>
  <si>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</si>
  <si>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</si>
  <si>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</si>
  <si>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</si>
  <si>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</si>
  <si>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</si>
  <si>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</si>
  <si>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</si>
  <si>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</si>
  <si>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</si>
  <si>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</si>
  <si>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</si>
  <si>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</si>
  <si>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</si>
  <si>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</si>
  <si>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</si>
  <si>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</si>
  <si>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</si>
  <si>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</si>
  <si>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</si>
  <si>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</si>
  <si>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</si>
  <si>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</si>
  <si>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</si>
  <si>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</si>
  <si>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</si>
  <si>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Apoyo Preparación de Alimentos</t>
  </si>
  <si>
    <t>Cuantos: 1</t>
  </si>
  <si>
    <t>Copacabana</t>
  </si>
  <si>
    <t>Santa Rosa Del Sur</t>
  </si>
  <si>
    <t>Garagoa</t>
  </si>
  <si>
    <t>Timbío</t>
  </si>
  <si>
    <t>Mallama</t>
  </si>
  <si>
    <t>Toledo</t>
  </si>
  <si>
    <t>Saldaña</t>
  </si>
  <si>
    <t>Versalles</t>
  </si>
  <si>
    <t>Elementos Tradicionales</t>
  </si>
  <si>
    <t>Cuantos: 2</t>
  </si>
  <si>
    <t>Dabeiba</t>
  </si>
  <si>
    <t>Simití</t>
  </si>
  <si>
    <t>Guacamayas</t>
  </si>
  <si>
    <t>Timbiquí</t>
  </si>
  <si>
    <t>Guachetá</t>
  </si>
  <si>
    <t>Mosquera</t>
  </si>
  <si>
    <t>Villa Caro</t>
  </si>
  <si>
    <t>Guapotá</t>
  </si>
  <si>
    <t>San Antonio</t>
  </si>
  <si>
    <t>Vijes</t>
  </si>
  <si>
    <t>Gasolina</t>
  </si>
  <si>
    <t>Cuantos: 3</t>
  </si>
  <si>
    <t>Donmatías</t>
  </si>
  <si>
    <t>Soplaviento</t>
  </si>
  <si>
    <t>Guateque</t>
  </si>
  <si>
    <t>Toribío</t>
  </si>
  <si>
    <t>Guaduas</t>
  </si>
  <si>
    <t>Nariño</t>
  </si>
  <si>
    <t>Villa Del Rosario</t>
  </si>
  <si>
    <t>Guavatá</t>
  </si>
  <si>
    <t>San Luis</t>
  </si>
  <si>
    <t>Yotoco</t>
  </si>
  <si>
    <t xml:space="preserve">Insumos para rituales </t>
  </si>
  <si>
    <t>Cuantos: 4</t>
  </si>
  <si>
    <t>Ebéjico</t>
  </si>
  <si>
    <t>Talaigua Nuevo</t>
  </si>
  <si>
    <t>Guayatá</t>
  </si>
  <si>
    <t>Totoró</t>
  </si>
  <si>
    <t>Guasca</t>
  </si>
  <si>
    <t>Olaya Herrera</t>
  </si>
  <si>
    <t>Güepsa</t>
  </si>
  <si>
    <t>San Sebastián De Mariquita</t>
  </si>
  <si>
    <t>Yumbo</t>
  </si>
  <si>
    <t xml:space="preserve"> Medico Tradicional ( Jaibana, apoyo espiritual, ancestros, Chaman) </t>
  </si>
  <si>
    <t>Cuantos: 5</t>
  </si>
  <si>
    <t>El Bagre</t>
  </si>
  <si>
    <t>Tiquisio</t>
  </si>
  <si>
    <t>Güicán De La Sierra</t>
  </si>
  <si>
    <t>Villa Rica</t>
  </si>
  <si>
    <t>Guataquí</t>
  </si>
  <si>
    <t>Ospina</t>
  </si>
  <si>
    <t>Hato</t>
  </si>
  <si>
    <t>Santa Isabel</t>
  </si>
  <si>
    <t>Zarzal</t>
  </si>
  <si>
    <t>Olla Comunitaria</t>
  </si>
  <si>
    <t>Cuantos: 6</t>
  </si>
  <si>
    <t>El Carmen De Viboral</t>
  </si>
  <si>
    <t>Turbaco</t>
  </si>
  <si>
    <t>Iza</t>
  </si>
  <si>
    <t>Guatavita</t>
  </si>
  <si>
    <t>Pasto</t>
  </si>
  <si>
    <t>Jesús María</t>
  </si>
  <si>
    <t>Reembolso Transporte Especial Transporte propio de la comunidad</t>
  </si>
  <si>
    <t>Cuantos: 7</t>
  </si>
  <si>
    <t>El Santuario</t>
  </si>
  <si>
    <t>Turbaná</t>
  </si>
  <si>
    <t>Jenesano</t>
  </si>
  <si>
    <t>Guayabal De Síquima</t>
  </si>
  <si>
    <t>Policarpa</t>
  </si>
  <si>
    <t>Jordán</t>
  </si>
  <si>
    <t>Valle De San Juan</t>
  </si>
  <si>
    <t>Talleristas</t>
  </si>
  <si>
    <t>Cuantos: 8</t>
  </si>
  <si>
    <t>Entrerríos</t>
  </si>
  <si>
    <t>Jericó</t>
  </si>
  <si>
    <t>Guayabetal</t>
  </si>
  <si>
    <t>Potosí</t>
  </si>
  <si>
    <t>La Belleza</t>
  </si>
  <si>
    <t>Venadillo</t>
  </si>
  <si>
    <t xml:space="preserve">Transporte de alimentos </t>
  </si>
  <si>
    <t>Cuantos: 9</t>
  </si>
  <si>
    <t>Envigado</t>
  </si>
  <si>
    <t>Zambrano</t>
  </si>
  <si>
    <t>La Capilla</t>
  </si>
  <si>
    <t>Gutiérrez</t>
  </si>
  <si>
    <t>Villahermosa</t>
  </si>
  <si>
    <t>Cuantos: 10</t>
  </si>
  <si>
    <t>Fredonia</t>
  </si>
  <si>
    <t>La Uvita</t>
  </si>
  <si>
    <t>Jerusalén</t>
  </si>
  <si>
    <t>Puerres</t>
  </si>
  <si>
    <t>Landázuri</t>
  </si>
  <si>
    <t>Villarrica</t>
  </si>
  <si>
    <t>Cuantos: 11</t>
  </si>
  <si>
    <t>Frontino</t>
  </si>
  <si>
    <t>Junín</t>
  </si>
  <si>
    <t>Pupiales</t>
  </si>
  <si>
    <t>Lebrija</t>
  </si>
  <si>
    <t>Cuantos: 12</t>
  </si>
  <si>
    <t>Giraldo</t>
  </si>
  <si>
    <t>Labranzagrande</t>
  </si>
  <si>
    <t>La Calera</t>
  </si>
  <si>
    <t>Ricaurte</t>
  </si>
  <si>
    <t>Los Santos</t>
  </si>
  <si>
    <t>ACCIONES AUTONOMAS</t>
  </si>
  <si>
    <t>Cuantos: 13</t>
  </si>
  <si>
    <t>Girardota</t>
  </si>
  <si>
    <t>Macanal</t>
  </si>
  <si>
    <t>La Mesa</t>
  </si>
  <si>
    <t>Roberto Payán</t>
  </si>
  <si>
    <t>Macaravita</t>
  </si>
  <si>
    <t xml:space="preserve">Orientación y asesoría a la inversión adecuada </t>
  </si>
  <si>
    <t>Cuantos: 14</t>
  </si>
  <si>
    <t>Gómez Plata</t>
  </si>
  <si>
    <t>Maripí</t>
  </si>
  <si>
    <t>La Palma</t>
  </si>
  <si>
    <t>Samaniego</t>
  </si>
  <si>
    <t>Málaga</t>
  </si>
  <si>
    <t xml:space="preserve">Espacio de inclusión Social y Económica </t>
  </si>
  <si>
    <t>Cuantos: 15</t>
  </si>
  <si>
    <t>La Peña</t>
  </si>
  <si>
    <t>San Andrés De Tumaco</t>
  </si>
  <si>
    <t>Matanza</t>
  </si>
  <si>
    <t xml:space="preserve">Taller PAE </t>
  </si>
  <si>
    <t>Cuantos: 16</t>
  </si>
  <si>
    <t>Mongua</t>
  </si>
  <si>
    <t>San Bernardo</t>
  </si>
  <si>
    <t>Mogotes</t>
  </si>
  <si>
    <t>Conexión PAE</t>
  </si>
  <si>
    <t>Cuantos: 17</t>
  </si>
  <si>
    <t>Guarne</t>
  </si>
  <si>
    <t>Monguí</t>
  </si>
  <si>
    <t>Lenguazaque</t>
  </si>
  <si>
    <t>San Lorenzo</t>
  </si>
  <si>
    <t>Molagavita</t>
  </si>
  <si>
    <t>Evaluación PAE</t>
  </si>
  <si>
    <t>Cuantos: 18</t>
  </si>
  <si>
    <t>Guatapé</t>
  </si>
  <si>
    <t>Moniquirá</t>
  </si>
  <si>
    <t>Machetá</t>
  </si>
  <si>
    <t>Ocamonte</t>
  </si>
  <si>
    <t>Jornada de Orientación y Acercamiento a la Oferta</t>
  </si>
  <si>
    <t>Cuantos: 19</t>
  </si>
  <si>
    <t>Heliconia</t>
  </si>
  <si>
    <t>Motavita</t>
  </si>
  <si>
    <t>Madrid</t>
  </si>
  <si>
    <t>San Pedro De Cartago</t>
  </si>
  <si>
    <t>Oiba</t>
  </si>
  <si>
    <t>Jornada Territorial Construyendo mi Futuro</t>
  </si>
  <si>
    <t>Cuantos: 20</t>
  </si>
  <si>
    <t>Hispania</t>
  </si>
  <si>
    <t>Muzo</t>
  </si>
  <si>
    <t>Manta</t>
  </si>
  <si>
    <t>Sandoná</t>
  </si>
  <si>
    <t>Onzaga</t>
  </si>
  <si>
    <t>Duelos Colectivos</t>
  </si>
  <si>
    <t>Itagüí</t>
  </si>
  <si>
    <t>Nobsa</t>
  </si>
  <si>
    <t>Medina</t>
  </si>
  <si>
    <t>Santa Bárbara</t>
  </si>
  <si>
    <t>Palmar</t>
  </si>
  <si>
    <t xml:space="preserve"> Imaginarios Colectivos</t>
  </si>
  <si>
    <t>Ituango</t>
  </si>
  <si>
    <t>Nuevo Colón</t>
  </si>
  <si>
    <t>Santacruz</t>
  </si>
  <si>
    <t>Palmas Del Socorro</t>
  </si>
  <si>
    <t>Transformación de escenarios sociales</t>
  </si>
  <si>
    <t>Jardín</t>
  </si>
  <si>
    <t>Oicatá</t>
  </si>
  <si>
    <t>Sapuyes</t>
  </si>
  <si>
    <t>Páramo</t>
  </si>
  <si>
    <t xml:space="preserve">Practicas sociales </t>
  </si>
  <si>
    <t>Otanche</t>
  </si>
  <si>
    <t>Nemocón</t>
  </si>
  <si>
    <t>Taminango</t>
  </si>
  <si>
    <t>Piedecuesta</t>
  </si>
  <si>
    <t xml:space="preserve">Viviendo la Diferencia </t>
  </si>
  <si>
    <t>La Ceja</t>
  </si>
  <si>
    <t>Pachavita</t>
  </si>
  <si>
    <t>Nilo</t>
  </si>
  <si>
    <t>Tangua</t>
  </si>
  <si>
    <t>Pinchote</t>
  </si>
  <si>
    <t xml:space="preserve">Fortalecimiento Organizativo </t>
  </si>
  <si>
    <t>La Estrella</t>
  </si>
  <si>
    <t>Nimaima</t>
  </si>
  <si>
    <t>Túquerres</t>
  </si>
  <si>
    <t>Puente Nacional</t>
  </si>
  <si>
    <t>Incidencia Social</t>
  </si>
  <si>
    <t>La Pintada</t>
  </si>
  <si>
    <t>Paipa</t>
  </si>
  <si>
    <t>Nocaima</t>
  </si>
  <si>
    <t>Yacuanquer</t>
  </si>
  <si>
    <t>Puerto Parra</t>
  </si>
  <si>
    <t xml:space="preserve">Evaluación y cierre </t>
  </si>
  <si>
    <t>Pajarito</t>
  </si>
  <si>
    <t>Pacho</t>
  </si>
  <si>
    <t>Puerto Wilches</t>
  </si>
  <si>
    <t xml:space="preserve">Satisfacción y Garantías de no Repetición SRC </t>
  </si>
  <si>
    <t>Liborina</t>
  </si>
  <si>
    <t>Panqueba</t>
  </si>
  <si>
    <t>Paime</t>
  </si>
  <si>
    <t>Rionegro</t>
  </si>
  <si>
    <t xml:space="preserve">Iniciativas locales de memoria </t>
  </si>
  <si>
    <t>Maceo</t>
  </si>
  <si>
    <t>Pauna</t>
  </si>
  <si>
    <t>Pandi</t>
  </si>
  <si>
    <t>Sabana De Torres</t>
  </si>
  <si>
    <t xml:space="preserve">Entrega de restos </t>
  </si>
  <si>
    <t>Marinilla</t>
  </si>
  <si>
    <t>Paya</t>
  </si>
  <si>
    <t>Paratebueno</t>
  </si>
  <si>
    <t>Estrategia de reparación Integral</t>
  </si>
  <si>
    <t>Medellín</t>
  </si>
  <si>
    <t>Paz De Río</t>
  </si>
  <si>
    <t>Pasca</t>
  </si>
  <si>
    <t>San Benito</t>
  </si>
  <si>
    <t>Ajuste a los planes de RYR</t>
  </si>
  <si>
    <t>Montebello</t>
  </si>
  <si>
    <t>Pesca</t>
  </si>
  <si>
    <t>Puerto Salgar</t>
  </si>
  <si>
    <t>San Gil</t>
  </si>
  <si>
    <t xml:space="preserve">Implementación de acciones de los Planes </t>
  </si>
  <si>
    <t>Murindó</t>
  </si>
  <si>
    <t>Pisba</t>
  </si>
  <si>
    <t>Pulí</t>
  </si>
  <si>
    <t>San Joaquín</t>
  </si>
  <si>
    <t xml:space="preserve"> Intervención de Planes de RYR</t>
  </si>
  <si>
    <t>Mutatá</t>
  </si>
  <si>
    <t>Puerto Boyacá</t>
  </si>
  <si>
    <t>Quebradanegra</t>
  </si>
  <si>
    <t>San José De Miranda</t>
  </si>
  <si>
    <t xml:space="preserve">Retorno masivo acompañado </t>
  </si>
  <si>
    <t>Quípama</t>
  </si>
  <si>
    <t>Quetame</t>
  </si>
  <si>
    <t>seguimiento al retorno</t>
  </si>
  <si>
    <t>Nechí</t>
  </si>
  <si>
    <t>Ramiriquí</t>
  </si>
  <si>
    <t>Quipile</t>
  </si>
  <si>
    <t>San Vicente De Chucurí</t>
  </si>
  <si>
    <t xml:space="preserve">Estrategia de fortalecimiento tejido social </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</si>
  <si>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</si>
  <si>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</si>
  <si>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</si>
  <si>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</si>
  <si>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</si>
  <si>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</si>
  <si>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</si>
  <si>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</si>
  <si>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</si>
  <si>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</si>
  <si>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</si>
  <si>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</si>
  <si>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</si>
  <si>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</si>
  <si>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</si>
  <si>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</si>
  <si>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</si>
  <si>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</si>
  <si>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</si>
  <si>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</si>
  <si>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</si>
  <si>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</si>
  <si>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</si>
  <si>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</si>
  <si>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</si>
  <si>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</si>
  <si>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</si>
  <si>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</si>
  <si>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</si>
  <si>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</si>
  <si>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</si>
  <si>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</si>
  <si>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</si>
  <si>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</si>
  <si>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</si>
  <si>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</si>
  <si>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</si>
  <si>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</si>
  <si>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</si>
  <si>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</si>
  <si>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</si>
  <si>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</si>
  <si>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</si>
  <si>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</si>
  <si>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</si>
  <si>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</si>
  <si>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</si>
  <si>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</si>
  <si>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</si>
  <si>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</si>
  <si>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</si>
  <si>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</si>
  <si>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</si>
  <si>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</si>
  <si>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</si>
  <si>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</si>
  <si>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</si>
  <si>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</si>
  <si>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</si>
  <si>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</si>
  <si>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</si>
  <si>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</si>
  <si>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</si>
  <si>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</si>
  <si>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</si>
  <si>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</si>
  <si>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</si>
  <si>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</si>
  <si>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</si>
  <si>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</si>
  <si>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</si>
  <si>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</si>
  <si>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</si>
  <si>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</si>
  <si>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</si>
  <si>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</si>
  <si>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</si>
  <si>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</si>
  <si>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</si>
  <si>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</si>
  <si>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</si>
  <si>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</si>
  <si>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</si>
  <si>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</si>
  <si>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</si>
  <si>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</si>
  <si>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</si>
  <si>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</si>
  <si>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</si>
  <si>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</si>
  <si>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</si>
  <si>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</si>
  <si>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</si>
  <si>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</si>
  <si>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</si>
  <si>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</si>
  <si>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</si>
  <si>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</si>
  <si>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</si>
  <si>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</si>
  <si>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</si>
  <si>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</si>
  <si>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</si>
  <si>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</si>
  <si>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</si>
  <si>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</si>
  <si>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</si>
  <si>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</si>
  <si>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</si>
  <si>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</si>
  <si>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</si>
  <si>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</si>
  <si>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</si>
  <si>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</si>
  <si>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</si>
  <si>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</si>
  <si>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</si>
  <si>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</si>
  <si>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</si>
  <si>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</si>
  <si>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</si>
  <si>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</si>
  <si>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</si>
  <si>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</si>
  <si>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</si>
  <si>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</si>
  <si>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</si>
  <si>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</si>
  <si>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</si>
  <si>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</si>
  <si>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</si>
  <si>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</si>
  <si>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</si>
  <si>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</si>
  <si>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</si>
  <si>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</si>
  <si>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</si>
  <si>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</si>
  <si>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MATERIALES</t>
  </si>
  <si>
    <t>Abrazadera plástica</t>
  </si>
  <si>
    <t>Abrazadera plástica estándar, 20 cm, color de acuerdo a requerimiento.</t>
  </si>
  <si>
    <t>Paquete x 100</t>
  </si>
  <si>
    <t>Agenda Diaria</t>
  </si>
  <si>
    <t>Agenda rayada de 50 Hojas sin diseño en la portada</t>
  </si>
  <si>
    <t>Unidad</t>
  </si>
  <si>
    <t>Aguja Capotera</t>
  </si>
  <si>
    <t>Aguja capotera con punta Nº 3. Son agujas más largas que las de coser, gruesas y con el ojo alargado.</t>
  </si>
  <si>
    <t>Paquete x 10 Unidades</t>
  </si>
  <si>
    <t>Aguja Croché</t>
  </si>
  <si>
    <t>Agujas croché</t>
  </si>
  <si>
    <t>Algodón</t>
  </si>
  <si>
    <t>Algodón Purificado Bolsa</t>
  </si>
  <si>
    <t>50 Gramos</t>
  </si>
  <si>
    <t>Arcilla Moldeable</t>
  </si>
  <si>
    <t>bloque de archilla moldeable no toxica</t>
  </si>
  <si>
    <t>Libra</t>
  </si>
  <si>
    <t>Arena</t>
  </si>
  <si>
    <t>Bulto de arena x 50 kilos, utilizado para la realización de acciones de satisfacción, que requieran el trabajo colectivo de la comUnidad.</t>
  </si>
  <si>
    <t>Bulto x 50 Kilos</t>
  </si>
  <si>
    <t xml:space="preserve">Arena de Colores </t>
  </si>
  <si>
    <t>Arena de colores surtidos.</t>
  </si>
  <si>
    <t xml:space="preserve">Arreglo Floral Para Mesa Principal </t>
  </si>
  <si>
    <t>Medidas de 40 * 20 cmts Variedad de flores</t>
  </si>
  <si>
    <t>Astas En Aluminio</t>
  </si>
  <si>
    <t>Alquiler Astas En Aluminio de 3 Metros</t>
  </si>
  <si>
    <t xml:space="preserve">Atriles En Madera Color </t>
  </si>
  <si>
    <t xml:space="preserve">Alquiler Atriles En Madera Color </t>
  </si>
  <si>
    <t>Balon Baloncesto</t>
  </si>
  <si>
    <t>Balón para uso de superficies duras, No. 7</t>
  </si>
  <si>
    <t xml:space="preserve">Balon Fútbol
</t>
  </si>
  <si>
    <t>Balon de futbol N5, Materiales externos Cuero pvc, Material de la cámara Butilo</t>
  </si>
  <si>
    <t xml:space="preserve">Balon Microfútbol
</t>
  </si>
  <si>
    <t>Balon de futbol N4. Materiales externos sintetico, Material de la cámara Butilo</t>
  </si>
  <si>
    <t>Balón Voleibol</t>
  </si>
  <si>
    <t>Balon de Voleibol No. 5. Materiales externos sintético pu, Material de la cámara Butilo</t>
  </si>
  <si>
    <t xml:space="preserve">Bandera de Color Blanco </t>
  </si>
  <si>
    <t>Suministro bandera blanca en forma rectangular de 1*2 mts</t>
  </si>
  <si>
    <t>Bandera de Colombia</t>
  </si>
  <si>
    <t>Suministro de bandera de Colombia en forma rectangular de 1*2 mts.</t>
  </si>
  <si>
    <t xml:space="preserve">Banderines de Papel </t>
  </si>
  <si>
    <t>Triangulares de 15 * 18 cmts, en papel silueta de variados colores, con palito de madera</t>
  </si>
  <si>
    <t>Paquete X 100 Unidades</t>
  </si>
  <si>
    <t>Bateria Aa</t>
  </si>
  <si>
    <t>Paquete de 2 pilas alcalinas AA de larga duración</t>
  </si>
  <si>
    <t>Paquete x 2 Unidades</t>
  </si>
  <si>
    <t>Baterías Aaa</t>
  </si>
  <si>
    <t>Paquete de 2 pilas alcalinas AAA de larga duración</t>
  </si>
  <si>
    <t>Block Papel Bond Tamaño Carta Por 35 Hojas (Docena)</t>
  </si>
  <si>
    <t>Block en papel Bond 75g, tamaño carta por 35 Hojas (Blanco, rayado o cuadriculado)</t>
  </si>
  <si>
    <t>Docena</t>
  </si>
  <si>
    <t>Block Papel Bond Tamaño Carta Por 35 Hojas (Media Docena)</t>
  </si>
  <si>
    <t>Media Docena</t>
  </si>
  <si>
    <t>Block Papel Bond Tamaño Media Carta Por 50 Hojas</t>
  </si>
  <si>
    <t>Block en papel Bond 75g, tamaño Media carta por 50 Hojas (Blanco, rayado o cuadriculado)</t>
  </si>
  <si>
    <t>Block Papel Iris (Tamaño Carta Por 40 Hojas)</t>
  </si>
  <si>
    <t>Block en papel Iris, tamaño carta por 40 Hojas (Pelikan)</t>
  </si>
  <si>
    <t>Bloque Nº 5</t>
  </si>
  <si>
    <t>Bloque No 5 de construcción en arcilla de 12 cm*20 cm*30 (Ancho*Alto*Largo) Es para la construcción de muros utilizados en medidas de satisfacción que son realizados por los mismos sujetos, y hace parte de la estrategia metodológica de la acción.</t>
  </si>
  <si>
    <t>Bolsa Blanca</t>
  </si>
  <si>
    <t>Bolsa blanca de 90 * 115cm</t>
  </si>
  <si>
    <t>Paquete x 12 Unidades</t>
  </si>
  <si>
    <t>Bolsa de Basura</t>
  </si>
  <si>
    <t>Bolsa de Basura grande, color negra</t>
  </si>
  <si>
    <t>Bolsa Plástica Ziploc</t>
  </si>
  <si>
    <t>Bolsa plástica hermetica Ziploc, tamaño oficio</t>
  </si>
  <si>
    <t>Borrador de Nata</t>
  </si>
  <si>
    <t xml:space="preserve">Caja por 20 borradores de nata </t>
  </si>
  <si>
    <t xml:space="preserve">Caja </t>
  </si>
  <si>
    <t>Brocha 3"</t>
  </si>
  <si>
    <t>Cerdas 100% naturales de 3" con mango en madera o plástico ergonómico</t>
  </si>
  <si>
    <t>Brocha 4"</t>
  </si>
  <si>
    <t>Cerdas 100% naturales de 4" con mango en madera o plástico ergonómico</t>
  </si>
  <si>
    <t>Brocha 5"</t>
  </si>
  <si>
    <t>Cerdas 100% naturales de 5" con mango en madera o plástico ergonómico</t>
  </si>
  <si>
    <t>Bulto Cemento Blanco</t>
  </si>
  <si>
    <t>Bulto de cemento blanco, utilizado para la realización de acciones de satisfacción, que requieran el trabajo colectivo de la comUnidad.</t>
  </si>
  <si>
    <t>Bulto Cemento Gris</t>
  </si>
  <si>
    <t>Bulto de cemento gris, utilizado para la realización de acciones de satisfacción, que requieran el trabajo colectivo de la comUnidad.</t>
  </si>
  <si>
    <t>Cabuya Fique</t>
  </si>
  <si>
    <t xml:space="preserve">Rollo Cabuya tipo fique x 40 mts </t>
  </si>
  <si>
    <t>Rollo x 40 mts</t>
  </si>
  <si>
    <t>Caja de Colores</t>
  </si>
  <si>
    <t>Caja de colores x 12 Unidades, variedad de colores</t>
  </si>
  <si>
    <t>Caja X 12 Unidades</t>
  </si>
  <si>
    <t>Caja de Crayones</t>
  </si>
  <si>
    <t>Variedad de colores</t>
  </si>
  <si>
    <t>Caja de Tizas</t>
  </si>
  <si>
    <t>Caja de tizas por 12 Unidades</t>
  </si>
  <si>
    <t>Caja x 12 und</t>
  </si>
  <si>
    <t>Carpetas</t>
  </si>
  <si>
    <t>Carpeta plastica tamaño carta</t>
  </si>
  <si>
    <t>Carton Cartulina</t>
  </si>
  <si>
    <t>Pliego de cartón cartulina, calibre 16,  70x100cm</t>
  </si>
  <si>
    <t>Pliego</t>
  </si>
  <si>
    <t xml:space="preserve">Cartón Paja En 1/8 </t>
  </si>
  <si>
    <t xml:space="preserve">Cartón Paja en 1/8. Color crema </t>
  </si>
  <si>
    <t xml:space="preserve">Paquete por 10 Unidades </t>
  </si>
  <si>
    <t xml:space="preserve">Cartón Paja En Pliego </t>
  </si>
  <si>
    <t xml:space="preserve">Cartón paja en Pliego. Color crema </t>
  </si>
  <si>
    <t>Carton Piedra</t>
  </si>
  <si>
    <t>Pliego de cartón piedra,  77 x 110 cm ( 2,5 mm)</t>
  </si>
  <si>
    <t>Cartulina</t>
  </si>
  <si>
    <t>Pliego 100 cm *70 cm  de 150 a 165 g/m2, variedad de colores.</t>
  </si>
  <si>
    <t>Cerramiento de Seguridad</t>
  </si>
  <si>
    <t>Alquiler de vallas por el día de la jornada</t>
  </si>
  <si>
    <t>Chaquira Checa, Calibre # 10</t>
  </si>
  <si>
    <t>Chaquira checa, colores varios calibre # 10</t>
  </si>
  <si>
    <t>Chaquira Checa, Calibre # 6</t>
  </si>
  <si>
    <t>Chaquiron jumbo, colores varios calibre # 6</t>
  </si>
  <si>
    <t>Chaquira Checa, Calibre # 8</t>
  </si>
  <si>
    <t>Chaquira checa, colores varios calibre # 8</t>
  </si>
  <si>
    <t>Chaquira Checa, Calibre # 9</t>
  </si>
  <si>
    <t>Chaquira checa, colores varios calibre # 9</t>
  </si>
  <si>
    <t>Mostacilla China</t>
  </si>
  <si>
    <t xml:space="preserve">Mostacilla China, colores varios </t>
  </si>
  <si>
    <t>Chinches</t>
  </si>
  <si>
    <t>Chinches de tamaño estándar de colores surtidos</t>
  </si>
  <si>
    <t>Caja x 100 Unidades</t>
  </si>
  <si>
    <t>Cinta Adhesiva Grande (55Mm X 33M)</t>
  </si>
  <si>
    <t>55 mm * 33 m</t>
  </si>
  <si>
    <t>Cinta Adhesiva Pequeña (12Mm X 33M) Paquete X 3 Unidades</t>
  </si>
  <si>
    <t>12 mm * 33 m</t>
  </si>
  <si>
    <t>Paquetex 3 Unidades</t>
  </si>
  <si>
    <t>Cinta de Enmascarar Mediana (18Mm X 40M)</t>
  </si>
  <si>
    <t>Cinta de enmascarar. Tamaño de 18 mm x 40 metros</t>
  </si>
  <si>
    <t>Paquete x 6 Unidades</t>
  </si>
  <si>
    <t>Cinta de Raso 13 Mm</t>
  </si>
  <si>
    <t>Cinta de raso de 13mm, Rollo x 50m (Colores surtidos)</t>
  </si>
  <si>
    <t>Rollo x 50 mts</t>
  </si>
  <si>
    <t>Cinta de Raso 3,5 Cm</t>
  </si>
  <si>
    <t>Cinta de raso de 3.5cm, Rollo x 25m (Colores surtidos)</t>
  </si>
  <si>
    <t>Rollo x 25 mts</t>
  </si>
  <si>
    <t>Cinta Trasparente Grande</t>
  </si>
  <si>
    <t xml:space="preserve">Cinta Trasparente 24 mm x 40 metros </t>
  </si>
  <si>
    <t>Paquete x 3 Unidades</t>
  </si>
  <si>
    <t>Cinta Trasparente Mediana</t>
  </si>
  <si>
    <t xml:space="preserve">Cinta Trasparente 12 mm x 40 metros </t>
  </si>
  <si>
    <t>Cintas de Papel 12 Mm</t>
  </si>
  <si>
    <t>Rollo de Cinta de Papel 12 mm x 100 mts (Colores variados)</t>
  </si>
  <si>
    <t>Rollo x 100 mts</t>
  </si>
  <si>
    <t>Cintas de Papel 19 Mm</t>
  </si>
  <si>
    <t>Rollo de Cinta de Papel 19 mm x 100 mts (Colores variados)</t>
  </si>
  <si>
    <t>Clip Estándar</t>
  </si>
  <si>
    <t>Clip Alambre metálico galvanizado tamaño estándar</t>
  </si>
  <si>
    <t>Clip Tipo Mariposa</t>
  </si>
  <si>
    <t>Clip Alambre metálico galvanizado tipo mariposa</t>
  </si>
  <si>
    <t>Cobijas</t>
  </si>
  <si>
    <t>Cobija termica sencilla medidas 1,70 x 2 mts, 100% poliéster</t>
  </si>
  <si>
    <t>Colchonetas</t>
  </si>
  <si>
    <t>Colchonetas 180*70*20 cm</t>
  </si>
  <si>
    <t>Cuaderno (Docena)</t>
  </si>
  <si>
    <t>Cuaderno cuadriculado o rayado de 50 Hojas sin diseño en la portada</t>
  </si>
  <si>
    <t>Cuaderno (Media Docena)</t>
  </si>
  <si>
    <t>Cuaderno Argollado</t>
  </si>
  <si>
    <t xml:space="preserve">Cucharas desechables Grandes </t>
  </si>
  <si>
    <t>Paquete cucharas desechables biodegradable grandes x 100 Unidades</t>
  </si>
  <si>
    <t>Paquete x 100 Unidades</t>
  </si>
  <si>
    <t xml:space="preserve">Cucharas Soperas desechables </t>
  </si>
  <si>
    <t>Paquete cucharas soperas desechables x 100 Unidades</t>
  </si>
  <si>
    <t>Escarapela Y Porta Escarapela</t>
  </si>
  <si>
    <t>Escarapela a color con logo de la Unidad, tamaño (10 x 15cm) con porta escarapela plástica y cinta reta porta escarapela.</t>
  </si>
  <si>
    <t xml:space="preserve">Escarcha Brillantina </t>
  </si>
  <si>
    <t>Paquete Tubo X 10 Unidades (Colores surtidos)</t>
  </si>
  <si>
    <t>Esferos (Negro,  Rojo o Azul) X 12 Unidades</t>
  </si>
  <si>
    <t>Tinta negra, roja o azul, resistente, buena calidad</t>
  </si>
  <si>
    <t>Esferos (Negro,  Rojo o Azul) X Unidades</t>
  </si>
  <si>
    <t>Estuco Plástico (Bolsa)</t>
  </si>
  <si>
    <t>Estuco plástico, bolsa x 1 kilo</t>
  </si>
  <si>
    <t>bolsa x 1 kilo</t>
  </si>
  <si>
    <t>Estuco Plástico (Cuñete)</t>
  </si>
  <si>
    <t>Estuco plástico, cuñete</t>
  </si>
  <si>
    <t>Cuñete</t>
  </si>
  <si>
    <t xml:space="preserve">Extensión Eléctrica </t>
  </si>
  <si>
    <t>Extensión Eléctrica Encauchetada de 10 Metros Calibre 14 Awg</t>
  </si>
  <si>
    <t>Fertilizantes 10-30-10 X 40Kg</t>
  </si>
  <si>
    <t>Paquete x 40 kilos</t>
  </si>
  <si>
    <t>Fichas Bibliograficas (Tamaño 10 X 15 Cm)</t>
  </si>
  <si>
    <t>Variedad de colores, tamaño 10*15, Paquete * 100 Unidades</t>
  </si>
  <si>
    <t>Paquete X 100 UnidadeS</t>
  </si>
  <si>
    <t>Flores - Claveles X 12 Unidades</t>
  </si>
  <si>
    <t>Claveles variedad de colores</t>
  </si>
  <si>
    <t>Flores - Claveles X 24 Unidades</t>
  </si>
  <si>
    <t>claveles variedad de colores</t>
  </si>
  <si>
    <t>Paquete x 24 Unidades</t>
  </si>
  <si>
    <t>Flores - Margaritas X 12 Unidades</t>
  </si>
  <si>
    <t>margaritas variedad de colores</t>
  </si>
  <si>
    <t>Flores - Margaritas X 24 Unidades</t>
  </si>
  <si>
    <t>Ganchos de Ropa</t>
  </si>
  <si>
    <t>Set de 50 ganchos de ropa</t>
  </si>
  <si>
    <t>Paquete x 50 Und</t>
  </si>
  <si>
    <t>Globos R12 Sempertex Color Azul Oscuro</t>
  </si>
  <si>
    <t>Globos R12 Sempertex Colores surtidos o de acuerdo a requerimiento</t>
  </si>
  <si>
    <t>Paquete x 12</t>
  </si>
  <si>
    <t>Gorros desechables Tipo Cofia</t>
  </si>
  <si>
    <t>Cofia elaborada en tela no tejida (Polipropileno), con elástica suave, para no maltratar la cabeza, fácil uso, totalmente desechable para mayor higiene. Ideal para evitar la contaminación con cabellos durante los procesos en áreas de alimentos,</t>
  </si>
  <si>
    <t>Grabadoras</t>
  </si>
  <si>
    <t>Grabadora periodistica digital, Graba Audio mp3, Batería de larga duración hasta 32 horas de grabación mp3, Memoria de 4 GB, Micrófono monoaural incorporado y Monitor de grabación.</t>
  </si>
  <si>
    <t>Gravilla</t>
  </si>
  <si>
    <t>Gravilla. Bulto x 50 kilos, utilizado para la realización de acciones de satisfacción, que requieran el trabajo colectivo de la comUnidad.</t>
  </si>
  <si>
    <t>Bulto</t>
  </si>
  <si>
    <t>Guantes Quirurgicos</t>
  </si>
  <si>
    <t>Guantes Quirúrgicos, Caja por 50 Unidades, diferentes tallas</t>
  </si>
  <si>
    <t>Caja x 50 Unidades</t>
  </si>
  <si>
    <t>Hilo de Coser</t>
  </si>
  <si>
    <t>Hilos de Coser de Poliéster Tamaño T70, 1500 yard para Multi-Propósito Colores surtidos</t>
  </si>
  <si>
    <t>Rollo x 1500 yardas</t>
  </si>
  <si>
    <t xml:space="preserve">Hilo de Crochet </t>
  </si>
  <si>
    <t>Ovillos (Rollos) de 50 gramos, 100% algodón mercerizado, variedad de colores</t>
  </si>
  <si>
    <t>Ovillo</t>
  </si>
  <si>
    <t>Hoja de Lija</t>
  </si>
  <si>
    <t>Hoja de lija 1/8, grano No. 220</t>
  </si>
  <si>
    <t xml:space="preserve">Hojas Foami </t>
  </si>
  <si>
    <t>Hojas Foami de 25 * 35 cmts. Variedad de colores</t>
  </si>
  <si>
    <t>Huellero</t>
  </si>
  <si>
    <t>Almohadilla dactilar portatil de tinta pigmentada negra de alto contraste con el papel, definida y resistente al calor.</t>
  </si>
  <si>
    <t>Impresión En Ploter - Carta</t>
  </si>
  <si>
    <t>Impresión en Ploter full color hoja carta</t>
  </si>
  <si>
    <t>Impresión En Ploter - Medio Pliego</t>
  </si>
  <si>
    <t>Impresión en Ploter full color medio Pliego</t>
  </si>
  <si>
    <t>Impresión En Ploter - Oficio</t>
  </si>
  <si>
    <t>Impresión en Ploter full color hoja oficio</t>
  </si>
  <si>
    <t>Impresión En Ploter - Pliego</t>
  </si>
  <si>
    <t>Impresión en Ploter full color Pliego</t>
  </si>
  <si>
    <t xml:space="preserve">Impresión Fotografías O Imágenes </t>
  </si>
  <si>
    <t xml:space="preserve">Impresión en tela tipo banner. Medidas 1m * 75 cmts, Full Color </t>
  </si>
  <si>
    <t>Impresión Fotografíca 1/2 Pliego</t>
  </si>
  <si>
    <t>Alta resolución, papel fotográfico 220 gr, tamaño 1/2 Pliego</t>
  </si>
  <si>
    <t>Impresión Fotografíca 1/4 de Pliego</t>
  </si>
  <si>
    <t>Alta resolución, papel fotográfico 220 gr, tamaño 1/4 de Pliego</t>
  </si>
  <si>
    <t>Impresión Fotografíca Tamaño Carta</t>
  </si>
  <si>
    <t>Alta resolución, papel fotográfico 220 gr, tamaño carta</t>
  </si>
  <si>
    <t>Impresión Fotografíca Tamaño Oficio</t>
  </si>
  <si>
    <t>Alta resolución, papel fotográfico 220 gr, tamaño oficio</t>
  </si>
  <si>
    <t xml:space="preserve">Impresión Pancarta </t>
  </si>
  <si>
    <t>Impresión en tela tipo banner. Medidas 3m * 1m, Full Color</t>
  </si>
  <si>
    <t>Impresión Pasacalles</t>
  </si>
  <si>
    <t>Impresión pasacalles en Banner, tamaño 6m x 1,5m, incluye ojales para su sujeción.</t>
  </si>
  <si>
    <t>Impresión Pendón</t>
  </si>
  <si>
    <t>Impresión pendón en Banner, tamaño Pliego, incluye ojales para sujeción y/o de colgar y/o portapendón de pedestal o tipo araña.</t>
  </si>
  <si>
    <t>Impresiones (Blanco y Negro Papel Carta Estándar)</t>
  </si>
  <si>
    <t>Blanco y negro papel carta estándar</t>
  </si>
  <si>
    <t>Impresiones a Color (Papel Carta Estándar)</t>
  </si>
  <si>
    <t>Impresión a color papel carta estándar</t>
  </si>
  <si>
    <t>Juegos de Mesa - Parques</t>
  </si>
  <si>
    <t>Juego de Parqués Imantado, 8 Puestos 50x50cm, incluye fichas y dados</t>
  </si>
  <si>
    <t>Juegos de Mesa - Domino</t>
  </si>
  <si>
    <t>Domino de madera, Medidas de las fichas 4,5 cm x 2,3 cm x 6 mm</t>
  </si>
  <si>
    <t>Juegos de Mesa -  Ajedrez</t>
  </si>
  <si>
    <t>Ajedrez #4 En Madera Artesanal De 40 X 40</t>
  </si>
  <si>
    <t xml:space="preserve">Kit Pintacaritas </t>
  </si>
  <si>
    <t xml:space="preserve">Pintura para maquillaje. 8 colores. </t>
  </si>
  <si>
    <t>Ladrillo de Arcilla Para Exteriores</t>
  </si>
  <si>
    <t>Ladrillo de arcillo para exteriores de 12*25*6 (Ancho* Largo*Alto). Es para la construcción de muros utilizados en medidas de satisfacción que son realizados por los mismos sujetos, y hace parte de la estrategia metodológica de la acción.</t>
  </si>
  <si>
    <t>Lámina Triplex</t>
  </si>
  <si>
    <t>Lámina triplex de 1.20 m * 1.20 m. 4mm</t>
  </si>
  <si>
    <t>Lápiz No. 2  Caja X 24 Unidades</t>
  </si>
  <si>
    <t>Lápiz No. 2 punta fina con borrador</t>
  </si>
  <si>
    <t>Caja x 24 Unidades</t>
  </si>
  <si>
    <t xml:space="preserve">Lienzo Con Bastidor </t>
  </si>
  <si>
    <t>Lienzo con bastidor de 30 cm x 40 cm</t>
  </si>
  <si>
    <t>Limpiador /desinfectante de Pisos</t>
  </si>
  <si>
    <t>limpiador /desinfectante de pisos</t>
  </si>
  <si>
    <t>Litro</t>
  </si>
  <si>
    <t>Lonas </t>
  </si>
  <si>
    <t>Lonas en fibra sintetica para empaque, abiertas con un corte en la parte superior, lonas de colores y resistentes, Alto 119cms, Ancho 79cms (Capacidad 120 kilos) </t>
  </si>
  <si>
    <t>Manilla Seguridad</t>
  </si>
  <si>
    <t>Manilla Seguridad-brazaletes Vip-papel Tyvek Pulgada</t>
  </si>
  <si>
    <t>Marcadores Borrables (Variedad de Colores) - Docena</t>
  </si>
  <si>
    <t xml:space="preserve">Variedad de colores, resistentes, buena calidad </t>
  </si>
  <si>
    <t>Marcadores Borrables (Variedad de Colores) - Media Docena</t>
  </si>
  <si>
    <t>Marcadores delgados - Plumones (Variedad de Colores)</t>
  </si>
  <si>
    <t>Variedad de colores, resistentes, buena calidad</t>
  </si>
  <si>
    <t>Marcadores Permanentes (Variedad de Colores)</t>
  </si>
  <si>
    <t>Medallas</t>
  </si>
  <si>
    <t>Medallas en metal batida o acuñada, comúnmente redonda, con alguna figura, inscripción, símbolo o emblema.
Estos ítems corresponden a los que se entregan en función de campeonatos deportivos aficionados organizados por la victimas en desarrollo de los diferentes eventos requeridos por la entidad.
Sus caracteristicas se definiran en el requerimiento del evento</t>
  </si>
  <si>
    <t xml:space="preserve">Módulos de Madera Soporte Para Fotografías </t>
  </si>
  <si>
    <t xml:space="preserve">Tipo caballete de 1.60 cmts * 60 cmts </t>
  </si>
  <si>
    <t>Notas Adhesivas Tipo Post - It O Similar</t>
  </si>
  <si>
    <t>Paquetes de post - it x 100 Hojas (cuadrados o de formas de flores o corazones)</t>
  </si>
  <si>
    <t>Paquete X 100 Hojas</t>
  </si>
  <si>
    <t>Nylon Trasparente</t>
  </si>
  <si>
    <t xml:space="preserve">Nylon trasparente, calibre No. 1, Rollo x 100 mts </t>
  </si>
  <si>
    <t>Octavos de Cartulina (Variedad de Colores)</t>
  </si>
  <si>
    <t>Variedad de colores Paquete, Tamaño octavo.</t>
  </si>
  <si>
    <t>Ovillo de Lana</t>
  </si>
  <si>
    <t xml:space="preserve">Ovillo de Lana lisa. Variedad de colores, ± 90 mts </t>
  </si>
  <si>
    <t xml:space="preserve">Palitos de Paleta Por Bolsas </t>
  </si>
  <si>
    <t>Tamaño de las bolsas de paletas: 9 * 15 cm; tamaño del palo de madera: 9 * 1 cm; tamaño de las corbatas con nudo de lazo: 8 cm. Material de grado alimenticio</t>
  </si>
  <si>
    <t>Palos de Balso (Tipo Pincho)</t>
  </si>
  <si>
    <t>Palos de Balso (Tipo Pincho), 30 cm de largo</t>
  </si>
  <si>
    <t>Pañales</t>
  </si>
  <si>
    <t>Pañal para niño</t>
  </si>
  <si>
    <t>Etapa 1 y 2</t>
  </si>
  <si>
    <t>Pañitos Húmedos</t>
  </si>
  <si>
    <t>Pañitos húmedos sin alcohol, Paquete x 100 Unidades</t>
  </si>
  <si>
    <t>Paquete</t>
  </si>
  <si>
    <t>Paño Lency</t>
  </si>
  <si>
    <t>Paño Lency o Fieltro - 190 cm x 100 cm. Variedad de colores</t>
  </si>
  <si>
    <t>Metro</t>
  </si>
  <si>
    <t>Pañuelos Faciales</t>
  </si>
  <si>
    <t xml:space="preserve">Caja de 50 pañuelos faciales, suaves y absorbentes. </t>
  </si>
  <si>
    <t>Caja x 50 unidades</t>
  </si>
  <si>
    <t xml:space="preserve">Pañuelos Faciales </t>
  </si>
  <si>
    <t>Pañuelos desechables faciales ( No Húmedos)</t>
  </si>
  <si>
    <t>Papel Bond (Pliego 100 Cm *70 Cm)</t>
  </si>
  <si>
    <t>Pliego 100 cm *70 cm</t>
  </si>
  <si>
    <t>Papel Celofan</t>
  </si>
  <si>
    <t>Papel Celofan x Pliego. Paquete por 12 Unidades, colores surtidos.</t>
  </si>
  <si>
    <t>Papel Kimberly (Carta, Blanco, 90 Gramos)</t>
  </si>
  <si>
    <t>Papel blanco Kimberly Paquete * 50 Hojas</t>
  </si>
  <si>
    <t>Paquete X 50 Hojas</t>
  </si>
  <si>
    <t>Papel Kraft (0.90 X 297 Mt)</t>
  </si>
  <si>
    <t>PAPEL KRAFT, Rollo de  0.90 X 297 MT.  90GRMS</t>
  </si>
  <si>
    <t>Rollo x 297 mts</t>
  </si>
  <si>
    <t>Papel Kraft (1.25 X 296 Mt)</t>
  </si>
  <si>
    <t>PAPEL KRAFT, Rollo de  1.25 X 296 MT. 90GRMS</t>
  </si>
  <si>
    <t>Rollo x 296 mts</t>
  </si>
  <si>
    <t>Papel Periodico (Pliego 100 Cm *70 Cm) - Docena</t>
  </si>
  <si>
    <t>Papel Periodico (Pliego 100 Cm *70 Cm) - Media Docena</t>
  </si>
  <si>
    <t xml:space="preserve">Papel Seda </t>
  </si>
  <si>
    <t>Papel Seda x Pliego. Paquete por 10 Unidades, colores surtidos.</t>
  </si>
  <si>
    <t xml:space="preserve">Papel Silueta </t>
  </si>
  <si>
    <t>Papel Silueta x Pliego. Paquete por 10 Unidades, colores surtidos.</t>
  </si>
  <si>
    <t>Papel Tornasol</t>
  </si>
  <si>
    <t>Papel Tornasol x Pliego. Paquete por 12 Unidades, colores surtidos.</t>
  </si>
  <si>
    <t>Papelografo</t>
  </si>
  <si>
    <t>Tablero para uso de capacitaciones y talleres</t>
  </si>
  <si>
    <t>Pegante En Barra de 20Gr</t>
  </si>
  <si>
    <t>Pegante en barra de 20gr de limpia y fácil aplicación producto de rápido secado para aplicar sobre papel, cartón y cartulina. no toxico</t>
  </si>
  <si>
    <t>Paquete X 2</t>
  </si>
  <si>
    <t>Pegante Liquido de Papel (Tamaño 245 Gr)</t>
  </si>
  <si>
    <t>Tamaño 245 gr, con tapa dosificadora</t>
  </si>
  <si>
    <t>Pegante Liquido de Papel (Tamaño 40 Gr)</t>
  </si>
  <si>
    <t>Tamaño 40 gr, con tapa dosificadora</t>
  </si>
  <si>
    <t>Petos deportivos</t>
  </si>
  <si>
    <t>Petos deportivos en Cambre / Malla deportiva</t>
  </si>
  <si>
    <t>Pimpones</t>
  </si>
  <si>
    <t>Pimpones de variados diseños y colores</t>
  </si>
  <si>
    <t>Pincel Nailon 6 Redondo</t>
  </si>
  <si>
    <t>Pinceles (Nailon  N° 2 )</t>
  </si>
  <si>
    <t>Pincel de nailon  N° 2</t>
  </si>
  <si>
    <t>Pinceles (Nailon  N° 3 )</t>
  </si>
  <si>
    <t>Pincel de nailon  N° 3</t>
  </si>
  <si>
    <t>Pinceles (Nailon  N° 4 )</t>
  </si>
  <si>
    <t>Pincel de nailon  N° 4</t>
  </si>
  <si>
    <t>Pinceles (Nailon  N° 5 )</t>
  </si>
  <si>
    <t>Pincel de nailon  N° 5</t>
  </si>
  <si>
    <t xml:space="preserve">Pines Metalicos  </t>
  </si>
  <si>
    <t>Pines metalicos para identificación de participantes</t>
  </si>
  <si>
    <t>Pintura de Trafico Pesado Para Graderia</t>
  </si>
  <si>
    <t>Pintura a base de resinas acrílicas con excelentes propiedades de adherencia, secado rápido, resistencia a la abrasión y a la intemperie</t>
  </si>
  <si>
    <t>Galon</t>
  </si>
  <si>
    <t>Pintura En Aceite (Caneca)</t>
  </si>
  <si>
    <t>Pintura en aceite, Caneca de 5 galones. Colores surtidos.</t>
  </si>
  <si>
    <t>Pintura En Aceite (Galón)</t>
  </si>
  <si>
    <t>Pintura en aceite, Galón. Colores surtidos.</t>
  </si>
  <si>
    <t>Pintura En Aerosol</t>
  </si>
  <si>
    <t xml:space="preserve">Pintura en Aerosol. Colores surtidos. Lata 400 cc </t>
  </si>
  <si>
    <t xml:space="preserve">Pintura Galón </t>
  </si>
  <si>
    <t xml:space="preserve">Pintura galón para exteriores. Colores surtidos </t>
  </si>
  <si>
    <t>Pintura Para Tela</t>
  </si>
  <si>
    <t>Pintura para tela, tipo acritela por 30 ml, variedad de colores</t>
  </si>
  <si>
    <t>Pita</t>
  </si>
  <si>
    <t>Amarre y sujeción económica altamente resistente a la humedad, duradera y con versatilidad de usos y aplicaciones.</t>
  </si>
  <si>
    <t xml:space="preserve">Pito Y/O Silvato </t>
  </si>
  <si>
    <t xml:space="preserve">Silvato </t>
  </si>
  <si>
    <t>Paquete x 3 und</t>
  </si>
  <si>
    <t>Placa En Acrílico</t>
  </si>
  <si>
    <t>Placa en acrílico con imagen. Tamaño Pliego</t>
  </si>
  <si>
    <t>Placa En Acrilico Con Imagen</t>
  </si>
  <si>
    <t>Placa en acrilico con base en madera, tamaño Pliego</t>
  </si>
  <si>
    <t>Placa En Aluminio. Tamaño 13 X 18 Cm</t>
  </si>
  <si>
    <t>Placas personalizadas con impresión sobre lámina. Bases en madera, tamaño de 13×18 cm</t>
  </si>
  <si>
    <t>Placa En Aluminio. Tamaño 17 X 22 Cm</t>
  </si>
  <si>
    <t xml:space="preserve">Placas personalizadas con impresión sobre lámina. Bases en madera, tamaño de 17×22 cm </t>
  </si>
  <si>
    <t>Placa En Aluminio. Tamaño 20 X 30 Cm</t>
  </si>
  <si>
    <t>Placas personalizadas con impresión sobre lámina. Bases en madera, tamaño de 20×30 cm</t>
  </si>
  <si>
    <t>Placa En Aluminio. Tamaño 30 X 40 Cm</t>
  </si>
  <si>
    <t>Placas personalizadas con impresión sobre lámina. Bases en madera, tamaño de 30 x 40 cm</t>
  </si>
  <si>
    <t>Placas En Granito Con Fotografía (24Cm X 20Cm)</t>
  </si>
  <si>
    <t>Placa en Granito con fotografía. Tamaño 24cm x 20cm</t>
  </si>
  <si>
    <t>Placas En Mármol Sin Fotografía (24Cm  X 30Cm)</t>
  </si>
  <si>
    <t>Placas en mármol sin fotografía. Tamaño 24cm  x 30cm</t>
  </si>
  <si>
    <t xml:space="preserve">Plastilina </t>
  </si>
  <si>
    <t>Barras de plastilina, colores surtidos  170 g.</t>
  </si>
  <si>
    <t>Platos desechables Pandos</t>
  </si>
  <si>
    <t>Paquete platos pandos desechables biodegradables de 23 cm x 100 Unidades</t>
  </si>
  <si>
    <t>Platos desechables Para Sopa</t>
  </si>
  <si>
    <t>Paquete platos desechables biodegradables para sopa x 100 Unidades. 8 oz</t>
  </si>
  <si>
    <t>Pliego Papel Crepe (Pliego)</t>
  </si>
  <si>
    <t>Variedad de colores (cotizar por Pliego)</t>
  </si>
  <si>
    <t>Pliego Papel Kraft (Pliego, 60Gr) - Docena</t>
  </si>
  <si>
    <t>Papel 60 gr.</t>
  </si>
  <si>
    <t>Pliego Papel Kraft (Pliego, 60Gr) - Media Docena</t>
  </si>
  <si>
    <t>Portapendones</t>
  </si>
  <si>
    <t>Suministro Portapendones tipo araña, una sola cara, medidas 160c m x 60 cm</t>
  </si>
  <si>
    <t>Postes de 1.90M Largo*10Cm</t>
  </si>
  <si>
    <t>Resaltador Plano</t>
  </si>
  <si>
    <t>Retablos En Mdf Para Fotografias (1/2 Pliego)</t>
  </si>
  <si>
    <t>Retablo en mdf para fotografia, tamaño 1/2 Pliego</t>
  </si>
  <si>
    <t>Retablos En Mdf Para Fotografias (1/4 Pliego)</t>
  </si>
  <si>
    <t>Retablo en mdf para fotografia, tamaño 1/4 de Pliego</t>
  </si>
  <si>
    <t>Retablos En Mdf Para Fotografias (Carta)</t>
  </si>
  <si>
    <t>Retablo en mdf para fotografia, tamaño carta</t>
  </si>
  <si>
    <t>Rodillo En Felpa 15 Cm</t>
  </si>
  <si>
    <t>Rodillo felpa de 15 cm de largo</t>
  </si>
  <si>
    <t>Rodillo En Poliéster 15 Cm</t>
  </si>
  <si>
    <t>Rodillo en poliéster de 15 cm de largo</t>
  </si>
  <si>
    <t>Rosas X 12 Unidades</t>
  </si>
  <si>
    <t xml:space="preserve">Rosa nacional - variedad de colores </t>
  </si>
  <si>
    <t>Rosas X 24 Unidades</t>
  </si>
  <si>
    <t>Rosas X 48 Unidades</t>
  </si>
  <si>
    <t>Paquete x 48 Unidades</t>
  </si>
  <si>
    <t>Silicona Liquida X 50 Ml</t>
  </si>
  <si>
    <t>Frasco de silicona liquida x 50 ml con tapa dosificadora</t>
  </si>
  <si>
    <t>Frasco</t>
  </si>
  <si>
    <t>Tablero Acrilico</t>
  </si>
  <si>
    <t>Tablero Acrilico de 120 c 60 cm</t>
  </si>
  <si>
    <t>Tajalapiz (Metálico)</t>
  </si>
  <si>
    <t>Metálico Caja * 12</t>
  </si>
  <si>
    <t>Caja X 12 UnidadeS</t>
  </si>
  <si>
    <t>Tela Dacron</t>
  </si>
  <si>
    <t>Tela Dacron, 1 metro de ancho x 1.50 mts</t>
  </si>
  <si>
    <t>Tela de Satin</t>
  </si>
  <si>
    <t>Tela Satin, variedad de colores</t>
  </si>
  <si>
    <t xml:space="preserve">Tela de Tornasol </t>
  </si>
  <si>
    <t>Tela Tornasol, variedad de colores</t>
  </si>
  <si>
    <t>Tela de Yute</t>
  </si>
  <si>
    <t>Tela de Yute para empacar 20x28cm</t>
  </si>
  <si>
    <t>Tela Franela</t>
  </si>
  <si>
    <t>Tela Franela ancho 1.150 m x 20 mts de largo</t>
  </si>
  <si>
    <t>Rollo</t>
  </si>
  <si>
    <t>Tela Lienzo</t>
  </si>
  <si>
    <t>Tela lienzo 0.190kg/m ancho 1.6 m x 20 mts de largo</t>
  </si>
  <si>
    <t>Tela Quirúrgica O Cambre</t>
  </si>
  <si>
    <t>Tela quirúrgica o cambre, 1 metro de ancho x 1.50 mts</t>
  </si>
  <si>
    <t>Tela Seda Blanca</t>
  </si>
  <si>
    <t>Tela Seda blanca 0.220.kg/m  ancho 1.50m x 20 mts de largo</t>
  </si>
  <si>
    <t>Temperas Variedad de Colores, Tamaño Pequeño)</t>
  </si>
  <si>
    <t>Variedad de colores Caja * 6,  tamaño por 40ml</t>
  </si>
  <si>
    <t>Caja X 6 UnidadeS</t>
  </si>
  <si>
    <t xml:space="preserve">Tenedores desechables Grandes </t>
  </si>
  <si>
    <t>Paquete tenedores desechables biodegradable grandes x 100 Unidades</t>
  </si>
  <si>
    <t>Tierra X Bulto</t>
  </si>
  <si>
    <t>Tierra negra abonada por bulto</t>
  </si>
  <si>
    <t>Bulto entre 36 y 40 kg</t>
  </si>
  <si>
    <t>Tierra X Kilo</t>
  </si>
  <si>
    <t>Tierra negra abonada por kilo</t>
  </si>
  <si>
    <t>kilo</t>
  </si>
  <si>
    <t>Tijeras 7"</t>
  </si>
  <si>
    <t>Tijeras de acero inoxidable de 7 pulgadas, livianas con cuchillas de filo cortado. Los mangos son para mano derecha o izquierda, colores surtidos</t>
  </si>
  <si>
    <t>Tijeras Punta Roma</t>
  </si>
  <si>
    <t>TIJERAS PUNTA ROMA No. 6, colores surtidos</t>
  </si>
  <si>
    <t xml:space="preserve">Tinher </t>
  </si>
  <si>
    <t>Tinher x litro, para diluir pinturas</t>
  </si>
  <si>
    <t>Trozo de Tela Franela</t>
  </si>
  <si>
    <t>Tela franela 20cm x 20 cm</t>
  </si>
  <si>
    <t>Trozo de Tela Lienzo</t>
  </si>
  <si>
    <t>Tela lienzo 20cm x 20 cm</t>
  </si>
  <si>
    <t>Vasos Plásticos desechables 7Oz</t>
  </si>
  <si>
    <t>Paquete vasos plásticos desechables biodegradables 7oz x 50 Unidades</t>
  </si>
  <si>
    <t>Paquete x 50 Unidades</t>
  </si>
  <si>
    <t>Vela Tipo Pebetero</t>
  </si>
  <si>
    <t>Vela tipo pebetero, variedad de colores</t>
  </si>
  <si>
    <t>Velas (12 Cm * 1,5 Cm Diámetro)</t>
  </si>
  <si>
    <t>12 cm de largo 1,5 cm de diámetro</t>
  </si>
  <si>
    <t>Velon (7 Cm * 4 Cm Diámetro)</t>
  </si>
  <si>
    <t>7 cm de largo por 4 cm de diámetro</t>
  </si>
  <si>
    <t>Vinilo Tipo 1</t>
  </si>
  <si>
    <t>Vinilo acrílico de 1/4.Variedad de colores</t>
  </si>
  <si>
    <t>Guantes de látex</t>
  </si>
  <si>
    <t>Par de guantes de latex</t>
  </si>
  <si>
    <t>Par</t>
  </si>
  <si>
    <t>Album</t>
  </si>
  <si>
    <t>Albun de seguimiento con su debido diseño apartir de los textos construidos y enviados por la UARIV, que contiene impresión a blanco o negro de 18 paginas, hoja blanca de 75 Grs tamalo carta y carpeta carton plastica tipo sobre con broche de hilo tamaño carta (LA UNIDAD ENTREGARA ELARTE)</t>
  </si>
  <si>
    <t>Logístico</t>
  </si>
  <si>
    <t>Persona x 8 horas, requerida para apoyar la atención en el evento, se solicita en el requerimiento operativo previa autorización por la supervisión. Este personal logistico es diferente al personal que debe garantizar el Contratista con presencia de mínimo una (1) persona que actúe en su representación en cada jornada o actividad para que apoye y/o ejecute la operación logística y acompañe durante todo el tiempo de duración de la jornada, actividad y/o evento en las actividades logísticas.</t>
  </si>
  <si>
    <t>Día</t>
  </si>
  <si>
    <t>Mesero</t>
  </si>
  <si>
    <t>Persona x 8 horas, incluye uniforme</t>
  </si>
  <si>
    <t>Toallas Para Manos</t>
  </si>
  <si>
    <t>Toallas interdobladas, Paquete con mínimo 150 Unidades, doble hoja con un tamaño mínimo de 20 cm de largo por 15 cm de ancho, hoja color natural</t>
  </si>
  <si>
    <t>Papel Higiénico</t>
  </si>
  <si>
    <t>Paquete de 4 Rollos de papel Higiénico doble hoja</t>
  </si>
  <si>
    <t>Jabón Dispensador Para Manos Líquido</t>
  </si>
  <si>
    <t>Jabón liquido con dispensador con agente limpiador en una concentración mínima del 6%, con agente antibacterial en una concentración mínima del 0,2%, con agente humectante en una concentración mínima del 3%, ph entre 5,5 a 7, con fragancia.</t>
  </si>
  <si>
    <t>Frasco 
x 3.785 cc</t>
  </si>
  <si>
    <t xml:space="preserve">Gel Antibacterial </t>
  </si>
  <si>
    <t>Alcohol isopropilico 70% en gel para antisepsia de manos, con dispensador.</t>
  </si>
  <si>
    <t>Frasco 
x 1 Lt</t>
  </si>
  <si>
    <t>Alcohol Antiseptico de Uso Externo</t>
  </si>
  <si>
    <t>Alcohol antiseptico de uso externo al 70%, con dispensador.</t>
  </si>
  <si>
    <t>Frasco 
x 750 cc</t>
  </si>
  <si>
    <t>Tapabocas desechables, Caja X 100 Unds</t>
  </si>
  <si>
    <t>Tapabocas desechable, con resorte a la oreja , doble filtro, adaptador nasal ajustable, en algodón</t>
  </si>
  <si>
    <t>Caja 
x 100 und</t>
  </si>
  <si>
    <t>Tapabocas desechables, Caja X 50 Unds</t>
  </si>
  <si>
    <t>Caja 
x 50 und</t>
  </si>
  <si>
    <t xml:space="preserve">Bolsas de Papel </t>
  </si>
  <si>
    <t>bolsas de papel kraft alimentos, tamaño 1 Libra.</t>
  </si>
  <si>
    <t>Paquete 
x 100 und</t>
  </si>
  <si>
    <t>Servicio de Aseo Y desinfección de Salón, Capacidad 30 Pax</t>
  </si>
  <si>
    <t>Servicio de aseo y desinfección de salón, capacidad 30 personas.</t>
  </si>
  <si>
    <t>Servicio de Aseo Y desinfección de Salón, Capacidad 50 Pax</t>
  </si>
  <si>
    <t>Servicio de aseo y desinfección de salón, capacidad 50 personas.</t>
  </si>
  <si>
    <t>Servicio de Aseo Y desinfección de Salón, Capacidad 100 Pax</t>
  </si>
  <si>
    <t>Servicio de aseo y desinfección de salón, capacidad 100 personas.</t>
  </si>
  <si>
    <t>Salón Dotado Tipo 3 - Capacidad Hasta 10 Pax (Medio día de servicio)</t>
  </si>
  <si>
    <t>Alquiler Salón amplio con capacidad de hasta 10 personas, con ventilación adecuada, conexiones eléctricas e iluminación adecuada para el desarRollo de actividades tipo taller o seminario, incluye sonido, sillas, mesas, mantelería y un (1) arreglo floral de 12 a 24 flores preferiblemente de color blanco u otro color según requerimiento. Se debe garantizar el fácil acceso y desplazamiento para personas con movilidad reducida. Nota: No se acepta habitaciones de hotel adaptadas como sálon. Mediodía de servicio.</t>
  </si>
  <si>
    <t>Salón Dotado Tipo 3 - Capacidad Hasta 20 Pax (día de servicio)</t>
  </si>
  <si>
    <t>Alquiler Salón amplio con capacidad de hasta 20 personas, con ventilación adecuada, conexiones eléctricas e iluminación adecuada para el desarRollo de actividades tipo taller o seminario, incluye sonido, sillas, mesas, mantelería y un (1) arreglo floral de 12 a 24 flores preferiblemente de color blanco u otro color según requerimiento. Se debe garantizar el fácil acceso y desplazamiento para personas con movilidad reducida. Nota: No se acepta habitaciones de hotel adaptadas como sálon. Un día de servicio.</t>
  </si>
  <si>
    <t>Salón Dotado Tipo 3 - Capacidad Hasta 30 Pax (Medio día de servicio)</t>
  </si>
  <si>
    <t xml:space="preserve">Alquiler Salón amplio con capacidad de hasta 30 personas, con ventilación adecuada, conexiones eléctricas e iluminación adecuada para el desarRollo de actividades tipo taller o seminario, incluye sonido, sillas, mesas, mantelería y un (1) arreglo floral de 12 a 24 flores preferiblemente de color blanco u otro color según requerimiento. Se debe garantizar el fácil acceso y desplazamiento para personas con movilidad reducida. Mediodía de servicio. </t>
  </si>
  <si>
    <t>Salón Dotado - Capacidad Hasta 50 Pax (día de servicio)</t>
  </si>
  <si>
    <t>Alquiler Salón amplio con capacidad de hasta 50 personas, con ventilación adecuada, conexiones eléctricas e iluminación adecuada para el desarRollo de actividades tipo taller o seminario, incluye sonido, sillas, mesas, mantelería y un (1) arreglo floral de 12 a 24 flores preferiblemente de color blanco u otro color según requerimiento. Se debe garantizar el fácil acceso y desplazamiento para personas con movilidad reducida. Un día de servicio.</t>
  </si>
  <si>
    <t>Sala de velación de hasta 10 paxs.</t>
  </si>
  <si>
    <t>Alquiler Salón con capacidad de hasta 10 personas, con ventilación, conexiones eléctricas e iluminación para el desarRollo de actividades, incluye sillas, mesas, manteles y un (1) arreglo floral de 12 a 24 flores preferiblemente de color blanco u otro color según requerimiento. Se debe garantizar el fácil acceso y desplazamiento para personas con movilidad reducida. Un día de servicio</t>
  </si>
  <si>
    <t>Sala de velación de hasta 20 paxs.</t>
  </si>
  <si>
    <t>Alquiler Salón con capacidad de hasta 20 personas, con ventilación, conexiones eléctricas e iluminación para el desarRollo de actividades, incluye sillas, mesas, manteles y un (1) arreglo floral de 12 a 24 flores preferiblemente de color blanco u otro color según requerimiento. Se debe garantizar el fácil acceso y desplazamiento para personas con movilidad reducida. Un día de servicio</t>
  </si>
  <si>
    <t>Arreglos florales (cubre Cofre)</t>
  </si>
  <si>
    <t>Arreglo floral de 12 a 24 flores preferiblemente de color blanco (otro color según requerimiento) margaritas, rosas, claveles o flor de ajo. Canasta o base en color madera que cubran el ancho del cofre</t>
  </si>
  <si>
    <t>Arreglos florales - Inhumación</t>
  </si>
  <si>
    <t>Arreglo floral 25 - 36 flores preferiblemente de color blanco (otro color según requerimiento) margaritas, rosas, claveles o flor de ajo. Canasta o base en color madera que cubran el ancho del cofre. 80 cm de alto y 80 cm de ancho.</t>
  </si>
  <si>
    <t>Cinta Funebre</t>
  </si>
  <si>
    <t>Cinta fúnebre membretada, Las letras de los nombres de los occisos deben ser doradas con letras grandes. Medidas: Un (1) metro de largo por diez (10) cm de ancho.</t>
  </si>
  <si>
    <t>Vela Y Portavela</t>
  </si>
  <si>
    <t>de color blanco sin ninguna imagen y con bordes dorados. MEDIDAS: de 10 cm de alto y 15 cm de ancho.</t>
  </si>
  <si>
    <t>COFRE (OSARIO)</t>
  </si>
  <si>
    <t>GENERALIDAdeS: Marco, zócalo, bóveda y tapas en pino calado que debe estar seco y estable. Calibre de la madera: Mínimo 1,5 cm. Espesor del fondo: Mínimo 0.9 cm. Se deben reforzar con tornillos autoperforantes y triángulos rectángulos como refuerzos interiores. Entre el tapizado y el fondo debe tener un contenedor plástico con bordes laterales mínimo de 10 cm. de alto. Este contenedor NO debe tener porosidades, orificios, fisuras o tener las uniones mal pegadas. (Aglomerados, pegantes, fondos, masillas, selladores, lacas, telas, plásticos, puntillas, tornillos, bisagras, etc.) deben garantizar la calidad y resistencia del producto. INTERNAS: Almohada y cobertor en colores uniformes.Almohada independiente rellena con espuma picada o aserrín.Tela seda poliéster mate y/o Nylon estampado sobre las espumas. EXTERNAS: Cofres lisos, Tener en cuenta para las dimensiones externas del cofre los estándares para bóveda manejados en los cementerios. En madera color café oscuro e impermeabilizante, agarraderas en madera con tornillo roscado</t>
  </si>
  <si>
    <t>Ataúd</t>
  </si>
  <si>
    <t>GENERALIDAdeS: Marco, zócalo, bóveda y tapas en pino calado que debe estar seco y estable. Calibre de la madera: Mínimo 1,5 cm. Espesor del fondo: Mínimo 0.9 cm. Se deben reforzar con tornillos autoperforantes y triángulos rectángulos como refuerzos interiores. debe llevar molduras externas de amarre en contorno; una en la parte alta y otra en la parte baja. debe llevar, por cada lado, soportes reforzados para las manijas. Entre el tapizado y el fondo debe tener un contenedor plástico con bordes laterales mínimo de 10 cm. de alto. Este contenedor NO debe tener porosidades, orificios, fisuras o tener las uniones mal pegadas que permitan el paso de líquidos. (Aglomerados, pegantes, fondos, masillas, selladores, lacas, telas, plásticos, puntillas, tornillos, bisagras, etc.) Que garanticen la calidad y resistencia del producto. INTERNAS: Almohada y cobertor en colores uniformes. Almohada independiente rellena con espuma picada o aserrín.Tela seda poliéster mate y/o Nylon estampado sobre las espumas.EXTERNAS: desprovistos de símbolos religiosos. Pinturas en duco o similares con acabados brillantes, mates o imitación madera, con lacas y colores varios según diseño.Manijas independientes o barras longitudinales de madera sólida con refuerzos, los cuales deben estar pulidos, sin aristas y con espacio suficiente para las manos.Tapa con ventana en vidrio de 3 mm. Bisagras doradas o mates según diseño. Cordón de soporte para tapa según diseño. Bordados según diseño. MEDIDAS: Entre 190 a 200 cm de largo, 45cm a 80 cm de ancho y 45 cm a 50 cm de alto.</t>
  </si>
  <si>
    <t>Lápidas de Marmol</t>
  </si>
  <si>
    <t>Piedra labrada (en pedernal, granito, mármol, etc.) que marca el lugar donde se encuentra una sepultura, incluye inscripción (el epitafio), fragmentos de textos religiosos o alguna cita alegórica. Medidas e inscripción de acuerdo a requerimiento.</t>
  </si>
  <si>
    <t xml:space="preserve">Placas Aclirico con base en madera </t>
  </si>
  <si>
    <t xml:space="preserve">Placa en acrilico con fotografia a color ensanduchada vertical, de 22 cm de ancho x 30 cm de alto, con fondo viselado, con base en madera de 30 cm X altura 5 cm x 5 cm de profundidad. nombres grabados en laser </t>
  </si>
  <si>
    <t>Placas Metalicas</t>
  </si>
  <si>
    <t>Placas grabadas para cementerio. de aluminio dorado, metacrilatos negro, blanco, dorado y plateado. Grabadas con textos personalizados de acuerdo a requerimiento</t>
  </si>
  <si>
    <t>Servicios de Inhumacion</t>
  </si>
  <si>
    <t>Comprende el pago al sepulturero, materiales de construcción (cemento, bloques, ladrillos etc.) Empleados para tapar los nichos, bóvedas u osarios. Se debe cubrir el pago al servicio del sepulturero en los diferentes cementerios del país en donde se lleven a cabo las inhumaciones de los 400 cuerpos o restos.</t>
  </si>
  <si>
    <t>Personal de Apoyo Espiritual</t>
  </si>
  <si>
    <t>Servicio de personal de apoyo que brinde palabras espirituales de acuerdo con las creencias religiosas de los familiares asistentes a las entregas de cadáveres, estos pueden variar de Sacerdotes/pastores/ministros etc. En ocasiones se solicita ceremonia completa de acuerdo con las creencias de los familiares, sin embargo normalmente son palabras que duran entre 15 y 20 minutos</t>
  </si>
  <si>
    <t>Portaretratos</t>
  </si>
  <si>
    <t>En madera MDF color café oscuro, deben tener soporte al respaldo. Medidas: 15 cm de ancho por 20 cm de largo (±2 cm)</t>
  </si>
  <si>
    <t>Fotografias</t>
  </si>
  <si>
    <t>Papel fotografico 220 gr. Medidas: 13 cm de ancho por 18 cm de alto</t>
  </si>
  <si>
    <t xml:space="preserve">Acompñamiento Musical </t>
  </si>
  <si>
    <t xml:space="preserve">Acompñamiento Musical Religioso para el momento de la ceremonia </t>
  </si>
  <si>
    <t xml:space="preserve"> Impresión Téxtil de Fotografía (Sublimación) en tela de 1,00 MT X 60 cm  </t>
  </si>
  <si>
    <t xml:space="preserve">Tela lienzo canva o lienzo barner de color blanco de 1 metro x 60 cm  con foto a color sublimada centrada de 20 X 30 cm con bordes sellados </t>
  </si>
  <si>
    <t>Logistica</t>
  </si>
  <si>
    <t>Computador Portátil.</t>
  </si>
  <si>
    <t>Alquiler Computador Portátil. CPU Procesador min. Intel Core i5 6ta generación U o AMD PRO o superior, MRAM min. 4GB DDR2, Disco Duro 250 GB (7200 rpm) SATA, Batería duración 3 hrs min, cargador, Mouse, Monitor panel plano 14” - 15”, Puertos mínimo 3 USB 2.0, puerto de video 1 VGA y 1 puerto HDMI integrado. Conectividad integrada tarjeta de red 1000/100/10 y conexión inalámbrica 802.11 a/b/g/n, punto de red Gigabit Ethernet (RJ-45), Audio interno, Teclado en español, Sistema operativo Microsoft® Windows® 10 Professional o superior, Office 2010 o superior, Antivirus y Anti spam instalados y actualizado a última versión, Compresor de archivos Winzip versión 12 o superior, Acrobat Reader. Todo lo anterior con su respectiva licencia y medios de instalación y configuración que permitan la lectura de archivos y la proyección de los mismos.</t>
  </si>
  <si>
    <t>Alquiler Modem Wifi</t>
  </si>
  <si>
    <t>Alquiler Modem Wifi portable, tecnología 4G de velocidad wifi móvil, donde se permita conectar hasta 5 dispositivos al mismo tiempo.</t>
  </si>
  <si>
    <t xml:space="preserve">Alquiler Telón Manual Para Proyector </t>
  </si>
  <si>
    <t>Alquiler de Telon manual  fijación a pared para proyector. Medidas 1.8mt*1.8mt.</t>
  </si>
  <si>
    <t>Grabacion de Video Hasta 60 Minutos</t>
  </si>
  <si>
    <t>Grabación de Video de Óptima calidad (Full HD o 4K), incluye personal que realiza el video y todos los accesorios para su correcto funcionamiento. El video debe ser entregado en memoria USB o SD. La grabación corresponde al desarrollo de la actividad que se este realizando por parte de la Unidad.</t>
  </si>
  <si>
    <t>Sonido Básico</t>
  </si>
  <si>
    <t>Alquiler Sonido: Dos (2) Cabinas autopotenciadas de 450 Wts cada una, con consola (mixer) de 4 canales, potencia del sonido deberá ser acorde al número de personas (Max. 50 pax). Sonido de óptima calidad que esté acorde a las características del lugar, incluye: cabinas amplificadas, tripodes para las cabinas, dos (2) Micrófonos de cable, cableado suficiente, extensiones eléctricas y demás elementos para su correcto funcionamiento.</t>
  </si>
  <si>
    <t xml:space="preserve">Sonido Amplio Y Suficiente Para Espacios Abiertos  </t>
  </si>
  <si>
    <t>Alquiler Sonido: Incluye consola de 16 canales, con potencia del sonido que deberá ser acorde al número de personas (Max. 100 pax). Sonido de óptima calidad que esté acorde a las características del lugar, incluye: cabinas amplificadas, 3 Micrófonos de cable o inalámbricos, distro de corriente, bases para micrófono y cabinas, retornos, cableado suficiente, extensiones eléctricas, patch bay, bajos, procesador de efectos, EQ y demás elementos para su correcto funcionamiento</t>
  </si>
  <si>
    <t>Sonido Amplio Y Suficiente Para Espacios Cerrados</t>
  </si>
  <si>
    <t>Alquiler Sonido: Cabinas auto potenciadas, potencia del sonido deberá ser acorde al número de personas (Max. 200 pax). Sonido de óptima calidad que esté acorde a las características del lugar, incluye: cabinas amplificadas, 3 Micrófonos de cable o inalámbricos, distro de corriente, bases para micrófono y cabinas, consola, retornos, cableado suficiente, extensiones eléctricas, patch bay y demás elementos para su correcto funcionamiento</t>
  </si>
  <si>
    <t>Megáfono</t>
  </si>
  <si>
    <t>Alquiler Megafono o sistema de perifoneo portátil entre 40 - 90 db de alcance), incluye baterias para su funcionamiento.</t>
  </si>
  <si>
    <t>Video Beam de 4000 Lummens Ans</t>
  </si>
  <si>
    <t>Alquiler Video Beam de 4.000 lúmenes con cableado</t>
  </si>
  <si>
    <t>Planta Electrica 75 Kwa, Media Jornada</t>
  </si>
  <si>
    <t>Alquiler Planta eléctrica 75KWA, incluye combustible, cableado y demás insumos y/o accesorios para su operación en un periodo de 6 horas continuas.</t>
  </si>
  <si>
    <t>Planta Electrica 75 Kwa, Jornada Completa</t>
  </si>
  <si>
    <t>Alquiler Planta eléctrica 75KWA, incluye combustible, cableado y demás insumos y/o accesorios para su operación en un periodo de 10 horas continuas.</t>
  </si>
  <si>
    <t>Servicio Transmisión en Streamen</t>
  </si>
  <si>
    <t>Transmisión de audio y video en vivo en 1920x1080 a redes sociales y páginas de internet de forma presencial, virtual o híbrido, conectando con diferentes ciudades o lugares del mundo.
Video , audio multicanal con micrófonos inalámbricos, solapas, diademas, etc. Cantidad 2 por cada uno.
Mezcla digital de audio y video en vivo, sobre posición de texto, títulos e imágenes.
Fotografía, video y transmisión 360</t>
  </si>
  <si>
    <t>Hora</t>
  </si>
  <si>
    <t>Tarima 3X3</t>
  </si>
  <si>
    <t>Alquiler Tarima 3 x 3: 9 m2, incluye estructura, piso, escalera o rampa y montaje.</t>
  </si>
  <si>
    <t>Tarima 3X3 Con Carpa</t>
  </si>
  <si>
    <t>Alquiler Tarima 3 x 3: 9 m2, incluye estructura, piso, escalera o rampa, carpa del tamaño del área de la tarima y montaje.</t>
  </si>
  <si>
    <t>Tarima 4X4</t>
  </si>
  <si>
    <t>Alquiler Tarima 4 x 4: 16 m2, incluye estructura, piso, escalera o rampa y montaje.</t>
  </si>
  <si>
    <t>Tarima 4X4 Con Carpa</t>
  </si>
  <si>
    <t>Alquiler Tarima 4 x 4: 16 m2, incluye estructura, piso, escalera o rampa, carpa del tamaño del área de la tarima y montaje.</t>
  </si>
  <si>
    <t>Tarima 5X5</t>
  </si>
  <si>
    <t>Alquiler Tarima 5 x 5: 25 m2, incluye estructura, piso, escalera o rampa y montaje.</t>
  </si>
  <si>
    <t>Tarima 5X5 Con Carpa</t>
  </si>
  <si>
    <t>Alquiler Tarima 5 x 5: 25 m2, incluye estructura, piso, escalera o rampa, carpa del tamaño del área de la tarima y montaje.</t>
  </si>
  <si>
    <t>Tarima 6X6</t>
  </si>
  <si>
    <t>Alquiler Tarima 6 x 6: 36 m2, incluye estructura, piso, escalera o rampa y montaje.</t>
  </si>
  <si>
    <t>Tarima 6X6 Con Carpa</t>
  </si>
  <si>
    <t>Alquiler Tarima 6 x 6: 36 m2, incluye estructura, piso, escalera o rampa, carpa del tamaño del área de la tarima y montaje.</t>
  </si>
  <si>
    <t>Tarima 8X8</t>
  </si>
  <si>
    <t>Alquiler Tarima 8 x 8: 64 m2, incluye estructura, piso, escalera o rampa y montaje.</t>
  </si>
  <si>
    <t>Tarima 8X8 Con Carpa</t>
  </si>
  <si>
    <t>Alquiler Tarima 8 x 8: 64 m2, incluye estructura, piso, escalera o rampa, carpa del tamaño del área de la tarima y montaje.</t>
  </si>
  <si>
    <t>Tarima 12X6</t>
  </si>
  <si>
    <t>Alquiler Tarima 12 x 6: 72 m2, incluye estructura, piso, escalera o rampa y montaje.</t>
  </si>
  <si>
    <t>Tarima 12X6 Con Carpa</t>
  </si>
  <si>
    <t>Alquiler Tarima 12 x 6: 72 m2, incluye estructura, piso, escalera o rampa, carpa del tamaño del área de la tarima y montaje.</t>
  </si>
  <si>
    <t>Tarima 12X12</t>
  </si>
  <si>
    <t>Alquiler Tarima 12 x 12: 144 m2, incluye estructura, piso, escalera o rampa y montaje.</t>
  </si>
  <si>
    <t>Tarima 12X12 Con Carpa</t>
  </si>
  <si>
    <t>Alquiler Tarima 12 x 12: 144 m2, incluye estructura, piso, escalera o rampa,  carpa del tamaño del área de la tarima y montaje</t>
  </si>
  <si>
    <t>Mesones de 1,80 X 0,80</t>
  </si>
  <si>
    <t>Alquiler Mesón en madera o plástico de medidas Min. 1,80 X 0,80 MTS (día)</t>
  </si>
  <si>
    <t>Mesa Plástica Cuadrada</t>
  </si>
  <si>
    <t>Alquiler Mesa Plástica Cuadrada. Medidas aprox. Ancho: 75,3 cm, Alto: 73,5 cm, Largo: 75,3 cm (día)</t>
  </si>
  <si>
    <t xml:space="preserve">Mantel </t>
  </si>
  <si>
    <t>Alquiler Mantel Blanco línea hotelera 170*90 cm</t>
  </si>
  <si>
    <t>Sillas Plasticas</t>
  </si>
  <si>
    <t>Alquiler Silla pastica tipo estándar sin brazos</t>
  </si>
  <si>
    <t>Sillas Tiffany</t>
  </si>
  <si>
    <t>Alquiler silla Tiffany</t>
  </si>
  <si>
    <t>Bancas de madera</t>
  </si>
  <si>
    <t>Alquiler bancas tipo parque en madera</t>
  </si>
  <si>
    <t>Sillones para conferencia</t>
  </si>
  <si>
    <t>Alquiler sillón abullonado tipo conferencia</t>
  </si>
  <si>
    <t>Puff</t>
  </si>
  <si>
    <t>Alquiler Puff</t>
  </si>
  <si>
    <t>Pantalla</t>
  </si>
  <si>
    <t>Alquiler pantallas de secciones LED. Pantallas para interiores (indoor) y exteriores (outdoor) montadas en estructura truss y elevadores.</t>
  </si>
  <si>
    <t>Metro Cuadrado</t>
  </si>
  <si>
    <t>Par LED e iluminación</t>
  </si>
  <si>
    <t>Alquiler luces tipo par LED 64 para ambientación de eventos interiores y exteriores, de acuerdo a medidas y requerimiento.</t>
  </si>
  <si>
    <t>Salón - Capacidad Hasta 100 Pax</t>
  </si>
  <si>
    <t>Alquiler Salón amplio con capacidad de hasta 100 personas, con ventilación adecuada, conexiones eléctricas e iluminación adecuada para el desarrollo de actividades tipo taller o seminario. Se debe garantizar el fácil acceso y desplazamiento para personas con movilidad reducida. Un día de servicio.</t>
  </si>
  <si>
    <t>Alquiler Salón amplio con capacidad de hasta 100 personas, con ventilación adecuada, conexiones eléctricas e iluminación adecuada para el desarRollo de actividades tipo taller o seminario. Se debe garantizar el fácil acceso y desplazamiento para personas con movilidad reducida. Mediodía de servicio.</t>
  </si>
  <si>
    <t>Salón - Capacidad Hasta 200 Pax</t>
  </si>
  <si>
    <t>Alquiler Salón amplio con capacidad de hasta 200 personas, con ventilación adecuada, conexiones eléctricas e iluminación adecuada para el desarRollo de actividades tipo taller o seminario. Se debe garantizar el fácil acceso y desplazamiento para personas con movilidad reducida. Un día de servicio.</t>
  </si>
  <si>
    <t>Alquiler Salón amplio con capacidad de hasta 200 personas, con ventilación adecuada, conexiones eléctricas e iluminación adecuada para el desarRollo de actividades tipo taller o seminario. Se debe garantizar el fácil acceso y desplazamiento para personas con movilidad reducida. Mediodía de servicio.</t>
  </si>
  <si>
    <t>Salón Dotado Tipo 2 - Capacidad Hasta 10 Pax</t>
  </si>
  <si>
    <t>Alquiler Salón amplio con capacidad de hasta 10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Nota: No se acepta habitaciones de hotel adaptadas como sálon. Un día de servicio.</t>
  </si>
  <si>
    <t>Alquiler Salón amplio con capacidad de hasta 10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Nota: No se acepta habitaciones de hotel adaptadas como sálon. Mediodía de servicio.</t>
  </si>
  <si>
    <t>Salón Dotado Tipo 2 - Capacidad Hasta 20 Pax</t>
  </si>
  <si>
    <t>Alquiler Salón amplio con capacidad de hasta 20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Nota: No se acepta habitaciones de hotel adaptadas como sálon. Un día de servicio.</t>
  </si>
  <si>
    <t>Alquiler Salón amplio con capacidad de hasta 20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Nota: No se acepta habitaciones de hotel adaptadas como sálon. Mediodía de servicio.</t>
  </si>
  <si>
    <t>Salón Dotado - Capacidad Hasta 30 Pax</t>
  </si>
  <si>
    <t xml:space="preserve">Alquiler Salón amplio con capacidad de hasta 30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Un día de servicio. </t>
  </si>
  <si>
    <t xml:space="preserve">Alquiler Salón amplio con capacidad de hasta 30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Mediodía de servicio. </t>
  </si>
  <si>
    <t>Salón Dotado - Capacidad Hasta 50 Pax</t>
  </si>
  <si>
    <t>Alquiler Salón amplio con capacidad de hasta 50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Un día de servicio.</t>
  </si>
  <si>
    <t>Alquiler Salón amplio con capacidad de hasta 50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Mediodía de servicio.</t>
  </si>
  <si>
    <t>Salón Dotado - Capacidad Hasta 100 Pax</t>
  </si>
  <si>
    <t>Alquiler Salón amplio con capacidad de hasta 100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Un día de servicio.</t>
  </si>
  <si>
    <t>Alquiler Salón amplio con capacidad de hasta 100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Mediodía de servicio.</t>
  </si>
  <si>
    <t>Salón Dotado - Capacidad Hasta 200 Pax</t>
  </si>
  <si>
    <t>Alquiler Salón amplio con capacidad de hasta 200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Un día de servicio.</t>
  </si>
  <si>
    <t>Salón Dotado - Capacidad  de 300 Hasta 500 Pax</t>
  </si>
  <si>
    <t>Alquiler Salón amplio con capacidad de 300 hasta 500 personas, con ventilación adecuada, conexiones eléctricas e iluminación adecuada para el desarRollo de actividades tipo taller o seminario, incluye sonido, sillas, mesas, mantelería y ayudas audiovisuales (pc, video beam, pantalla y tableros acrílicos). Se debe garantizar el fácil acceso y desplazamiento para personas con movilidad reducida. Un día de servicio.</t>
  </si>
  <si>
    <t>Carpa 5X5 Mts Estilo Piramide</t>
  </si>
  <si>
    <t xml:space="preserve">Alquiler carpa 5 metros de ancho por 5 metros de fondo, altura central aprox. de 2, 60M, parales aprox. de 2,20 metros de altura, estilo pirámide o 4 aguas, estructural en tubería cuadrada encerchada y de fácil ensamblaje, Lona plástica con microfibras internas totalmente impermeable para el techo. Capacidad 25 m2. Incluye transporte, instalación antes del inicio de la actividad y retiro al finalizar. </t>
  </si>
  <si>
    <t>Carpa 6X6 Mts Estilo Piramide</t>
  </si>
  <si>
    <t>Alquiler carpa 6 metros de ancho por 6 metros de fondo, altura central aprox. de 2, 60M, parales aprox. de 2,20 metros de altura, estilo pirámide o 4 aguas, estructural en tubería cuadrada encerchada y de fácil ensamblaje, Lona plástica con microfibras internas totalmente impermeable para el techo. Capacidad 36 m2. Incluye transporte, instalación antes del inicio de la actividad y retiro al finalizar.</t>
  </si>
  <si>
    <t>Carpa 12X6 Tipo Hangar Modular Techo Circular</t>
  </si>
  <si>
    <t>Alquiler carpa 12 metros de ancho por 6 metros de fondo, altura central Aprox. de 5M,  parales aprox. de 2,40 metros de altura, estilo hangar, circular,  estructural en tubería redonda encerchada y de fácil ensamblaje, Lona plástica con microfibras internas totalmente impermeable para el techo. Capacidad 72 m2. Incluye transporte, instalación antes del inicio de la actividad y retiro al finalizar.</t>
  </si>
  <si>
    <t>Carpa 12X12 Mts Tipo Hangar Modular Techo Circular</t>
  </si>
  <si>
    <t>Alquiler carpa 12 metros de ancho por 12 metros de fondo, altura central aprox. de 5M, distribuidos, parales aprox. de 2,40 metros de altura, estilo hangar, circular,  estructural en tubería redonda encerchada y de fácil ensamblaje, Lona plástica con microfibras internas totalmente impermeable para el techo. Capacidad 144 m2. Incluye transporte, instalación antes del inicio de la actividad y retiro al finalizar.</t>
  </si>
  <si>
    <t>Carpa 12X30 Mts Tipo Hangar Modular Techo Circular</t>
  </si>
  <si>
    <t>Alquiler carpa 12 metros de ancho por 30 metros de fondo, altura central Aprox. de 5M, distribuidos, parales aprox. de 2,40 metros de altura, estilo hangar, circular, estructural en tubería redonda encerchada y de fácil ensamblaje, Lona plástica con microfibras internas totalmente impermeable para el techo. Capacidad 360 m2. Incluye transporte, instalación antes del inicio de la actividad y retiro al finalizar.</t>
  </si>
  <si>
    <t>Carpa 12X42 Mts Tipo Hangar Modular Techo Circular</t>
  </si>
  <si>
    <t>Alquiler carpa 12 metros de ancho por 42 metros de fondo, altura central de 5M, distribuidos, parales de 2,40 metros de altura y 2,60 metros del inicio de la parábola al punto central del techo, estilo hangar, circular,  estructural en tubería redonda encerchada y de fácil ensamblaje, Lona plástica con microfibras internas totalmente impermeable para el techo. Capacidad 504 m2. Incluye transporte, instalación antes del inicio de la actividad y retiro al finalizar.</t>
  </si>
  <si>
    <t xml:space="preserve">Baños Portátiles </t>
  </si>
  <si>
    <t>Alquiler baño portátil, construido en polietileno de alta resistencia que soporta cualquier tipo de clima, Unidades con sanitario, orinal o lavamanos de acuerdo a las necesidades de requerimiento</t>
  </si>
  <si>
    <t>Alquiler Bodega 50 M2 - Semana</t>
  </si>
  <si>
    <t>Alquiler de Bodega de 50 m2 por una (1) semana, incluye servicios públicos basicos y servicio de seguridad</t>
  </si>
  <si>
    <t>Alquiler Bodega 50 M2 - Mes</t>
  </si>
  <si>
    <t>Alquiler de Bodega de 50 m2 por un (1) mes, incluye servicios públicos basicos y servicio de seguridad</t>
  </si>
  <si>
    <t>Alquiler Bodega 100 M2 - Semana</t>
  </si>
  <si>
    <t>Alquiler de Bodega de 100 m2 por una (1) semana, incluye servicios públicos basicos y servicio de seguridad</t>
  </si>
  <si>
    <t>Alquiler Bodega 100 M2 - Mes</t>
  </si>
  <si>
    <t>Alquiler de Bodega de 100 m2 por un (1) mes, incluye servicios públicos basicos y servicio de seguridad</t>
  </si>
  <si>
    <t>Alquiler Van Min. 10 Pasajeros</t>
  </si>
  <si>
    <t>Servicio de transporte terrestre, doce (12) horas dentro de la ciudad o municipios circundantes a una distancia menor o igual (≤) a 100 km de recorrido, incluye conductor, combustible y demás cargos inherentes para la prestación del servicio.  El servicio debe prestarse con todos los documentos en regla, seguros y revisiones tecnicomecanicas de acuerdo a la normatividad vigente. Vehículos modelo 2020 en adelante.</t>
  </si>
  <si>
    <t>Alquiler Pick Up Doble Cabina</t>
  </si>
  <si>
    <t>Alquiler Camioneta 4X4 Con Platón</t>
  </si>
  <si>
    <t>Servicio de transporte terrestre, veinticuatro (24) horas, vehiculo con capacidad de carga entre 900 y 1000 kg, con capacidad de tránsito en condiciones de difícil acceso. Incluye conductor, combustible y demás cargos inherentes para la prestación del servicio.  El servicio debe prestarse con todos los documentos en regla, seguros y revisiones tecnicomecanicas de acuerdo a la normatividad vigente. Vehículos modelo 2020 en adelante.</t>
  </si>
  <si>
    <t>Alquiler Buseta Cap Min 20 Pasajeros</t>
  </si>
  <si>
    <t>Alquiler Bus Cap Min 35 Pasajeros</t>
  </si>
  <si>
    <t>ID SUJETO DE REPARACIÓN COLECTIVA:</t>
  </si>
  <si>
    <t>ID</t>
  </si>
  <si>
    <t>Nombre</t>
  </si>
  <si>
    <t>Tipo</t>
  </si>
  <si>
    <t>Categoría</t>
  </si>
  <si>
    <t>RESGUARDO ALTO UNUMA - SIKUANI</t>
  </si>
  <si>
    <t>Étnico</t>
  </si>
  <si>
    <t>COMUNIDAD INDÍGENA (Decreto 4633 de 2011)</t>
  </si>
  <si>
    <t>RESGUARDO CAÑO MOCHUELO: (NUEVE PUEBLOS INDÍGENAS: TSIRIPU, MAIBÉN–MASIWARE, YARURO, YAMALERO, WIPIWI, AMORÚA, SÁLIBA, SIKUANI Y CUIBA–WAMONAE).</t>
  </si>
  <si>
    <t>RESGUARDO CAÑO OVEJAS - SIKUANI</t>
  </si>
  <si>
    <t>COMUNIDAD KANALITOJO (PUEBLOS SIKUANI, AMORUA Y SALIVA)</t>
  </si>
  <si>
    <t>RESGUARDO RIO MUCO Y GUARROJO - SIKUANI</t>
  </si>
  <si>
    <t>CABECERA MUNICIPAL PUERTO CAICEDO</t>
  </si>
  <si>
    <t>No Étnico</t>
  </si>
  <si>
    <t>COMUNIDAD CAMPESINA</t>
  </si>
  <si>
    <t>CABECERA MUNICIPAL VILLAGARZON</t>
  </si>
  <si>
    <t>LA COMUNIDAD DEL CENTRO POBLADO GUAYABAL DE TOLEDO DEL MUNICIPIO DEL PEÑÓN</t>
  </si>
  <si>
    <t>LA COMUNIDAD DE LA VEREDA HINCHE ALTO Y BAJO DEL MUNICIPIO DE LA PALMA</t>
  </si>
  <si>
    <t>COMUNIDAD DEL MUNICIPIO DE TOPAIPI</t>
  </si>
  <si>
    <t>LA COMUNIDAD DE LA INSPECCIÓN DE LIBERIA (VEREDAS LA BELLA, MOGAMBO, ALTO PALMAS, BAJO PALMAR, LAGUNA LARGA, LAGUNAS, EL SALITRE, LA FLORIDA, BRASIL, SAN MARTÍN, EL PINO, SAN NICOLÁS, PALESTINA, LIBER</t>
  </si>
  <si>
    <t>LA COMUNIDAD DE LA INSPECCIÓN ALTO DE CAÑAS (VEREDAS ABIPAY DE FAJARDO, ALTO DE RAMIREZ, MONTAÑAS DE LINARES, PALMICHALE, CALEÑO, LOMA DE PASCUA Y ALTO DE CAÑAS) DEL MUNICIPIO DE YACOPÍ.</t>
  </si>
  <si>
    <t>CONSEJO COMUNITARIO RENACER NEGRO</t>
  </si>
  <si>
    <t>COMUNIDAD NEGRA, AFROCOLOMBIANA, RAIZAL Y PALENQUERA (Decreto 4635 de 2011)</t>
  </si>
  <si>
    <t>COMUNIDAD YUKPA IROKA</t>
  </si>
  <si>
    <t>PUEBLO YUKPA MENKUE - SOKORPA</t>
  </si>
  <si>
    <t>NARRAR PARA VIVIR</t>
  </si>
  <si>
    <t>Organizaciones y Grupos</t>
  </si>
  <si>
    <t>ORGANIZACIONES DE MUJERES</t>
  </si>
  <si>
    <t>CHAMEZA</t>
  </si>
  <si>
    <t>RECETOR</t>
  </si>
  <si>
    <t>COMUNIDAD DE LIBERTAD</t>
  </si>
  <si>
    <t>CORREGIMIENTO DE CHINULITO, CERRO, CEIBA Y VEREDA ARENITA</t>
  </si>
  <si>
    <t>COMUNIDAD DE PICHILIN</t>
  </si>
  <si>
    <t>REDEPAZ</t>
  </si>
  <si>
    <t>ORGANIZACIONES</t>
  </si>
  <si>
    <t>RESGUARDO INDIGENA COMUNIDAD RIO PURRICHA</t>
  </si>
  <si>
    <t>ORGANIZACIÓN FEMENINA POPULAR</t>
  </si>
  <si>
    <t>AGUSTIN CODAZZI - CORREGIMIENTO CASACARA</t>
  </si>
  <si>
    <t>RESGUARDO CHIDIMA TOLÓ - EMBERA KATIOS</t>
  </si>
  <si>
    <t>RESGUARDO PESCADITO - EMBERA DOBIDA</t>
  </si>
  <si>
    <t>PUEBLO KUNA TULE (RESGUARDO ARQUIA)</t>
  </si>
  <si>
    <t>RESGUARDO CUTI - EMBERA KATIOS</t>
  </si>
  <si>
    <t>RESGUARDO TANELA - EMBERA KATIOS</t>
  </si>
  <si>
    <t>LA COMUNIDAD DEL CORREGIMIENTO DE CIÉNAGA DEL OPÓN</t>
  </si>
  <si>
    <t>NIÑOS, NIÑAS Y ADOLESCENTES, DEL HOGAR JUVENIL DE MONTERREY</t>
  </si>
  <si>
    <t>GRUPO</t>
  </si>
  <si>
    <t>CONSEJO COMUNITARIO MAYOR DE LA ASOCIACION POPULAR CAMPESINA DEL ALTO ATRATO - COCOMOPOCA (46 COMUNIDADES DE COCOMOPOCA - INCLUIDA VILLA CLARET)</t>
  </si>
  <si>
    <t>LA COMUNIDAD DEL CORREGIMIENTO DE JUAN FRIO</t>
  </si>
  <si>
    <t>LA COMUNIDAD DEL CORREGIMIENTO FILOGRINGO</t>
  </si>
  <si>
    <t>LA COMUNIDAD DEL BARRIO CERRO NORTE</t>
  </si>
  <si>
    <t>LA COMUNIDAD DEL MUNICIPIO DE LA ESPERANZA.</t>
  </si>
  <si>
    <t>LA COMUNIDAD DEL CORREGIMIENTO DE PUEBLO NUEVO</t>
  </si>
  <si>
    <t>CORREGIMIENTO DE VILLA NUEVA MUNICIPIO DE VALENCIA</t>
  </si>
  <si>
    <t>CORREGIMIENTO DE MEJOR ESQUINA</t>
  </si>
  <si>
    <t>MOVIMIENTO SINDICAL COLOMBIANO</t>
  </si>
  <si>
    <t>LA DORADA</t>
  </si>
  <si>
    <t>EL PLACER</t>
  </si>
  <si>
    <t>EL TIGRE</t>
  </si>
  <si>
    <t>COMUNIDAD DE LAS PARCELAS LOS CEDROS, LA CAROLINA, LA PAZ DE LA VEREDA SAN ISIDRO DEL MUNICIPIO DE SAN ALBERTO.</t>
  </si>
  <si>
    <t>COMUNIDAD DE LOS CORREGIMIENTO DE MONTERREY, SAN BLAS, SANTA LUCÍA, SAN JOAQUÍN Y EL PARAÍSO, DEL MUNICIPIO DE SIMITÍ.</t>
  </si>
  <si>
    <t>VEREDA LA SECRETA</t>
  </si>
  <si>
    <t>CORREGIMIENTO LA POLA</t>
  </si>
  <si>
    <t>VEREDA LA PALIZÚA (CHIBOLO)</t>
  </si>
  <si>
    <t>VEREDA BEJUCO PRIETO (CHIBOLO)</t>
  </si>
  <si>
    <t>VEREDA CANAÁN (CHIBOLO)</t>
  </si>
  <si>
    <t>PITA - CORREGIMIENTO LAS TABLAS MUN DE REPELON.</t>
  </si>
  <si>
    <t>PUEBLO WIWA</t>
  </si>
  <si>
    <t>HIJOS DEL TABACO, LA COCA Y LA YUCA DULCE DE LA CHORRERA, AMAZONAS. COMO AFINIDAD CULTURAL, PERTENECIENTES A CUATRO PUEBLOS BORA, OKAINE, UITOTO Y MUINANE, AGREMIADOS EN LA ASOCIACIÓN DE CABILDOS Y AUTORIDADES TRADICIONALES DE LA CHORRERA - AZICATCH-</t>
  </si>
  <si>
    <t>PUEBLO NUKAK</t>
  </si>
  <si>
    <t>COMUNIDAD INDIGENA EMBERA DOKERA</t>
  </si>
  <si>
    <t>PUEBLO INDIGENA MAKAGUAN</t>
  </si>
  <si>
    <t>LA COMUNIDAD DEL SECTOR ANTONIA SANTOS BARRIOS ANTONIA SANTOS,LOS OLIVOS,SABANA VERDE , CAROLINAS PRIMAVERA Y ASENTAMIENTOS SUBNORMAL BRISAS.</t>
  </si>
  <si>
    <t>CONSEJO MAYOR DE LA CUENCA DEL RIO CAJAMBRE</t>
  </si>
  <si>
    <t>CONSEJO COMUNITARIO DEL RIO NAYA</t>
  </si>
  <si>
    <t>CONSEJO MAYOR DE LA CUENCA DEL RIO RAPOSO</t>
  </si>
  <si>
    <t>CONSEJO COMUNITARIO DEL RIO YURUMANGUI</t>
  </si>
  <si>
    <t>CONSEJO COMUNITARIO DEL RIO MAYORQUÍN</t>
  </si>
  <si>
    <t>PUEBLO BETOY - RESGUARDOS VELASQUEROS, JULIEROS, ROQUEROS Y GENAGEROS</t>
  </si>
  <si>
    <t>RESGUARDO EMBERA LA LOMA CITABARA</t>
  </si>
  <si>
    <t>RESGUARDO CHAMI UNIFICADO</t>
  </si>
  <si>
    <t>RESGUARDO GITO DOKABU</t>
  </si>
  <si>
    <t>PARCIALIDAD INDIGENA DE QUINCHÍA</t>
  </si>
  <si>
    <t>PLAYON DE OROZCO</t>
  </si>
  <si>
    <t>CERRO AZUL</t>
  </si>
  <si>
    <t>BELLAVISTA</t>
  </si>
  <si>
    <t>RESGUARDO CALLE SANTA ROSA (COMUNIDAD LAS PEÑAS, LA SIERPE, CENTRO CALLE SANTA ROSA - ESPERARA SIAPIDARA)</t>
  </si>
  <si>
    <t>RESGUARDO SAN ANDRES DE PISIMBALÁ</t>
  </si>
  <si>
    <t>CONSEJO COMUNITARIO RIO CAUCA COMUNIDAD SAN MIGUEL</t>
  </si>
  <si>
    <t>CONSEJO COMUNITARIO RIO CAUCA COMUNIDAD LOMITAS</t>
  </si>
  <si>
    <t>ZONA URBANA DEL MUNICIPIO DE ARGELIA</t>
  </si>
  <si>
    <t>CABECERA MUNICIPAL DE COCORNA</t>
  </si>
  <si>
    <t>CENTRO POBLADO LA BALSITA</t>
  </si>
  <si>
    <t>CORREGIMIENTO EL ARO</t>
  </si>
  <si>
    <t>CORREGIMIENTO LA GRANJA</t>
  </si>
  <si>
    <t>CORREGIMIENTO DE PUERTO VENUS Y LAS VEREDAS DE: EL ZAFIRO, LA HERMOSA, LA IGUANA, AGUACATAL, EL PIÑAL, GUADALITO, EL BOSQUE, MONTECRISTO, PEDREGAL, VENECIA, QUEBRADA NEGRA</t>
  </si>
  <si>
    <t>FOCALIZADO MUNICIPIO DE SAN CARLOS</t>
  </si>
  <si>
    <t>CENTRO POBLADO BUENOS AIRES, VEREDAS LA ESTRELLA, VILLA NUEVA, LA MERCED, EL PORVENIR, MANIZALES, SAN FRANCISCO, EL SOCORRO, SOPETRÁN, LA AURORA, SAN ANTONIO, LOS PLANES Y SAN MIGUEL</t>
  </si>
  <si>
    <t>COMUNIDAD DEL ÁREA URBANA DEL MUNICIPIO DE SAN RAFAEL</t>
  </si>
  <si>
    <t>FRAGUAS</t>
  </si>
  <si>
    <t>COMUNIDAD DE LA ENCARNACIÓN, LA CLARA Y EL MARAVILLO</t>
  </si>
  <si>
    <t>CORREGIMIENTO OCHALÍ</t>
  </si>
  <si>
    <t>VEREDA LA INMACULADA</t>
  </si>
  <si>
    <t>CORREGIMIENTO ALTAMIRA</t>
  </si>
  <si>
    <t>COMUNIDADES AFROCOLOMBIANAS DE LAS VEREDAS EL CENIZO, EL CRISTO, MATA Y CASCO URBANO DE MACHUCA</t>
  </si>
  <si>
    <t>LA COMUNIDAD DE SIMACOTA SECTOR BAJO</t>
  </si>
  <si>
    <t>LA COMUNIDAD DE SIMACOTA SECTOR ALTO</t>
  </si>
  <si>
    <t>LA COMUNIDAD DE LOS CORREGIMIENTOS DE TURBAY Y EL MOHÁN</t>
  </si>
  <si>
    <t>LA COMUNIDAD DEL MUNICIPIO DE MÁLAGA</t>
  </si>
  <si>
    <t>LA COMUNIDAD DEL CORREGIMIENTO DE RIACHUELO</t>
  </si>
  <si>
    <t>CORREGIMIENTO ARBOLEDA</t>
  </si>
  <si>
    <t>PALENQUE DE SAN BASILIO - LA BONGA</t>
  </si>
  <si>
    <t>ALTA MONTAÑA - ELCARMEN DE BOLÍVAR</t>
  </si>
  <si>
    <t>EL PALMAR</t>
  </si>
  <si>
    <t>COMUNIDAD CAMPESINA DE SANTA ROSA</t>
  </si>
  <si>
    <t>CABECERA MUNICIPAL DE SAN JOSE DE ALBAN</t>
  </si>
  <si>
    <t>LA CRUZ</t>
  </si>
  <si>
    <t>CABECERA MUNICIPAL DE MISTRATÓ</t>
  </si>
  <si>
    <t>LA CHINITA</t>
  </si>
  <si>
    <t>TULAPAS</t>
  </si>
  <si>
    <t>EL TRES</t>
  </si>
  <si>
    <t>PAQUEMÁS</t>
  </si>
  <si>
    <t>NUEVA COLONIA (TODAS VEREDAS EXCEPTO NUEVA UNIÓN Y ASOTECA)</t>
  </si>
  <si>
    <t>BARRIO EL BOSQUE</t>
  </si>
  <si>
    <t>VEREDA CAUCHERAS</t>
  </si>
  <si>
    <t>COMUNIDAD VEREDA PUNTA DE OCAIDÓ (CONSEJO COMUNITARIO)</t>
  </si>
  <si>
    <t>COMUNIDADES NEGRAS DEL RIO ARQUÍA</t>
  </si>
  <si>
    <t>CABILDO MAYOR FRONTINO</t>
  </si>
  <si>
    <t>CUENCAS DE JIGUAMIANDO</t>
  </si>
  <si>
    <t>CONSEJO COMUNITARIO MAYOR DEL BAJO ATRATO - COCOMAUNGUIA</t>
  </si>
  <si>
    <t>CONSEJO COMUNITARIO DE CACARICA</t>
  </si>
  <si>
    <t>CONSEJO COMUNITARIO DE LA COMUNIDAD NEGRA DEL RIO CURBARADÓ</t>
  </si>
  <si>
    <t>COMUNIDAD WAYUU - PORTETE</t>
  </si>
  <si>
    <t>PUEBLO ARHUACO - ATIGUMAKE</t>
  </si>
  <si>
    <t>COMUNIDAD INDÍGENA WAYÚU LA NUEVA ESPERANZA</t>
  </si>
  <si>
    <t>NUEVO ESPINAL - BARRANCAS INDIGENAS WAYUU</t>
  </si>
  <si>
    <t>CONCEJALES Y DIPUTADOS</t>
  </si>
  <si>
    <t>PIÑALITO</t>
  </si>
  <si>
    <t>PUERTO LUCAS, LA ALBANIA, BUENOS AIRES Y LA PALESTINA</t>
  </si>
  <si>
    <t>MAPIRIPAN</t>
  </si>
  <si>
    <t>EL SALADO - EL CARMEN DE BOLIVAR</t>
  </si>
  <si>
    <t>ASOCIACIÓN DE CAMPESINOS DE BUENOS AIRES - ASOCAB</t>
  </si>
  <si>
    <t>ANMUCIC NACIONAL</t>
  </si>
  <si>
    <t>LIGA DE MUJERES DESPLAZADAS</t>
  </si>
  <si>
    <t>FOCALIZADO MUNICIPIO DE SAN FRANCISCO</t>
  </si>
  <si>
    <t>CONSEJO COMUNITARIO AFRODESCENDIENTES DE AYAPEL</t>
  </si>
  <si>
    <t>COMUNIDAD AFRO DEL MUNICIPIO DE MONTELIBANO</t>
  </si>
  <si>
    <t>CABILDOS MAYORES DE RÍO SINÚ Y RÍO VERDE DEL RESGUARDO EMBERA KATIO DEL ALTO SINÚ</t>
  </si>
  <si>
    <t>FOCALIZADO MUNICIPIO DE GRANADA</t>
  </si>
  <si>
    <t>COMUNIDAD DE LA VEREDA EL NEME DEL MUNICIPIO DE VALLE DE SAN JUAN - TOLIMA</t>
  </si>
  <si>
    <t>COMUNIDAD DE LA ZONA URBANA Y VEREDAS, POTRERITO, SANTA RITA LA MINA, BELTRAN, CANOAS LA VAGA, CANOAS COPETE, CANOAS SAN ROQUE, Y BALSILLAS - MUNICIPIO DE ATACO, TOLIMA</t>
  </si>
  <si>
    <t>CORREGIMIENTO SANTA CECILIA</t>
  </si>
  <si>
    <t>CABILDO KITEK KIWE</t>
  </si>
  <si>
    <t>CORREGIMIENTO MINAS DE IRAKAL</t>
  </si>
  <si>
    <t>CORREGIMIENTO LOS BRASILES -VEREDA EL TOCO -PREDIO EL TOCO</t>
  </si>
  <si>
    <t>COMUNIDAD PELAYA (CORREGIMIENTO SEIS DE MAYO)</t>
  </si>
  <si>
    <t>PAILITAS</t>
  </si>
  <si>
    <t>CORREGIMIENTO CHIMILA</t>
  </si>
  <si>
    <t>POPONTE -CHIRIGUANA</t>
  </si>
  <si>
    <t>CABECERA MUNICIPAL DE PUEBLO RICO</t>
  </si>
  <si>
    <t>MUNICIPIO DE GÉNOVA (CABECERA MUNICIPAL)</t>
  </si>
  <si>
    <t>RESGUARDO INDIGENA TAHAMI DEL ALTO ANDÁGUEDA</t>
  </si>
  <si>
    <t>COMUNIDAD AFRO DE BELLAVISTA</t>
  </si>
  <si>
    <t>COMUNIDAD DE SAN JOSE DEL PALMAR</t>
  </si>
  <si>
    <t>PUEBLO BELLO</t>
  </si>
  <si>
    <t>COMUNIDAD EL SIETE Y VEREDAS ALEDAÑAS</t>
  </si>
  <si>
    <t>COMUNIDAD LA TROCHA (VEREDAS: EL ONCE, DOCE, VEINTE, DIEZ, QUINCE, EL LAMENTO, EL PIÑON, CARE PERRO, EL DIECIOCHO AFRO)</t>
  </si>
  <si>
    <t>COMUNIDADES DEL CABILDO MAYOR INDÍGENA DEL CARMEN DE ATRATO - CAMAICA</t>
  </si>
  <si>
    <t>COMUNIDAD INDIGENA DE LA PURIA</t>
  </si>
  <si>
    <t>RESGUARDO SABALETA</t>
  </si>
  <si>
    <t>CONSEJO COMUNITARIO MENOR RÍO JURADÓ</t>
  </si>
  <si>
    <t>CONSEJO COMUNITARIO LOCAL DE TANGUÍ</t>
  </si>
  <si>
    <t>CONSEJO COMUNITARIO MAYOR DEL ALTO SAN JUAN - ASOCASAN (TABOR, MUMBÚ, GUARATO, GINGARABÁ)</t>
  </si>
  <si>
    <t>VEREDA EL CINCUENTA</t>
  </si>
  <si>
    <t>VEREDA LA CRISTALINA BAJA</t>
  </si>
  <si>
    <t>CORREGIMIENTO DE SACRAMENTO</t>
  </si>
  <si>
    <t>CORREGIMIENTO LA AVIANCA (PIVIJAY)</t>
  </si>
  <si>
    <t>EL DORADO</t>
  </si>
  <si>
    <t>PUEBLO EMBERA CHAMI DEL RESGUARDO DE HONDURAS</t>
  </si>
  <si>
    <t>CONSEJO MENOR DE SIDON</t>
  </si>
  <si>
    <t>COMUNIDAD DE JUANCHILLO DEL CONSEJO COMUNITARIO ESFUERZO PESCADOR</t>
  </si>
  <si>
    <t>CONSEJO COMUNITARIO ALTO MIRA Y FRONTERA</t>
  </si>
  <si>
    <t>CONSEJO COMUNITARIO BAJO MIRA Y FRONTERA</t>
  </si>
  <si>
    <t>CONSEJO COMUNITARIO UNIÓN RÍO ROSARIO</t>
  </si>
  <si>
    <t>PUEBLO AWA ZONA TELEMBI (TORTUGAÑA, PIEDRAS VERDES, PLANADAS, TORQUERIA PUGANDE, PIPALTA PALVI, WALSAPI)</t>
  </si>
  <si>
    <t>RESGUARDO NULPE MEDIO - AWA</t>
  </si>
  <si>
    <t>COMUNIDAD DE BUENAVISTA DEL CONSEJO COMUNITARIO NUEVA ESPERANZA</t>
  </si>
  <si>
    <t>CABILDO MAYOR ZENU EL PANDO</t>
  </si>
  <si>
    <t>CONSEJO COMUNITARIO MANDÉ</t>
  </si>
  <si>
    <t>BOCAS DE CANÁ</t>
  </si>
  <si>
    <t>CONSEJO COMUNITARIO PUEBLO NUEVO</t>
  </si>
  <si>
    <t>LAS COMUNIDADES AFRODESCENDIENTES DE MARGENTO, VILLA DEL SOCORRO Y LOS MEDIOS</t>
  </si>
  <si>
    <t>CORREGIMIENTO DE NUEVA VENECIA Y CORREGIMIENTO DE BUENAVISTA (MUNICIPIO DE SITIO NUEVO)</t>
  </si>
  <si>
    <t>CORREGIMIENTO DE SANTA RITA</t>
  </si>
  <si>
    <t>CORREGIMIENTO DE BOCAS DE ARACATACA (MUNICIPIO DE PUEBLO VIEJO)</t>
  </si>
  <si>
    <t>CORREGIMIENTO PUERTO LÓPEZ</t>
  </si>
  <si>
    <t>COMUNIDAD ZENÚ DE PUERTO LÓPEZ - VEREDAS LOS ALMENDROS Y EL NOVENTA</t>
  </si>
  <si>
    <t>CORREGIMIENTO PUERTO LÓPEZ: CONSEJOS COMUNITARIOS DE VILLAGRANDE, CHAPARROSA Y NUEVA ESPERANZA</t>
  </si>
  <si>
    <t>ZIPACOA</t>
  </si>
  <si>
    <t>LA HABANA</t>
  </si>
  <si>
    <t>COMUNIDAD DEL CORREGIMIENTO EL QUEREMAL UBICADO EN EL MUNICIPIO DE DAGUA</t>
  </si>
  <si>
    <t>ARENILLO</t>
  </si>
  <si>
    <t>ARENILLO - PRADERA</t>
  </si>
  <si>
    <t>COMUNIDAD DE BUENOS AIRES - SAN PEDRO</t>
  </si>
  <si>
    <t>LÍBANO</t>
  </si>
  <si>
    <t>CORREGIMIENTOS DE LA SONORA, EL TABOR Y VEREDAS BETULIA Y MARACAIBO</t>
  </si>
  <si>
    <t>CABILDO LAS PALMERAS - EMBERA</t>
  </si>
  <si>
    <t>CONSEJO COMUNITARIO VILLA ARBOLEDA</t>
  </si>
  <si>
    <t>ANUC</t>
  </si>
  <si>
    <t>LA GABARRA</t>
  </si>
  <si>
    <t>PUEBLO KANKUAMO</t>
  </si>
  <si>
    <t>CONSEJO COMUNITARIO LAS PALMITAS</t>
  </si>
  <si>
    <t>CONSEJO COMUNITARIO LA VICTORIA DE SAN ISIDRO</t>
  </si>
  <si>
    <t>CONSEJO COMUNITARIO LA JAGUA DE IBIRICO</t>
  </si>
  <si>
    <t>COMUNIDAD DE SAN BERNARDO</t>
  </si>
  <si>
    <t>CONSEJO COMUNIARIO TRUANDO</t>
  </si>
  <si>
    <t>CONSEJO COMUNITARIO DE LOS RÍOS DE LA LARGA Y TUMARADÓ</t>
  </si>
  <si>
    <t>CONSEJO COMUNITARIO PEDEGUITA MANCILLA</t>
  </si>
  <si>
    <t>CONSEJO COMUNITARIO DE LA CUENCA DEL RÍO SALAQUÍ</t>
  </si>
  <si>
    <t>LA REJOYA</t>
  </si>
  <si>
    <t>VEREDA GUATEMALA</t>
  </si>
  <si>
    <t>EL CASTILLO</t>
  </si>
  <si>
    <t>IPC</t>
  </si>
  <si>
    <t>RESGUARDO INDÍGENA COFÁN TSSENNENE</t>
  </si>
  <si>
    <t>RESGUARDO SIONA BUENAVISTA</t>
  </si>
  <si>
    <t>CABILDO AWA LA CABAÑA</t>
  </si>
  <si>
    <t>RESGUARDO VEGAS DE SANTA ANA - PUEBLO SIONA</t>
  </si>
  <si>
    <t>RESGUARDO YARINAL SAN MARCELINO – PUEBLO INDIGENA KICHWA</t>
  </si>
  <si>
    <t>MOVIMIENTO DE NEGRITUDES DEL MUNICIPIO DE SAN MIGUEL</t>
  </si>
  <si>
    <t>ORGANIZACIÓN ÉTNICA</t>
  </si>
  <si>
    <t>SAN ANDRÉS DE PISIMBALÁ (CAMPESINO)</t>
  </si>
  <si>
    <t>CONSEJO COMUNITARIO GUAPI ABAJO</t>
  </si>
  <si>
    <t>CONSEJO COMUNITARIO LA TOMA</t>
  </si>
  <si>
    <t>CONSEJO COMUNITARIO DE LA CUENCA BAJA DEL RIO CALIMA</t>
  </si>
  <si>
    <t>CONSEJO COMUNITARIO MAYOR DE ANCHICAYÁ</t>
  </si>
  <si>
    <t>CONSEJO COMUNITARIO DE CÓRDOBA SAN CIPRIANO</t>
  </si>
  <si>
    <t>CONSEJO COMUNITARIO DE ALTO Y MEDIO DAGUA</t>
  </si>
  <si>
    <t>CONSEJO COMUNITARIO LA GLORIA</t>
  </si>
  <si>
    <t>CONSEJO COMUNITARIO DE LA PLATA BAHÍA MALAGA</t>
  </si>
  <si>
    <t>AFROMUPAZ</t>
  </si>
  <si>
    <t>GRUPO DISTRITAL DE SEGUIMIENTO E INCIDENCIA AL AUTO 092 “MUJER Y DESPLAZAMIENTO FORZADO”</t>
  </si>
  <si>
    <t>ASOMUPROCA</t>
  </si>
  <si>
    <t>RESGUARDOS DE TORIBIO, TACUEYÓ Y SAN FRANCISCO - PROYECTO NASA</t>
  </si>
  <si>
    <t>CONSEJO COMUNITARIO DE GUACOCHE</t>
  </si>
  <si>
    <t>RESGUARDO SAN JOSÉ DE BACAO (TROTOLA, CASA GRANDE, ROBLES, SAN MIGUEL Y BOCAS DE VIBORA ) - EPERARA SIAPIDARA</t>
  </si>
  <si>
    <t>SAN JOAQUIN</t>
  </si>
  <si>
    <t>RESGUARDO DE PITAYO</t>
  </si>
  <si>
    <t>ESMERALDA</t>
  </si>
  <si>
    <t>CORREGIMIENTO SANTA ISABEL</t>
  </si>
  <si>
    <t>ASOCIACIÓN DE TRABAJADORES CAMPESINOS DEL CARARE - ATCC</t>
  </si>
  <si>
    <t>ASOCIACIÓN NACIONAL DE MUJERES CAMPESINAS E INDÍGENAS DE COLOMBIA –ANMUCIC (EL ZULIA NORTE DE SANTANDER)</t>
  </si>
  <si>
    <t>COMUNIDAD DE SANTA ROSA DEL CONSEJO MAYOR DE COPDICONC</t>
  </si>
  <si>
    <t>CORREGIMIENTO DE LETICIA Y SUS VEREDAS</t>
  </si>
  <si>
    <t>CORREGIMIENTO LAS PALMAS - SAN JACINTO, BOLÍVAR</t>
  </si>
  <si>
    <t>COMUNIDAD EMBERA KATIOS - EYÁQUERA - DOGIBI</t>
  </si>
  <si>
    <t>LA FEDERACIÓN DE JUNTAS DE ACCIÓN COMUNAL DE SAN JOSÉ DE CÚCUTA.</t>
  </si>
  <si>
    <t>PERIODISTAS</t>
  </si>
  <si>
    <t>LA COMUNIDAD DEL SECTOR MALLA DEL AEROPUERTO BARRIOS BUENOS AIRES LA HERMITA Y CAMILO DAZA</t>
  </si>
  <si>
    <t>LA COMUNIDAD DE GUADUAS UBICADA EN EL MUNICIPIO DE CARMEN DE ATRATO</t>
  </si>
  <si>
    <t>CONSEJOS MENORES DE LAS COMUNIDADES DE CAÑAVERAL, SANTA ROSA, TANANDO Y TETINO</t>
  </si>
  <si>
    <t>UNIVERSIDAD DE CORDOBA</t>
  </si>
  <si>
    <t>CONSEJO COMUNITARIO BOQUERON</t>
  </si>
  <si>
    <t>VEREDA LA ESPERANZA</t>
  </si>
  <si>
    <t>PUEBLO EMBERA (EMBERA, KATIO, CHAMI, DOBIDA) MUNICIPIO DE RIOSUCIO, RESGUARDOS : JAGUAL RIO CHINTADÓ, RIO LA RAYA, PERANCHITO, PERANCHO, PEÑAS BLANCAS, RIO DOMINGODÓ, RIO QUIPARADO, SALAQUÍ - PAVARANDÓ, YARUMAL Y EL BARRANCO</t>
  </si>
  <si>
    <t>LA COMUNIDAD DEL AREA URBANA DEL MUNICIPIO DE TIBU</t>
  </si>
  <si>
    <t>COMUNIDAD INDIGENA NASA DEL RESGUARDO JAMBALO</t>
  </si>
  <si>
    <t>CABECERA MUNICIPAL DE SAMANÁ</t>
  </si>
  <si>
    <t>SUDAN</t>
  </si>
  <si>
    <t>SAN JOSE DE PLAYON</t>
  </si>
  <si>
    <t>ZONA RURAL DE OVEJAS (SEIS VEREDAS: MEDELLÍN, LO COQUERA, BORRACHERA, NUEVA COLOMBIA, EL PALMAR, SAN FRANCISCO)</t>
  </si>
  <si>
    <t>COMUNIDAD DE LOS CORREGIMIENTOS FLOR DEL MONTE Y LA PEÑA</t>
  </si>
  <si>
    <t>COMUNIDAD GUAIMARO</t>
  </si>
  <si>
    <t>CONSEJO COMUNITARIO DE COMUNIDADES NEGRAS DE BERRUGUITA</t>
  </si>
  <si>
    <t>CONSEJO COMUNITARIO ELADIO ARIZA</t>
  </si>
  <si>
    <t>CONSEJO COMUNITARIO LOS OLIVOS (COMUNIDAD DE HATO VIEJO)</t>
  </si>
  <si>
    <t>COMUNIDAD DEL PUEBLO INDÍGENA ETTE ENNAKA</t>
  </si>
  <si>
    <t>PUEBLO KOGUI</t>
  </si>
  <si>
    <t>CONSEJO COMUNITARIO DE SANTO MADERO</t>
  </si>
  <si>
    <t>CONSEJO COMUNITARIO SAN JOSE DE URE</t>
  </si>
  <si>
    <t>PUEBLO RROM</t>
  </si>
  <si>
    <t>PUEBLO RROM O GITANO (Decreto 4634 de 2011)</t>
  </si>
  <si>
    <t>CONSEJO COMUNITARIO DE ARACATACA "JACOBO PEREZ ESCOBAR"</t>
  </si>
  <si>
    <t>CONSEJO COMUNITARIO DE COMUNIDADES NEGRAS DE RINCON GUAPO</t>
  </si>
  <si>
    <t>PUEBLO MISAK - NU NACHAK</t>
  </si>
  <si>
    <t>PUEBLO U'WA - RESGUARDOS LAGUNAS Y SABANA DE CURIPAO</t>
  </si>
  <si>
    <t>PUEBLO HITNU DE LOS RESGUARDOS LA VORÁGINE, SAN JOSÉ DE LIPA Y EL RESGUARDO CUILOTO MARRERO</t>
  </si>
  <si>
    <t>CABILDO NASA WE'SX LA GAITANA</t>
  </si>
  <si>
    <t>INDIGENAS UITOTO FERRAIRA: ASENTAMIENTO RURAL EN ALTA GRACIA</t>
  </si>
  <si>
    <t>PUEBLO COREGUAJE</t>
  </si>
  <si>
    <t>PUEBLO INDIGENA MOTILON BARI DE LOS MUNICIPIOS DE TIBU, EL CARMEN, CONVENCION, TEORAMA, EL TARRA</t>
  </si>
  <si>
    <t>PUEBLO PIJAO DE ATACO</t>
  </si>
  <si>
    <t>COMUNIDAD CORREGIMIENTO PUEBLITO MEJIA</t>
  </si>
  <si>
    <t>COMUNIDAD INDIGENA EMBERA KARAMBÁ</t>
  </si>
  <si>
    <t>CONSEJO COMUNITARIO DE LA CUENCA DEL RÍO QUIPARADO</t>
  </si>
  <si>
    <t>CHENGUE</t>
  </si>
  <si>
    <t>ORGANISMOS DE ACCION COMUNAL</t>
  </si>
  <si>
    <t>ASFADDES</t>
  </si>
  <si>
    <t>COMUNIDAD DEL BARRIO BELLAVISTA</t>
  </si>
  <si>
    <t>UNIVERSIDAD DEL ATLANTICO</t>
  </si>
  <si>
    <t>COMUNIDAD DE PUERTO TORRES</t>
  </si>
  <si>
    <t>COMUNIDAD EL PORTAL LA MONO</t>
  </si>
  <si>
    <t>COMUNIDAD DE UNION PENEYA</t>
  </si>
  <si>
    <t>COMUNIDAD DE PEÑAS COLORADAS</t>
  </si>
  <si>
    <t>COMUNIDAD DEL BAJO RIONEGRO</t>
  </si>
  <si>
    <t>COMUNIDAD DE NOROSI</t>
  </si>
  <si>
    <t>COMUNIDAD DE SANTA HELENA DEL OPON</t>
  </si>
  <si>
    <t>VEREDA ALTO TILLAVA</t>
  </si>
  <si>
    <t>CABILDO INDIGENA TENTEYA</t>
  </si>
  <si>
    <t>MONDO-MONDOCITO</t>
  </si>
  <si>
    <t>TRIUNFO CRISTAL</t>
  </si>
  <si>
    <t>KWET WALA (PIEDRA GRANDE)</t>
  </si>
  <si>
    <t>RESGUARDO CAÑOMOMO LOMAPRIETA</t>
  </si>
  <si>
    <t>SAN LORENZO</t>
  </si>
  <si>
    <t>CONSEJO COMUNITARIO AIRES DE GARRAPATERO</t>
  </si>
  <si>
    <t>CONSEJO COMUNITARIO ZANJÓN DE GARRAPATERO</t>
  </si>
  <si>
    <t>CONSEJO COMUNITARIO LA NUEVA ESPERANZA DEL HOYO</t>
  </si>
  <si>
    <t>COMUNIDAD INDÍGENA EMBERA DÓBIDA DE BOJAYÁ</t>
  </si>
  <si>
    <t>CONSEJOS COMUNITARIOS DE BOJAYÁ</t>
  </si>
  <si>
    <t>ASOCIACIÓN NACIONAL DE USUARIOS CAMPESINOS UNIDAD Y RECONSTRUCCIÓN – ANUC UR</t>
  </si>
  <si>
    <t>CONSEJO COMUNITARIO MAMAJARI DEL NISPERO</t>
  </si>
  <si>
    <t>FAMILIA IGUARAN DEL CLAN EPIEYU DEL CORREGIMIENTO DE PUERTO ESTRELLA (URIBIA) ALTA GUAJIRA</t>
  </si>
  <si>
    <t>RESGUARDO MUNGODO CORIBI BEDADO</t>
  </si>
  <si>
    <t>COMUNIDAD DE PARTADO</t>
  </si>
  <si>
    <t>COMUNIDAD 13 DE JUNIO</t>
  </si>
  <si>
    <t>COMUNIDAD SAN FRANCISCO</t>
  </si>
  <si>
    <t>COMUNIDAD DE LA LIBERTAD</t>
  </si>
  <si>
    <t>COMUNIDAD DE PUERTO PIZARIO</t>
  </si>
  <si>
    <t>RESGUARDO URADA - COMUNIDAD JIGUAMIANDO PARADO-APARTADOCITO</t>
  </si>
  <si>
    <t>COMUNIDAD DEL CORREGIMIENTO DE VALENCIA</t>
  </si>
  <si>
    <t>CONSEJO COMUNITARIO BODEGA GUALI</t>
  </si>
  <si>
    <t>COMUNIDAD SANTAFRO REPRESENTADA POR EL CONSEJO COMUNITARIO SANTAFRO</t>
  </si>
  <si>
    <t>COMUNIDAD DE LA CUENCA DEL RIO QUEBRADA, REPRESENTADA POR EL CONSEJO COMUNITARIO DE LA CUENCA DEL RIO LA QUEBRADA</t>
  </si>
  <si>
    <t>CONSEJO COMUNITARIO DE NEGRITUDES DE YARUMITO</t>
  </si>
  <si>
    <t>COMUNIDAD INDIGENA JUIN PHUBUUR DE LA ETNIA WOUNAAN</t>
  </si>
  <si>
    <t>COMUNIDAD DE LAS BRISAS</t>
  </si>
  <si>
    <t>COMUNIDAD DE BELLAVISTA REPRESENTADA POR EL CONSEJO COMUNITARIO BELLAVISTA</t>
  </si>
  <si>
    <t>FAMILIA EPIEYU DEL CLAN URIANA</t>
  </si>
  <si>
    <t>CONSEJO COMUNITARIO AFROCOLOMBIANO QUEBRADA QUITACALZON</t>
  </si>
  <si>
    <t>COMUNIDAD DEL MUNICIPIO DE ALMAGUER</t>
  </si>
  <si>
    <t>CONSEJO COMUNITARIO DE JUAN JOSE NIETO</t>
  </si>
  <si>
    <t>CABILDO INDIGENA EMBERA DRUA</t>
  </si>
  <si>
    <t>CABILDO INDIGENA MUIDOMENI (NACEDA INENA)</t>
  </si>
  <si>
    <t>RESGUARDO EMBERA DOBIDA CHIGORODO MEMBA</t>
  </si>
  <si>
    <t>CABILDO WOUNAAN DE PUERTO GUADALITO</t>
  </si>
  <si>
    <t>CABILDO MENOR INDIGENA ZENU DEL RESGUARDO DE SAN ANDRES DE SOTAVENTO</t>
  </si>
  <si>
    <t>CONSEJO COMUNITARIO JAGUAL LA MARIA</t>
  </si>
  <si>
    <t>COMUNIDAD DE SEVERO MULATO</t>
  </si>
  <si>
    <t>CONSEJO COMUNITARIO RIVERAS DEL RIO PALO EN REPRESENTACIÒN DE LA COMUNIDAD AFROCOLOMBIANA DE RIVERAS DEL RIO PALO</t>
  </si>
  <si>
    <t>COMUNIDAD NEGRA MINDALA</t>
  </si>
  <si>
    <t>CONSEJO COMUNITARIO VEREDA LA PAILA Y BARRIOS DEL MUNICIPIO DE CORINTO EN REPRESENTACIÓN DE LA COMUNIDAD NEGRA DE LA PAILA</t>
  </si>
  <si>
    <t>CONSEJO COMUNITARIO TERRITORIO Y PAZ EN REPRESENTACIÒN DE LAS COMUNIDADES AFRODESCENDIENTES ASENTADAS EN EL CORREGIMIENTO JUAN IGNACIO Y LAS VEREDAS CANTARITO, PRIMAVERA Y QUIEBRA PATA</t>
  </si>
  <si>
    <t>CONSEJO COMUNITARIO BRISAS DEL RIO PALO EN REPRESENTACIÓN DE LA COMUNIDAD NEGRA DE BRISAS DEL RIO PALO</t>
  </si>
  <si>
    <t>CONSEJO COMUNITARIO CORREGIMIENTO DE CENTRO DE CALOTO EN REPRESENTACION DE LA COMUNIDAD DEL CORREGIMIENTO DE CENTRO DE CALOTO, ASENTADA EN LAS VEREDAS DE LA ARROBLEDA, CRUCERO DE GUALI, BODEGA ARRIBA, SAN JACINTO, LA DOMINGA, CIENAGA HONDA</t>
  </si>
  <si>
    <t>CONSEJO COMUNITARIO DE COMUNIDADES NEGRAS DEL CORREGIMIENTO DE ASNAZU EN REPRESENTACION DE LA COMUNIDAD NEGRA DEL CORREGIMIENTO DE ASNAZU</t>
  </si>
  <si>
    <t>CONSEJO COMUNITARIO DE NEGRITUDES ZONA PLANA (COMZOPLAN) EN REPRESENTACION DE LAS COMUNIDADES NEGRAS ASENTADAS EN LAS VEREDAS DE SANTA ANA, SAN ANDRES, EL CAÑON, TIERRADURA Y LA MUNDA</t>
  </si>
  <si>
    <t>CONSEJO COMUNITARIO LA MESETA EN REPRESENTACION DE LA COMUNIDAD NEGRA LA MESETA</t>
  </si>
  <si>
    <t>CABILDO INDÍGENA JAIENI DIONA PORTAL LA FRAGUITA</t>
  </si>
  <si>
    <t>RESGUARDO INDÍGENA PAEZ EL LIBANO</t>
  </si>
  <si>
    <t>COMUNIDAD SÁLIBA DE OROCUE</t>
  </si>
  <si>
    <t>FAMILIA HERNÁNDEZ POLANCO DEL CLAN IPUANA</t>
  </si>
  <si>
    <t>CLAN URIANA E IPUANA DE HOULUY</t>
  </si>
  <si>
    <t>COMUNIDAD CONSEJO COMUNITARIO ORTULIN</t>
  </si>
  <si>
    <t>COMUNIDAD CONSEJO COMUNITARIO RIO GUENGUE BARRANCO EN REPRESENTACION DE LA COMUNIDAD AFROCOLOMBIANA RIO GUENGUE BARRANCO</t>
  </si>
  <si>
    <t>CONSEJO COMUNITARIO DE LA CUENCA DEL RÍO PAEZ - QUINAMAYO EN REPRESENTACION DE LA COMUNIDAD AFORCOLOMBIANA DE LA CUENCA DEL RIO PAEZ, QUINAMAYO</t>
  </si>
  <si>
    <t>COMUNIDAD INDIGENA DEL RESGUARDO PISKWE THA FXJW</t>
  </si>
  <si>
    <t>COMUNIDAD CORREGIMIENTO DEL PAUJIL</t>
  </si>
  <si>
    <t>COMUNIDAD CORREGIMIENTO SANTA CRUZ DE LA COLINA</t>
  </si>
  <si>
    <t>COMUNIDAD CORREGIMIENTO DE SAN DANIEL Y SUS 22 VEREDAS</t>
  </si>
  <si>
    <t>COMUNIDAD CORREGIMIENTO DE BOLIVIA Y SUS 18 VEREDAS</t>
  </si>
  <si>
    <t>COMUNIDAD CORREGIMIENTO DE PUEBLO NUEVO Y SUS 11 VEREDAS</t>
  </si>
  <si>
    <t>RESGUARDO INGA DE APONTE</t>
  </si>
  <si>
    <t>CABECERA MUNICIPAL DE MORALES CAUCA</t>
  </si>
  <si>
    <t>RESGUARDO INDÍGENA ONDAS DEL CAFRE</t>
  </si>
  <si>
    <t>CONSEJO COMUNITARIO PURETO EN REPRESENTACION DE LAS COMUNIDADES AFRODESCENDIENTES DE LA VEREDA PURETO DEL CORREGIMIENTO AGUA CLARA</t>
  </si>
  <si>
    <t>CABILDO EMBERA CHAMI LA PRADERA</t>
  </si>
  <si>
    <t>COMUNIDAD DE LA ZONA URBANA DE SILVIA</t>
  </si>
  <si>
    <t>CONSEJO COMUNITARIO DE CUPICA EN REPRESENTACION DE LA COMUNIDAD AFORCOLOMBIANA DE CUPICA</t>
  </si>
  <si>
    <t>RESGUARDO INDÍGENA UWA DE CHAPARRAL Y BARRO NEGRO</t>
  </si>
  <si>
    <t>COMUNIDAD DEL CABILDO INDÍGENA MONAYA BUINAIMA</t>
  </si>
  <si>
    <t>CONSEJO COMUNITARIO DE COMUNIDADES NEGRAS AGANCHES, REPRESENTADA POR LA CONUMIDAD NEGRA DE AGANCHES</t>
  </si>
  <si>
    <t>CONSEJO COMUNITARIO CERRO TETA</t>
  </si>
  <si>
    <t>CONSEJO COMUNITARIO LA ALSACIA, CUENCA DEL RÍO TIMBA Y MARILOPEZ EN REPRESENTACION DE LAS COMUNIDADES AFRODESCENDIENTES DE LOS CORREGIMIENTOS EL PORVENIR, EL CERAL, TIMBA Y LAS VEREDAS EL AGUA BLANCA, LA PEÑA Y ALSACIA, LA UNION LLANITO, EL BOSQUE, MATERO</t>
  </si>
  <si>
    <t>RESGUARDO INDÍGENA MIASA DE PARTADÓ</t>
  </si>
  <si>
    <t>CONSEJO COMUNITARIO MARQUESA</t>
  </si>
  <si>
    <t>CENTRO POBLADO DE SANTA ROSA Y SUS 10 VEREDAS</t>
  </si>
  <si>
    <t>CONSEJO COMUNITARIO DE LA COMUNIDAD NEGRA RIO DAGUA PACÍFICO CIMARRONES DE CISNEROS EN REPRESENTACION POR LA COMUNIDAD NEGRA DE RIO DAGUA PACIFICO CIMARRONES DE CISNEROS</t>
  </si>
  <si>
    <t>CONSEJO COMUNITARIO DE LA COMUNIDAD NEGRA DE PILAMO EL PALENQUE</t>
  </si>
  <si>
    <t>RESGUARDO EMBERA EPERARA DEL RÍO NAYA JOAQUINCITO</t>
  </si>
  <si>
    <t>CABILDO SAN JUAN PAEZ</t>
  </si>
  <si>
    <t>COMUNIDAD DEL CABILDO INDÍGENA PAEZ ALTO NAYA</t>
  </si>
  <si>
    <t>ASOCIACIÓN CENTRAL NACIONAL PROVIVIENDA</t>
  </si>
  <si>
    <t>COMUNIDAD DE SANTIAGO DE LA SELVA</t>
  </si>
  <si>
    <t>CABILDO INDIGENA SINAI ALTO NAYA</t>
  </si>
  <si>
    <t>CABILDO INDIGENA PAEZ PUEBLO NUEVO CERAL</t>
  </si>
  <si>
    <t>CABILDO CENTRAL DE ASENTAMIENTOS INDIGENAS KWE SX YU KIWE</t>
  </si>
  <si>
    <t>COMUNIDAD NEGRA ANTONIO SAJON</t>
  </si>
  <si>
    <t>COMUNIDAD INDIGENA ZENU DE GALAPA</t>
  </si>
  <si>
    <t>COMUNIDAD INDIGENA ZENU BERRUGAS SAN ONOFRE</t>
  </si>
  <si>
    <t>RESGUARDO INDIGENA NASA VILLA LUCIA</t>
  </si>
  <si>
    <t>COMUNIDAD AFROCOLOMBIANA DE BEBEDO</t>
  </si>
  <si>
    <t>COMUNIDAD INDIGENA EMBERA CHAMI RESGUARDO LA JULIA</t>
  </si>
  <si>
    <t>CONSEJO COMUNITARIO FLAMENCO EN REPRESENTACION DE LA COMUNIDAD AFRODESCENDIENTE FLAMENCO</t>
  </si>
  <si>
    <t>COMUNIDADES ARHUACAS DE LA CUENCA DEL RIO FUNDACION</t>
  </si>
  <si>
    <t>PUEBLO ANCESTRAL DE AMBALO</t>
  </si>
  <si>
    <t>RESGUARDO INDIGENA MAYABANGLOMA</t>
  </si>
  <si>
    <t>COMUNIDAD WAYUU DE EL RODEO</t>
  </si>
  <si>
    <t>COMUNIDAD AFROCOLOMBIANA AGUAS NEGRAS DE SAN ONOFRE</t>
  </si>
  <si>
    <t>MESA LGBT COMUNA 8</t>
  </si>
  <si>
    <t>GRUPO OSIGD-LGBTI</t>
  </si>
  <si>
    <t>COMUNIDAD INDIGENA DESPLAZADA DEL RESGUARDO INDIGENA DE ORTEGA</t>
  </si>
  <si>
    <t>RESGUARDO MESAY DE LA ETNIA MUINA</t>
  </si>
  <si>
    <t>COMUNIDAD DE LOS 10 CORREGIMIENTOS DE LA ZONA DEL CORCOVADO DE ACHI</t>
  </si>
  <si>
    <t>COMUNIDAD DE PUEBLO NUEVO (KUBEO, SIRIANO, BARASANA, PIRATAPUYO, KAKUA)</t>
  </si>
  <si>
    <t>COMUNIDADES BOGOTÁ-CACHIVERA, TIMBÓ DE BETANIA, YARARACA, TUCANDIRA, SAN JOAQUÍN DE MURUTINGA Y SAN JUAN DE CUCURA (OZCIMI)</t>
  </si>
  <si>
    <t>COMUNIDAD AFRODESCENDIENTE DE SAN MIGUEL</t>
  </si>
  <si>
    <t>COMUNIDAD AFRODESCENDIENTE DE DIPURDU</t>
  </si>
  <si>
    <t>CONSEJO COMUNITARIO MARIA LA BAJA</t>
  </si>
  <si>
    <t>CABILDO EL PLAYON NAYA NASA</t>
  </si>
  <si>
    <t>COMUNIDAD INDIGENA ZENU DE PAJONAL</t>
  </si>
  <si>
    <t>COMUNIDAD INDIGENA YURUPARI</t>
  </si>
  <si>
    <t>CONSEJO COMUNITARIO DE ROBLES ALMIRANTE PADILLA</t>
  </si>
  <si>
    <t>COMUNIDAD EL VIENTO SARACURE MEREYAL</t>
  </si>
  <si>
    <t>RESGUARDO JURUBIDA, RÍO CHORI DEL ALTO BAUDÓ</t>
  </si>
  <si>
    <t>COMUNIDAD INDIGENA YACAYAKA</t>
  </si>
  <si>
    <t>COLECTIVO DE MUJERES DE AFRODES</t>
  </si>
  <si>
    <t>CABECERA MUNICIPAL DE SAN MARTIN DE LOBA</t>
  </si>
  <si>
    <t>REGION DEL BRAZUELO DE PAPAYAL DEL MUNICIPIO DE SAN MARTIN DE LOBA</t>
  </si>
  <si>
    <t>COMUNIDAD CHOROMANDO</t>
  </si>
  <si>
    <t>CORREGIMIENTO LA CHAPA</t>
  </si>
  <si>
    <t>CORREGIMIENTO DE EL PALO</t>
  </si>
  <si>
    <t>CONSEJO COMUNITARIO NUEVO MAJA</t>
  </si>
  <si>
    <t>RESGUARDO PAEZ DE CORINTO LOPEZ ADENTRO</t>
  </si>
  <si>
    <t>RESGUARDO INDIGENA CATALAURA</t>
  </si>
  <si>
    <t>COMUNIDADES INDÍGENAS PUERTO VAUPÉS, MITÚ- CACHIVERA, EL RECUERDO, GUAMAL DEL GRAN RESGUARDO DEL VAUPÉS DE LOS PUEBLOS GUANANO, CUBEO Y DESANO.</t>
  </si>
  <si>
    <t>PUEBLO YANACONA</t>
  </si>
  <si>
    <t>CONSEJO COMUNITARIO MAYOR DE RÍO PEPE</t>
  </si>
  <si>
    <t>COMUNIDAD AFROCOLOMBIANA DE CURAZAO</t>
  </si>
  <si>
    <t>RESGUARDO ARARA, BACATI, CARURU Y LAGOS DE JAMAICURU</t>
  </si>
  <si>
    <t>CONSEJO COMUNITARIO ANCESTRAL DE LA COMUNIDAD DE LA PEÑA</t>
  </si>
  <si>
    <t>RESGUARDO INDIGENA EL PEÑON SOTARA</t>
  </si>
  <si>
    <t>CONSEJO COMUNITARIO DE LA CUENCA DEL RIOS ATRATO DEL MUNICIPIO CARMEN DEL DARIEN</t>
  </si>
  <si>
    <t>RESGUARDO SAN MIGUEL</t>
  </si>
  <si>
    <t>CONSEJO COMUNITARIO CUENCA DEL RIO CAUCA Y MICROCUENCAS DE LOS RÍOS TETAS Y MAZAMORRERO</t>
  </si>
  <si>
    <t>CONSEJO COMUNITARIO DE LA COMUNIDAD NEGRA DE CITRONELA</t>
  </si>
  <si>
    <t>RESGUARDO GUANGUI</t>
  </si>
  <si>
    <t>CABILDO INDIGENA NASSA USS</t>
  </si>
  <si>
    <t>PUEBLO TOTORO</t>
  </si>
  <si>
    <t>RESGUARDO INDIGENA EMBERA DEL RIO BEBARA</t>
  </si>
  <si>
    <t>COMUNIDAD WAYUU DEL CLAN PAUSAYU DE ISIJOU</t>
  </si>
  <si>
    <t>COMUNIDADES ARHUACAS DE LA CUENCA DEL RIO DON DIEGO</t>
  </si>
  <si>
    <t>COMUNIDADES ARHUACAS DE LA CUENCA DEL RIO ARACATACA</t>
  </si>
  <si>
    <t>COMUNIDAD AFROCOLOMBIANA CARMELO BANQUETH</t>
  </si>
  <si>
    <t>COMUNIDAD INDIGENA WAYUU TAWAIRA</t>
  </si>
  <si>
    <t>RESGUARDO INDÍGENA WAYUU EL ZAHINO</t>
  </si>
  <si>
    <t>CONSEJO COMUNITARIO RIO TABLON DULCE</t>
  </si>
  <si>
    <t>CONSEJO COMUNITARIO TABLON SALADO</t>
  </si>
  <si>
    <t>CONSEJO COMUNITARIO DE COMUNIDADES NEGRAS DE ROCHA</t>
  </si>
  <si>
    <t>CONSEJO COMUNITARIO DE COMUNIDADES NEGRAS DEL CORREGIMIENTO DE PUERTO BADEL</t>
  </si>
  <si>
    <t>CONSEJO COMUNITARIO DE LA CUENCA DEL RIO DOMINGODO</t>
  </si>
  <si>
    <t>CONSEJO COMUNITARIO COCOAFROCO COLORADO</t>
  </si>
  <si>
    <t>COMUNIDADES INDIGENAS ZENU EL MANGO Y SANTA CRUZ DEL MUNICIPIO DE TURBO</t>
  </si>
  <si>
    <t>CONSEJO COMUNITARIO DE COMUNIDADES NEGRAS DE LOMAS DE MATUNILLA</t>
  </si>
  <si>
    <t>RESGUARDO PUADO, MATARE, LA LERMA Y TERDO, SAN CRISTOBAL Y UNION WOUNNAN</t>
  </si>
  <si>
    <t>CORPORACION REGIONAL PARA LA DEFENSA DE LOS DERECHOS HUMANOS CREDHOS</t>
  </si>
  <si>
    <t>CORPORACIÓN NUEVO ARCO IRIS</t>
  </si>
  <si>
    <t>CABILDO INDIGENA UITOTO ETNIE GITOMA</t>
  </si>
  <si>
    <t>COMUNIDADES INDIGENAS EMBERA EYABIDA DE ARCUA, ERENERA, VOLCAN, DOKERA Y RIO TURBO</t>
  </si>
  <si>
    <t>WOUNAAN - ASAIBA</t>
  </si>
  <si>
    <t>CABILDO INDIGENA DE TERRITORIO ANCESTRAL DE PUEBLO NUEVO SXAB USE MU LUX</t>
  </si>
  <si>
    <t>CABILDO NASA USE NUEVO DESPERTAR</t>
  </si>
  <si>
    <t>LA PEDREGOSA MUNICIPIO DE CAJIBIO</t>
  </si>
  <si>
    <t>CONSEJO COMUNITARIO RIO CAUCA</t>
  </si>
  <si>
    <t>CASCO URBANO DEL MUNICIPIO DE TOTORO CAUCA</t>
  </si>
  <si>
    <t>CORREGIMIENTO ESTADOS UNIDOS Y SUS VEREDAS</t>
  </si>
  <si>
    <t>ASAFIBU ASOCIACION DE ADMINISTRADORES Y EMPLEADOS DE EMPRESAS BANANERAS DE URABA</t>
  </si>
  <si>
    <t>VEREDAS MONSERRATE ALTO Y MONSERRATE BAJO</t>
  </si>
  <si>
    <t>DIOCESIS DE ARAUCA</t>
  </si>
  <si>
    <t>CORREGIMIENTO SALAMINITA</t>
  </si>
  <si>
    <t>JUNTA DE ACCION COMUNAL VEREDA EL TIGRE</t>
  </si>
  <si>
    <t>CORREGIMIENTO LUCIANO RESTREPO</t>
  </si>
  <si>
    <t>CORREGIMIENTO BAJO GRANDE</t>
  </si>
  <si>
    <t>RESGUARDO ESCOPETERA Y PIRZA</t>
  </si>
  <si>
    <t>RESGUARDO SAN PABLO EL PARA</t>
  </si>
  <si>
    <t>CONSEJO COMUNITARIO DE COMUNIDADES NEGRAS DE SAN PABLO</t>
  </si>
  <si>
    <t>RESGUARDO INDIGENA INGAS CALENTURA</t>
  </si>
  <si>
    <t>CABILDO INDIGENA EMBERA CHAMI ASENTAMIENTO LA ESPERANZA</t>
  </si>
  <si>
    <t>CABILDO DACHIDANA LA DORADA</t>
  </si>
  <si>
    <t>CAMPO ALEGRE Y ROSARIO</t>
  </si>
  <si>
    <t>VEREDA LA CHARRASQUERA</t>
  </si>
  <si>
    <t>VEREDA PUERTO ESPERANZA</t>
  </si>
  <si>
    <t>VEREDA GUADUALITO Y VEREDA CAÑO VEINTE</t>
  </si>
  <si>
    <t>CORREGIMIENTO DE CERRO DE BURGOS</t>
  </si>
  <si>
    <t>COMUNIDAD CASCO URBANO DE MITÚ</t>
  </si>
  <si>
    <t>RESGUARDO AWA DE MAGUI</t>
  </si>
  <si>
    <t>CABILDO QUEBRADA CAÑAVERAL</t>
  </si>
  <si>
    <t>23 RESGUARDOS DEL PUEBLO AWA ASOCIADOS A LA UNIPA</t>
  </si>
  <si>
    <t>CONSEJO COMUNITARIO RENACIENTE DE LA COMUNIDAD NEGRA DE LOS MONTES DE MARIA</t>
  </si>
  <si>
    <t>RESGUARDO DAI UMADAMIA</t>
  </si>
  <si>
    <t>CONSEJO COMUNITARIO PUERTO GIRON</t>
  </si>
  <si>
    <t>SIKUANI RESGUARDO INDIGENA LA ESMERALDA</t>
  </si>
  <si>
    <t>ASOCIACION DE PESCADORES DE CHIMICHAGUA</t>
  </si>
  <si>
    <t>COMUNIDAD AFROCOLOMBIANA DE GUACOCHITO</t>
  </si>
  <si>
    <t>COMUNIDAD AFROCOLOMBIANA EL PERRO</t>
  </si>
  <si>
    <t>COMUNIDAD AFROCOLOMBIANA EL ALTO DE LA VUELTA</t>
  </si>
  <si>
    <t>COMUNIDAD AFROCOLOMBIANA LOS VENADOS</t>
  </si>
  <si>
    <t>COMUNIDAD AFROCOLOMBIANA DE CARACOLÍ</t>
  </si>
  <si>
    <t>COMUNIDAD AFROCOLOMBIANA DE GUAIMARAL</t>
  </si>
  <si>
    <t>COMUNIDAD AFROCOLOMBIANA DE VALENCIA DE JESUS</t>
  </si>
  <si>
    <t>COMUNIDAD AFROCOLOMBIANA DE BADILLO</t>
  </si>
  <si>
    <t>PUEBLO JIW</t>
  </si>
  <si>
    <t>CONSEJO COMUNITARIO ZANJON DE POTOCO DE GUACHENE</t>
  </si>
  <si>
    <t>RESGUARDO INDÍGENA PUNTA BANDERA DEL PUEBLO SIKUANI</t>
  </si>
  <si>
    <t>CONSEJO COMUNITARIO PACIFICO NORTE</t>
  </si>
  <si>
    <t>PUEBLO INDIGENA WOUNAAN DE JURADO</t>
  </si>
  <si>
    <t>CABILDO INDIGENA ISMUINA</t>
  </si>
  <si>
    <t>CONSEJO COMUNITARIO DE LA CUENCA DEL RIO ACANDI Y ZONA COSTERA NORTE-COCOMANORTE</t>
  </si>
  <si>
    <t>ASOCIACION POPULAR COOPERATIVA INTEGRAL DE OTARE LTDA APCOOPINOT LTDA</t>
  </si>
  <si>
    <t>CORPORACION ACCION HUMANITARIA POR LA CONVIVENCIA Y PAZ DEL NORDESTE ANTIOQUEÑO "CAHUCOPANA"</t>
  </si>
  <si>
    <t>COMUNIDAD DE LA UNIDAD DE PLANEACION ZONAL 11 CONFORMADA POR LOS BARRIOS ARAUQUITA PRIMER SECTOR, LA PERLA ORIENTAL, SANTA CECILIA NORTE PARTE ALTA, SANTA CECILIA BAJA, CERRO NORTE, VILLANIDIA, BARRANCA ORIENTAL, SORATAMA Y ARAUQUITA SEGUNDO SECTOR DE LA</t>
  </si>
  <si>
    <t>COMUNIDAD DEL MUNICIPIO DE MIRAFLORES-GUAVIARE</t>
  </si>
  <si>
    <t>RESGUARDO SAN MIGUEL DE LA CASTELLANA</t>
  </si>
  <si>
    <t>COMITE CIVICO POR LOS DERECHOS HUMANOS DEL META</t>
  </si>
  <si>
    <t>COMUNIDAD DEL CORREGIMIENTO JOSE CONCEPCION CAMPO URDIALES</t>
  </si>
  <si>
    <t>COMUNIDAD DEL CORREGIMIENTO EL LLANO</t>
  </si>
  <si>
    <t>COMUNIDAD DEL CORREGIMIENTO EL MANGO ARGELIA-CAUCA</t>
  </si>
  <si>
    <t>COMUNIDAD DEL CORREGIMIENTO CARABALLO MUNICIPIO PIVIJAY-MAGDALENA</t>
  </si>
  <si>
    <t>COMUNIDAD DE LA VEREDA CHARRAS</t>
  </si>
  <si>
    <t>COMUNIDAD DEL CORREGIMIENTO SAN RAFAEL</t>
  </si>
  <si>
    <t>CABILDO INGA SELVAS DEL PUTUMAYO</t>
  </si>
  <si>
    <t>RESGUARDO ARGELIA</t>
  </si>
  <si>
    <t>CABILDO INDIGENA CHAIBAJU</t>
  </si>
  <si>
    <t>ASOFRUTAS LA CEJA</t>
  </si>
  <si>
    <t>COMUNIDAD DEL CORREGIMIENTO LAS PIEDRAS</t>
  </si>
  <si>
    <t>COMUNIDAD DE LA VEREDA SANTA LUCIA</t>
  </si>
  <si>
    <t>ORGANIZACION DE MUJERES LA ESMERALDA</t>
  </si>
  <si>
    <t>RESGUARDO INDIGENA TOTUMAL</t>
  </si>
  <si>
    <t>RESGUARDO NUESTRA SEÑORA CANDELARIA DE LA MONTAÑA</t>
  </si>
  <si>
    <t>CONSEJO COMUNITARIO GENERAL DEL SAN JUAN ACADESAN</t>
  </si>
  <si>
    <t>CABILDO INDIGENA INGA DE SAN ANDRES</t>
  </si>
  <si>
    <t>COMUNIDAD DEL CORREGIMIENTO LA LOMA</t>
  </si>
  <si>
    <t>COMUNIDAD DEL MUNICIPIO DE LEJANIAS</t>
  </si>
  <si>
    <t>RESGURDO INDIGENA CARIJONA</t>
  </si>
  <si>
    <t>CONSEJO COMUNITARIO PASO EL TIEMPO DE LAS COMUNIDADES NEGRAS Y AFROCOLOMBIANAS DE LA VEREDA EL SENA</t>
  </si>
  <si>
    <t>RESGUARDO BELEN DE IGUANA</t>
  </si>
  <si>
    <t>COMUNIDAD DEL CORREGIMIENTO SAN JOSE</t>
  </si>
  <si>
    <t>CONSEJO COMUNITARIO DE COMUNIDADES NEGRAS Y AFROCOLOMBIANAS DE CORREA</t>
  </si>
  <si>
    <t>CONSEJO COMUNITARIO DE COMUNIDADES NEGRAS DE MATUYA</t>
  </si>
  <si>
    <t>CABILDO INDIGENA COREGUAJE TAMA CHAIBAJU</t>
  </si>
  <si>
    <t>RESGUARDO INDIGENA DE HUELLAS</t>
  </si>
  <si>
    <t>PUEBLO EMBERA DE JURADO</t>
  </si>
  <si>
    <t>RESGUARDO DE AGUA NEGRA</t>
  </si>
  <si>
    <t>PUEBLO KOKONUKO</t>
  </si>
  <si>
    <t>PUEBLO WOUNAAN DEL LITORAL DE SAN JUAN</t>
  </si>
  <si>
    <t>RESGUARDO INDIGENA KAMENTSA BIYA DE SIBUNDOY</t>
  </si>
  <si>
    <t>RESGUARDO INDIGENA AGUA NEGRA DEL MUNICIPIO DE MILAN</t>
  </si>
  <si>
    <t>COMUNIDAD UNIVERSIDAD POPULAR DEL CESAR</t>
  </si>
  <si>
    <t>PARTIDO COMUNISTA COLOMBIANO</t>
  </si>
  <si>
    <t>VEREDA AGUA BLANCA</t>
  </si>
  <si>
    <t>CABILDO INGA DE SAN PEDRO</t>
  </si>
  <si>
    <t>MUJERES CAMINANDO POR LA VERDAD</t>
  </si>
  <si>
    <t>CABILDO INDIGENA CUENCA DEL RIO GUABAS</t>
  </si>
  <si>
    <t>COMUNIDAD DEL CORREGIMIENTO TRES PIEDRAS VEREDA COSTA DE ORO</t>
  </si>
  <si>
    <t>ASOCIACION DE DESPLAZADOS PARA UN FUTURO MEJOR</t>
  </si>
  <si>
    <t>CABILDO INDIGENA NULPE ALTO</t>
  </si>
  <si>
    <t>CONSEJO COMUNITARIO DEL RIO PARTADO</t>
  </si>
  <si>
    <t>PUEBLO KAMENTSA BIYA E INGA</t>
  </si>
  <si>
    <t>CABILDO INDIGENA MONTERREY</t>
  </si>
  <si>
    <t>COMUNIDAD DE LA INSPECCION CHUPAVE (VEREDAS LA REFORMA, CAÑO CADA, CAÑO CHUPAVE Y CENTRO POBLADOS)</t>
  </si>
  <si>
    <t>CABILDO MENOR INDIGENA TRIZENU</t>
  </si>
  <si>
    <t>CABILDO MENOR INDIGENA ARROYOS DE MACAJAN</t>
  </si>
  <si>
    <t>CABILDO MAYOR REGIONAL PIEDRA PADILLA</t>
  </si>
  <si>
    <t>RESGUARDO INDIGENA EL GRAN CUMBAL TERRITORIO DE LOS PASTOS</t>
  </si>
  <si>
    <t>CABILDO INDIGENA NUTABE OROBAJO</t>
  </si>
  <si>
    <t>CABILDO INDIGENA TELAR LUZ DEL AMANECER</t>
  </si>
  <si>
    <t>CONSEJO COMUNITARIO LOS ANDES</t>
  </si>
  <si>
    <t>RESGUARDO INDIGENA AWA DAMASCO VIDES</t>
  </si>
  <si>
    <t>RESGUARDO INDIGENA DE MAYASQUER DEL PUEBLO DE LOS PASTOS</t>
  </si>
  <si>
    <t>CONSEJO COMUNITARIO DE COMUNIDADES NEGRAS DE LOS BELLOS</t>
  </si>
  <si>
    <t>COMUNIDAD LA PELONA</t>
  </si>
  <si>
    <t>CONSEJO COMUNITARIO CELINDA AREVALO - MATITAS</t>
  </si>
  <si>
    <t>RESGUARDO SAN LORENZO DE CALDONO</t>
  </si>
  <si>
    <t>RESGUARDO LAGUNA SIBERIA</t>
  </si>
  <si>
    <t>RESGUARDO INDÍGENA LLANOS DEL YARI-YAGUARA</t>
  </si>
  <si>
    <t>RESGUARDO NASA KWES KIWE</t>
  </si>
  <si>
    <t>CABILDO INDIGENA SABANABLANCA KWEX'S KIWE WALA</t>
  </si>
  <si>
    <t>RESGUARDO INDIGENA COMUNIDAD EMBERA CHAMI-KATIO DEL RIO SAN QUININI</t>
  </si>
  <si>
    <t>RESGUARDO INDIGENA MAJORE</t>
  </si>
  <si>
    <t>RESGUARDO INDIGENA LA CRISTALINA</t>
  </si>
  <si>
    <t>COMUNIDAD DE LA VEREDA VILLANUEVA CARACOL</t>
  </si>
  <si>
    <t>COMUNIDAD DE LA VEREDA EL CONGAL</t>
  </si>
  <si>
    <t>COMUNIDAD DE LA VEREDA EL GUAYABAL</t>
  </si>
  <si>
    <t>COMUNIDAD DE LA PLANADA</t>
  </si>
  <si>
    <t>CABILDO INDÍGENA SINCELEJITO</t>
  </si>
  <si>
    <t>CONSEJO COMUNITARIO AFRODESCENDIENTE REBELION</t>
  </si>
  <si>
    <t>CONSEJO COMUNITARIO DE NEGRITUDES DEL CORREGIMIENTO DE BERRUGAS</t>
  </si>
  <si>
    <t>RESGUARDO INDIGENA NASA THA</t>
  </si>
  <si>
    <t>RESGUARDO INDIGENA PUEBLO NUEVO</t>
  </si>
  <si>
    <t>RESGUARDO INDIGENA EMBERA-CHAMI LA LIBERTAD II</t>
  </si>
  <si>
    <t>RESGUARDO INDÍGENA COREGUAJE DE SAN LUIS</t>
  </si>
  <si>
    <t>RESGUARDO INDIGENA NASA EMBERA CHAMI LA DELFINA / CABILDO INDIGENA COMUNIDAD NASA KIWE</t>
  </si>
  <si>
    <t>RESGUARDO INDIGENA UITOTO DE AGUA NEGRA</t>
  </si>
  <si>
    <t>COMUNIDAD INDIGENA SIONA YOCOROBE BAJO SANTA HELENA</t>
  </si>
  <si>
    <t>COMUNIDAD INDIGENA WOUNAAN DE MARCIAL</t>
  </si>
  <si>
    <t>COMUNIDAD INDIGENA WOUNAAN JUIN DUUR</t>
  </si>
  <si>
    <t>COMUNIDAD DE LA VEREDA LAS COLINAS</t>
  </si>
  <si>
    <t>RESGUARDO BAJO CASERES (KIPARA)</t>
  </si>
  <si>
    <t>COMUNIDAD INDIGENA MINITAS-MIROLINDO</t>
  </si>
  <si>
    <t>RESGUARDO INDIGENA CHAGUI, CHIMBUZA, VEGAS, SAN ANTONIO, QUELBI, CHANUL, CANDILLAS, NALBU, BAJO NEMBI, CHAPIRAL, CIMARRON</t>
  </si>
  <si>
    <t>RESGUARDO INDIGENA EL CEDRITO</t>
  </si>
  <si>
    <t>RESGUARDO INDIGENA LA AGUADA</t>
  </si>
  <si>
    <t>RESGUARDO PIOYA</t>
  </si>
  <si>
    <t>RESGUARDO AWA CUASCUABI PALDUBI</t>
  </si>
  <si>
    <t>RESGUARDO INDIGENA EMBERA CHAMI DEL CAÑON DEL RIO GARRAPATAS</t>
  </si>
  <si>
    <t>MOVIMIENTO CÍVICO "RAMON EMILIO ARCILA" DEL ORIENTE ANTIOQUEÑO VÍCTIMA DEL CONFLICTO ARMADO</t>
  </si>
  <si>
    <t>COMUNIDAD EL CARRIZAL</t>
  </si>
  <si>
    <t>COMUNIDAD DE CENTRO POBLADO URIBE URIBE</t>
  </si>
  <si>
    <t>COMUNIDAD AREA URBANA DEL MUNICIPIO DE CAICEDO</t>
  </si>
  <si>
    <t>COMUNIDAD DEL CORREGIMIENTO GILGAL</t>
  </si>
  <si>
    <t>COMUNIDAD DEL CORREGIMIENTO DE GALICIA</t>
  </si>
  <si>
    <t>PUEBLO KISGO</t>
  </si>
  <si>
    <t>COMUNIDAD DE LA VEREDA EL PORVENIR - PUERTO GAITÁN</t>
  </si>
  <si>
    <t>PUEBLO ZENU BOLIVAR</t>
  </si>
  <si>
    <t>CONSEJO COMUNITARIO GUAYABAL</t>
  </si>
  <si>
    <t>LA COMUNIDAD DEL CABILDO INDIGENA MAYOR DE TARAPACA- CIMTAR</t>
  </si>
  <si>
    <t>LA COMUNIDAD DE LA ASOCIACIÓN DE AUTORIDADES INDÍGENAS DE LA PEDRERA AMAZONAS-AIPEA</t>
  </si>
  <si>
    <t>LA COMUNIDAD DEL CONCEJO INDÍGENA MAYOR DEL PUEBLO MURUI - CIMPUM</t>
  </si>
  <si>
    <t>COMUNIDAD DE LA ASOCIACIÓN DE AUTORIDADES TRADICIONALES INDIGENAS DE LA ZONA DE PUERTO ARICA -AIZA</t>
  </si>
  <si>
    <t>COMUNIDAD DE LA ASOCIACIÓN DE CABILDOS INDÍGENAS DEL TRAPECIO AMAZÓNICO ACITAM</t>
  </si>
  <si>
    <t>ASOCIACION DE CAPITANES INDIGENAS DEL YAIGOJÉ APAPORIS- ACIYA</t>
  </si>
  <si>
    <t>COMUNIDAD INDIGENA DE LOS PUEBLOS TICUNA COCAMA Y YAGUA -TICOYA-</t>
  </si>
  <si>
    <t>LA COMUNIDAD DE LA ASOCIACIÓN DE CAPITANES INDÍGENAS DEL RESGUARDO MIRITÍ-PARANÁ ACIMA</t>
  </si>
  <si>
    <t>COMUNIDAD DEL CABILDO DE LOS PUEBLOS INDIGENAS URBANOS DE LETICIA CAPIUL</t>
  </si>
  <si>
    <t>COMUNIDAD DEL CABILDO INDÍGENA HEREDEROS DEL TABACO, COCA Y YUCA DULCE CIHTACOYD</t>
  </si>
  <si>
    <t>LA COMUNIDAD DE LA ASOCIACIÓN DE AUTORIDADES INDÍGENAS DEL PUEBLO MIRAÑA Y BORA DEL MEDIO AMAZONAS PANI</t>
  </si>
  <si>
    <t>CONSEJO INDÍGENA DE PUERTO ALEGRÍA COINPA</t>
  </si>
  <si>
    <t>LA COMUNIDAD LA ASOCIACIÓN ZONAL DE CONSEJO DE AUTORIDADES INDÍGENAS DE TRADICIÓN AUTÓCTONA -AZCAITA</t>
  </si>
  <si>
    <t>COMUNIDAD DEL CONSEJO REGIONAL DEL MEDIO AMAZONAS CRIMA</t>
  </si>
  <si>
    <t>LA COMUNIDAD DE ASOAINTAM ASOCIACION DE AUTORIDADES TRADICIONALES DE TARAPACA</t>
  </si>
  <si>
    <t>CONSEJO COMUNITARIO ACABA</t>
  </si>
  <si>
    <t>COMUNIDAD DEL CORREGIMIENTO DE CEILAN</t>
  </si>
  <si>
    <t>RESGUARDO INDIGENA DE LAME</t>
  </si>
  <si>
    <t>RESGUARDO INDIGENA DE HUILA</t>
  </si>
  <si>
    <t>RESGUARDO DE RICAUTE</t>
  </si>
  <si>
    <t>RESGUARDO INDIGENA NASA DE BELALCAZAR</t>
  </si>
  <si>
    <t>RESGUARDO TALAGA</t>
  </si>
  <si>
    <t>RESGUARDO NASA DE AVIRAMA</t>
  </si>
  <si>
    <t>CABILDO MENOR INDIGENA LA ARENA</t>
  </si>
  <si>
    <t>CABILDO MAYOR DEL RESGUARDO KARAGABY</t>
  </si>
  <si>
    <t>COMUNIDAD DEL CORREGIMIENTO DE LA VICTORIA</t>
  </si>
  <si>
    <t>RESGUARDO INDIGENA QUILLASINGA REFUGIO DEL SOL EL ENCANO</t>
  </si>
  <si>
    <t>COMUNIDAD DE LA VEREDA SAN ISIDRO</t>
  </si>
  <si>
    <t>COMUNIDAD DE LA VEREDA CHONTADURO</t>
  </si>
  <si>
    <t>COMUNIDAD DE LA INSPECCION LA LIBERTAD</t>
  </si>
  <si>
    <t>RESGUARDO INDIGENA BANDERAS DEL RECAIBO</t>
  </si>
  <si>
    <t>COMUNIDAD DEL CORREGIMIENTO DE FLORENCIA</t>
  </si>
  <si>
    <t>COMUNIDAD DE LA VEREDA LA ALEMANIA, EL CIELO Y RANCHO ROJO</t>
  </si>
  <si>
    <t>RESGUARDO RUMIYACO LOS PASTOS</t>
  </si>
  <si>
    <t>RESGUARDO NASA UH</t>
  </si>
  <si>
    <t>RESGUARDO ISHU AWA</t>
  </si>
  <si>
    <t>RESGUARDO INDIGENA PUINAVE Y PIAPOCO DE EL PAUJIL</t>
  </si>
  <si>
    <t>CONSEJO COMUNITARIO BOCAS DEL PALO</t>
  </si>
  <si>
    <t>COMUNIDAD AFRODESCENDIENTE LA ALEMANIA</t>
  </si>
  <si>
    <t>COMUNIDAD AFRODESCENDIENTE DE MACAJAN</t>
  </si>
  <si>
    <t>RESGUARDO INDIGENA RIOS CATRU, DUBASA Y ANCOSO</t>
  </si>
  <si>
    <t>CONSEJO COMUNITARIO DE TUTUNENDO Y NEGUA</t>
  </si>
  <si>
    <t>CONSEJO COMUNITARIO DE COMUNIDADES NEGRAS JOSE ANTONIO MANJARREZ</t>
  </si>
  <si>
    <t>CABILDOS UNIDOS DEL ALTO SINU</t>
  </si>
  <si>
    <t>ASOCIACION DE CABILDOS MAYORES EMBERA KATIO DEL ALTO SINU</t>
  </si>
  <si>
    <t>COMUNIDAD DE LA VEREDA LA CARPA</t>
  </si>
  <si>
    <t>RESGUARDO MAMEY DIPURDU</t>
  </si>
  <si>
    <t>RESGUARDO AWA CUAIQUER INTEGRADO LA MILAGROSA</t>
  </si>
  <si>
    <t>PARCIALIDAD INDIGENA LA TRINA</t>
  </si>
  <si>
    <t>CONSEJO COMUNITARIO MAYOR DE LA ASOCIACION CAMPESINA INTEGRAL DEL ATRATO COCOMACIA</t>
  </si>
  <si>
    <t>CORREGIMIENTO MUNDO NUEVO- NUEVA ESPERANZA</t>
  </si>
  <si>
    <t>PUEBLO INDIGENA POLINDARA</t>
  </si>
  <si>
    <t>RESGUARDO INDIGENA GUACHAVES</t>
  </si>
  <si>
    <t>COMUNIDAD DEL CORREGIMIENTO LA MARÍA</t>
  </si>
  <si>
    <t>FUNDACION HUMANITARIA NUEVO AMANECER</t>
  </si>
  <si>
    <t>COMUNIDAD DEL CORREGIMIENTO DE CHORRERAS</t>
  </si>
  <si>
    <t>COMUNIDAD DE LA VEREDA EL MESON</t>
  </si>
  <si>
    <t>ASOCIACION ECOLOGICA DE CAÑO CLARIN VIEJO</t>
  </si>
  <si>
    <t>RESGUARDO INDIGENA LA ALBANIA</t>
  </si>
  <si>
    <t>COMUNIDAD NEGRA EL NEGRO DE MINGUEO</t>
  </si>
  <si>
    <t>CABILDO INDIGENA EMBERA DIOSA DEL CHAIRA</t>
  </si>
  <si>
    <t>COOPERATIVA DE TRANSPORTES DE VILLANUEVA, LA GUAJIRA COOTRANSVIG</t>
  </si>
  <si>
    <t>RESGUARDO INDIGENA CAÑO JABON</t>
  </si>
  <si>
    <t>PUEBLO INDIGENA AWA DE PUTUMAYO</t>
  </si>
  <si>
    <t>PUEBLO INDIGENA COFAN</t>
  </si>
  <si>
    <t>RESGUARDO PIALAPI PUEBLO VIEJO</t>
  </si>
  <si>
    <t>RESGUARDO INDIGENA NASSA KIWE</t>
  </si>
  <si>
    <t>CONSEJO COMUNITARIO TIMBA</t>
  </si>
  <si>
    <t>RESGUARDO INDIGENA SEK DXI DEL QUECAL</t>
  </si>
  <si>
    <t>RESGUARDO CHINAS</t>
  </si>
  <si>
    <t>RESGUARDO INDIGENA NASA DE TOGOIMA</t>
  </si>
  <si>
    <t>RESGUARDO INDIGENA DE MOSOCO</t>
  </si>
  <si>
    <t>CABILDO INDIGENA PIJAO CANALI VENTAQUEMADA</t>
  </si>
  <si>
    <t>RESGUARDO INDIGENA CAMPO ALEGRE</t>
  </si>
  <si>
    <t>ASENTAMIENTO INDIGENA CHAPARRAL "MAKUWAJA"</t>
  </si>
  <si>
    <t>CONSEJO COMUNITARIO LOCAL UNION BERRECUI</t>
  </si>
  <si>
    <t>RESGUARDO PUEBLO NUEVO LAGUNA COLORADA</t>
  </si>
  <si>
    <t>RESGUARDO INDIGENA DE VITONCO</t>
  </si>
  <si>
    <t>COMUNIDAD DE MUNICIPIO DE PIJAO CASCO URBANO - RURAL</t>
  </si>
  <si>
    <t>CONSEJO COMUNITARIO DEL CORREGIMIENTO DE ROBLES</t>
  </si>
  <si>
    <t>RESGUARDO INDIGENA NASA DE SAN JOSE</t>
  </si>
  <si>
    <t>COMUNIDAD DEL CORREGIMIENTO DE MICOAHUMADO</t>
  </si>
  <si>
    <t>COMUNIDAD DEL CORREGIMIENTO SANTA LETICIA PURACE</t>
  </si>
  <si>
    <t>COMUNIDAD CASCO URBANO DEL CORREGIMIENTO DE SIBERIA-CAUCA</t>
  </si>
  <si>
    <t>ASOCIACION DE CAMPESINOS AMUC</t>
  </si>
  <si>
    <t>RESGUARDO INDIGENA WITAC KWE</t>
  </si>
  <si>
    <t>RESGUARDO INDIGENA PIAPOCO Y SIKUANI DE CHIGUIRO</t>
  </si>
  <si>
    <t>ASOCIACION COMUNAL DE JUNTAS DEL MUNICIPIO DE CALAMAR</t>
  </si>
  <si>
    <t>ASOCIACION DE CABILDOS INDIGENAS PUEBLO SIONA ACIPS</t>
  </si>
  <si>
    <t>RESGUARDO INGA DE YUNGUILLO</t>
  </si>
  <si>
    <t>GRUPO CHIMBORAZO</t>
  </si>
  <si>
    <t>ASOCIACION MUNICIPAL DE COLONOS DEL PATO (AMCOP)</t>
  </si>
  <si>
    <t>CONSEJO COMUNITARIO VILLA PAZ</t>
  </si>
  <si>
    <t>RESGUARDO INDIGENA NASA TOEZ</t>
  </si>
  <si>
    <t>RESGUARDO JAIKERASAVI</t>
  </si>
  <si>
    <t>CABILDO INDIGENA DE LA COMUNIDAD INGA DE SANTIAGO</t>
  </si>
  <si>
    <t>CABILDO INDIGENA INGA DE COLON</t>
  </si>
  <si>
    <t>PUEBLO INDIGENA MURUI</t>
  </si>
  <si>
    <t>CABILDO INDIGENA PIJAO EL TRIUNFO</t>
  </si>
  <si>
    <t>COMUNIDAD AFRO DE MANDINGUILLA</t>
  </si>
  <si>
    <t>CABILDO INDIGENA AMOYA LA VIRGINIA</t>
  </si>
  <si>
    <t>RESGUARDO INDIGENA DE COHETANDO</t>
  </si>
  <si>
    <t>CABILDO INDIGENA MONTEBELLO</t>
  </si>
  <si>
    <t>RESGUARDO EL VOLAO</t>
  </si>
  <si>
    <t>COMUNIDAD PIJAO SAN ANTONIO DE CALARMA</t>
  </si>
  <si>
    <t>COMUNIDAD DE LA FINCA LA EUROPA</t>
  </si>
  <si>
    <t>CONSEJO COMUNITARIO DE CHAGRES</t>
  </si>
  <si>
    <t>COMUNIDAD INDIGENA WAYUU DE TAMAQUITO 1</t>
  </si>
  <si>
    <t>COMUNIDAD DE LA INSPECCION DE POLICIA PLAYA RICA</t>
  </si>
  <si>
    <t>COMUNIDAD INDIGENA EL PARAISO</t>
  </si>
  <si>
    <t>COMUNIDAD AFROCOLOMBIANA EL CRUCE LA SIERRA Y LA ESTACION</t>
  </si>
  <si>
    <t>RESGUARDO INDIGENA DE IBUDO LAS PLAYAS</t>
  </si>
  <si>
    <t>GRUPO LGBTI SAN RAFAEL</t>
  </si>
  <si>
    <t>COMUNIDAD AFROCOLOMBIANA SALOA</t>
  </si>
  <si>
    <t>RESGUARDO INDIGENA EMBERA CHAMI DOXURA-EL CAIRO</t>
  </si>
  <si>
    <t>RESGUARDO INDIGENA PIAPOCO DE MURCIELAGO ALTAMIRA</t>
  </si>
  <si>
    <t>GRUPO DE COMITÉ DE GANADEROS DE SAN VICENTE DEL CAGUAN</t>
  </si>
  <si>
    <t>COMUNIDAD DEL CORREGIMIENTO DE SAN ADOLFO</t>
  </si>
  <si>
    <t>RESGUARDO INDIGENA DE MIRANDA LA CILIA L CALERA</t>
  </si>
  <si>
    <t>RESGUARDO INDIGENA CHAMI TAGUAL LA PO</t>
  </si>
  <si>
    <t>CABILDO MAYOR INDIGENA DE CACERES</t>
  </si>
  <si>
    <t>CONSEJO COMUNITARIO RIO SAN FRANCISCO</t>
  </si>
  <si>
    <t>CONSEJO COMUNITARIO ALTO GUAPI</t>
  </si>
  <si>
    <t>RESGUARDO SALAQUI PAVARANDO</t>
  </si>
  <si>
    <t>RESGUARDO INDIGENA LAS PALMAS</t>
  </si>
  <si>
    <t>RESGUARDO INDIGENA COREGUAJE DE CONSARA-MECAYA</t>
  </si>
  <si>
    <t>CONSEJO COMUNITARIO AURELIO JOSE DIAZ</t>
  </si>
  <si>
    <t>CONSEJO COMUNITARIO DEL CORREGIMIENTO DE QUINAMAYO</t>
  </si>
  <si>
    <t>CONGRESO NACIONAL DE DESPLAZADOS</t>
  </si>
  <si>
    <t>RESGUARDO TURPIAL HUMAPO ACHAGUA</t>
  </si>
  <si>
    <t>CONSEJO COMUNITARIO DE CASCAJALITO</t>
  </si>
  <si>
    <t>RESGUARDO CUCHILLA DEL PALMAR</t>
  </si>
  <si>
    <t>LA COMUNIDAD DE CAMPESINOS DE VILLA CLARET</t>
  </si>
  <si>
    <t>CONSEJO COMUNITARIO DE COMUNIDADES NEGRAS, RAIZALES Y PALENQUERAS LAS AMERICAS</t>
  </si>
  <si>
    <t>RESGUARDO GARRAPATAS BATATAL</t>
  </si>
  <si>
    <t>COMUNIDAD RENACER SAN GABRIELUNO</t>
  </si>
  <si>
    <t>COMUNIDAD INDIGENA WOUNAAN DE CHACHAJO</t>
  </si>
  <si>
    <t>CONSEJO COMUNITARIO VILLA-CONTO</t>
  </si>
  <si>
    <t>ASOCIACIÓN CAMPESINA DEL VALLE DEL RIO CIMITARRA</t>
  </si>
  <si>
    <t>ASOCIACIÓN DE CABILDOS INGA ANDINO -AMAZONICO KAUSAI</t>
  </si>
  <si>
    <t>COMUNIDAD INDIGENA YAMOJOLI</t>
  </si>
  <si>
    <t>CONSEJO COMUNITARIO DE AFRODECENSIENTES VICTORIA TORRES</t>
  </si>
  <si>
    <t>CONSEJO COMUNITARIO PUERTO COLOMBIA</t>
  </si>
  <si>
    <t>CONSEJO COMUNITARIO TUCURINCA</t>
  </si>
  <si>
    <t>CONSEJO COMUNITARIO BOCAS DE CHICAO</t>
  </si>
  <si>
    <t>COMUNIDAD INDÍGENA YAPOROGOS TAIRA</t>
  </si>
  <si>
    <t>RESGUARDO KWESX KIWE NASA</t>
  </si>
  <si>
    <t>PUEBLO SIKUANI RESGUARDO CACHIVERAS DEL NARE</t>
  </si>
  <si>
    <t>PUEBLO INDIGENA SIKUANI RESGUARDO CAÑO NEGRO</t>
  </si>
  <si>
    <t>COMUNIDAD LGBTI</t>
  </si>
  <si>
    <t>CONSEJO COMUNITARIO COMUNIDADES NEGRAS DEL CASRERÍO DE GUARÍSMO</t>
  </si>
  <si>
    <t>COMUNIDAD DE RESGUARDO TIMBICHUCUE</t>
  </si>
  <si>
    <t>CONSEJO COMUNITARIO COCOMASUR</t>
  </si>
  <si>
    <t>PUEBLO INDIGENA KICHWA DE PUERTO LEGUIZAMO</t>
  </si>
  <si>
    <t>RESGUARDO INDIGENA PAEZ ALTAMIRA</t>
  </si>
  <si>
    <t>CABILDO INDIGENA DE LA COMUNIDAD GRAN TESCUAL</t>
  </si>
  <si>
    <t>CONSEJO COMUNITARIO DE LA COMUNIDAD NEGRA DE SANJOC</t>
  </si>
  <si>
    <t>CABILDO INDIGENA PIJAO-CALARCA</t>
  </si>
  <si>
    <t>RESGUARDO INDIGENA NUEVO HORIZONTE</t>
  </si>
  <si>
    <t>RESGUARDO INDIGENA SIKUANI DOMO PLANAS</t>
  </si>
  <si>
    <t>RESGUARDO INDIGENA RIO ORPUA</t>
  </si>
  <si>
    <t>RESGUARDO INDIGENA JAIDUKAMA</t>
  </si>
  <si>
    <t>RESGUARDO INDIGENA LOS NIAZA</t>
  </si>
  <si>
    <t>RESGUARDO INDIGENA DACHI DURA</t>
  </si>
  <si>
    <t>RESGUARDO INDIGENA DE SANTA ROSA CAPISISCO</t>
  </si>
  <si>
    <t>COMUNIDAD AFRODESENDIENTE COVEÑAS</t>
  </si>
  <si>
    <t>RESGUARDO INDIGENA JAIDEZABI</t>
  </si>
  <si>
    <t>RESGUARDO DE PANIQUITA</t>
  </si>
  <si>
    <t>FEDERACION NACIONAL SINDICAL UNITARIA AGROPECUARIA (FENSUAGRO)</t>
  </si>
  <si>
    <t>RESGUARDO INDIGENA DE YAQUIVA</t>
  </si>
  <si>
    <t>RESGUARDO INDIGENA LA GAITANA</t>
  </si>
  <si>
    <t>RESGUARDO INDIGENA DE CALDERAS</t>
  </si>
  <si>
    <t>RESGUARDO INDIGENA RIO DOMINGODO-UNION CHIGORODO</t>
  </si>
  <si>
    <t>COMUNIDAD INDIGENA WOUNAAN DE AGUA CLARA</t>
  </si>
  <si>
    <t>RESGUARDO INDIGENA EL CANIME</t>
  </si>
  <si>
    <t>CABILDO DE LA COMUNIDAD INDIGENA BEKOCHA GUAJIRA</t>
  </si>
  <si>
    <t>MONOPAMBA Y MUNICIO DE PUERRES</t>
  </si>
  <si>
    <t>CONSEJO COMUNITARIO PIZARRO</t>
  </si>
  <si>
    <t>CABILDO INDIGENA ARAWAK</t>
  </si>
  <si>
    <t>COMUNIDAD DEL CABILDO MAYOR INDÍGENA DEL ALTO SAN JORGE</t>
  </si>
  <si>
    <t>ORGANIZACION OPEK EMBERA KATIO DEL ALTO SINU</t>
  </si>
  <si>
    <t>COMUNIDAD INDIGENA CACAO</t>
  </si>
  <si>
    <t>CONSEJO COMUNITARIO SIVIRU</t>
  </si>
  <si>
    <t>CONSEJO COMUNITARIO DE LA COMUNIDAD NEGRA DE PUEBLO RICO SANTA CECILIA</t>
  </si>
  <si>
    <t>CABILDO INDIGENA LOMAS DE PALITO</t>
  </si>
  <si>
    <t>CONSEJO COMUNITARIO SOPLADOR</t>
  </si>
  <si>
    <t>RESGUARDO INDIGENA PIAPOCO DE LA VICTORIA</t>
  </si>
  <si>
    <t>RESGUARDO INDIGENA YU´YISXKWE DEL RIO SAN CRISTOBAL</t>
  </si>
  <si>
    <t>CONSEJO COMUNITARIO VILLA MARIA PURRICHA</t>
  </si>
  <si>
    <t>RESGUARDO INDIGENA PUEBLITO DE LA QUEBRADA RIO QUERA</t>
  </si>
  <si>
    <t>RESGUARDO INDÍGENA RENACER AWÁ</t>
  </si>
  <si>
    <t>RESGUARDO INDIGENA PAEZ EL GUAYABAL</t>
  </si>
  <si>
    <t>CABILDO INDIGENA DACHIDANA (LA ALDANA)</t>
  </si>
  <si>
    <t>CONSEJO COMUNITARIO COCOMASECO</t>
  </si>
  <si>
    <t>PUEBLO SI KUANI COMUNIDAD ALTA GRACIA</t>
  </si>
  <si>
    <t>COMUNIDAD INDIGENA PIJAO DE GUAYAQUIL</t>
  </si>
  <si>
    <t>COMUNIDAD INDIGENA NASA CHXACHXA</t>
  </si>
  <si>
    <t>RESGUARDO INDIGENA AWA EL SANDE</t>
  </si>
  <si>
    <t>CONSEJO COMUNITARIO APARTADO BUENAVISTA</t>
  </si>
  <si>
    <t>CABILDO SOL NACIENTE</t>
  </si>
  <si>
    <t>CONSEJO COMUNITARIO DE COMUNIDADES NEGRAS DE ZACARIAS</t>
  </si>
  <si>
    <t>CONSEJO COMUNITARIO DE LA COMUNIDAD INTEGRACIÓN DEL RÍO CHUARE</t>
  </si>
  <si>
    <t>RESGUARDO VANIA CHAMI</t>
  </si>
  <si>
    <t>RESGUARDO INDÍGENA WASAPANA DAGUA</t>
  </si>
  <si>
    <t>PARCIALIDAD INDIGENA LA MAYERA</t>
  </si>
  <si>
    <t>CABILDO MENOR INDIGENA TACASUAN</t>
  </si>
  <si>
    <t>ASOCIACION DE TRABAJADORES CAMPESINOS DE LA ZONA DE RESERVA CAMPESINA DEL MUNICIPIO DE TOTORO, (ASOCAT)</t>
  </si>
  <si>
    <t>COMUNIDAD INGA NUKANCHIPA YUYAY</t>
  </si>
  <si>
    <t>CONSEJO COMUNITARIO DE LA COMUNIDAD NEGRA EL CASTILLO</t>
  </si>
  <si>
    <t>CONSEJO COMUNITARIO CORREDOR PANAMERICANO EL PILÓN</t>
  </si>
  <si>
    <t>CONSEJO COMUNITARIO DE LA COMUNIDAD NEGRA RAÍCES AFRODESCENDIENTES CONAFROS</t>
  </si>
  <si>
    <t>COMUNIDAD INDIGENA BARAMOSA</t>
  </si>
  <si>
    <t>RESGUARDO INDIGENA SIRENA BERRECUY</t>
  </si>
  <si>
    <t>RESGUARDO INDIGENA PUERTO LIBRE DEL RIO PEPE</t>
  </si>
  <si>
    <t>CONSEJO COMUNITARIO BELLAVISTA DUBAZA</t>
  </si>
  <si>
    <t>CONSEJO COMUNITARIO SAN FRANCISCO DE CUGUCHO</t>
  </si>
  <si>
    <t>CONSEJO COMUNITARIO DE PUERTO ECHEVERRY</t>
  </si>
  <si>
    <t>RESGUARDO INDIGENA LA SORTIJA</t>
  </si>
  <si>
    <t>CONSEJO COMUNITARIO EL RESCATE</t>
  </si>
  <si>
    <t>COMUNIDAD AFRO DEL CORREGIMIENTO MENDEZ</t>
  </si>
  <si>
    <t>RESGUARDO INDIGENA LAS DELICIAS</t>
  </si>
  <si>
    <t>CONSEJO COMUNITARIO UNION DEL RIO CHAGUI</t>
  </si>
  <si>
    <t>CONSEJO COMUNITARIO VEREDAS UNIDAS UN BIEN COMÚN</t>
  </si>
  <si>
    <t>CONSEJO COMUNITARIO PAVASA</t>
  </si>
  <si>
    <t>RESGUARDO INDIGENA LA CONCEPCION</t>
  </si>
  <si>
    <t>CONSEJO COMUNITARIO SAN ANDRES DE USARAGA</t>
  </si>
  <si>
    <t>CONSEJO COMUNITARIO DE LA ESPERANZA</t>
  </si>
  <si>
    <t>CONSEJO COMUNITARIO DE AFROCOLOMBIANOS DE BARULE</t>
  </si>
  <si>
    <t>RESGUARDO INDIGENA BOCHOROMA BOCHOROMACITO</t>
  </si>
  <si>
    <t>RESGUARDO INDIGENA PATIO BONITO</t>
  </si>
  <si>
    <t>ASOCIACION CAMPESINA DEL CATATUMBO - ASCAMCAT</t>
  </si>
  <si>
    <t>CONSEJO COMUNITARIO LA SOLEDAD</t>
  </si>
  <si>
    <t>COMUNIDAD INDIGENA SIKUANI CARPINTERO</t>
  </si>
  <si>
    <t>RESGUARDO INDIGENA PAEZ CANOA</t>
  </si>
  <si>
    <t>COMUNIDAD RESGUARDO LAS MERCEDES</t>
  </si>
  <si>
    <t>CONSEJO COMUNITARIO PIEDRAS BACHICHI</t>
  </si>
  <si>
    <t>CONSEJO COMUNITARIO AFROSISO</t>
  </si>
  <si>
    <t>RESGUARDO INDIGENA OPOGADO DOGUADO</t>
  </si>
  <si>
    <t>COMUNIDAD DEL RESGUARDO INDIGENA CHIMBORAZO</t>
  </si>
  <si>
    <t>COMUNIDAD DEL RESGUARDO INDIGENA HONDURAS</t>
  </si>
  <si>
    <t>COMUNIDAD DEL CONSEJO COMUNITARIO EL ESTRECHO</t>
  </si>
  <si>
    <t>COMUNIDAD DEL CONSEJO COMUNITARIO LA FLORIDA</t>
  </si>
  <si>
    <t>RESGUARDO INDIGENA PALMAR IMBI</t>
  </si>
  <si>
    <t>RESGUARDO INDIGENA SANTA MARIA DEL CHARCÓN</t>
  </si>
  <si>
    <t>CONSEJO COMUNITARIO MAYOR DE PAIMADO</t>
  </si>
  <si>
    <t>COMUNIDAD DEL CONSEJO COMUNITARIO SAN AGUSTIN DE TERRON</t>
  </si>
  <si>
    <t>COMUNIDAD DEL CONSEJO COMUNITARIO VIRUDO</t>
  </si>
  <si>
    <t>CONSEJO COMUNITARIO SAN ISIDRO</t>
  </si>
  <si>
    <t>CONSEJO COMUNITARIO PILIZA</t>
  </si>
  <si>
    <t>CONSEJO COMUNITARIO DE CUEVITA</t>
  </si>
  <si>
    <t>FUNDACION DE BASE AFRO UNIDOS DEL PACIFICO FUNBAFROPAC</t>
  </si>
  <si>
    <t>COMUNIDAD DEL CONSEJO COMUNITARIO AGUAS FRESCAS</t>
  </si>
  <si>
    <t>CONSEJO COMUNITARIO SAN JOSE LA LAGUNA EL ARADO</t>
  </si>
  <si>
    <t>COMUNIDAD DEL PUEBLO INGA DE CAQUETA</t>
  </si>
  <si>
    <t>COMUNIDAD DEL RESGUARDO INDIGENA PIJAO DE LOS PIJAOS</t>
  </si>
  <si>
    <t>COMUNIDAD DEL CONSEJO COMUNITARIO DE LA COMUNIDAD NEGRA EL SAMAN</t>
  </si>
  <si>
    <t>GRUPO LOS GALLETEROS</t>
  </si>
  <si>
    <t>COMUNIDAD RESGUARDO INDIGENA DEARADE BIAKIRUDE</t>
  </si>
  <si>
    <t>COMUNIDAD DEL RESGUARDO INDÍGENA DOMINICO LONDOÑO Y APARTADÓ</t>
  </si>
  <si>
    <t>COMUNIDAD DEL RESGUARDO INDÍGENA PUERTO ALEGRE Y LA DIVISA</t>
  </si>
  <si>
    <t>CONSEJO COMUNITARIO EL DORADO</t>
  </si>
  <si>
    <t>COMUNIDAD CABILDO MENOR INDIGENA DEL MARTILLO</t>
  </si>
  <si>
    <t>CABILDO INDIGENA AGUAS FRIAS</t>
  </si>
  <si>
    <t>COMUNIDAD DE LA VEREDA BANCO PURARE</t>
  </si>
  <si>
    <t>RESGUARDO INDIGENA SOHIABADO</t>
  </si>
  <si>
    <t>CONSEJO COMUNITARIO CACERI</t>
  </si>
  <si>
    <t>RESGUARDO INDIGENA TRAPICHE DEL RIO PEPE</t>
  </si>
  <si>
    <t>RESGUARDO INDIGENA AGUA CLARA BELLA LUZ</t>
  </si>
  <si>
    <t>RESGUARDO INDIGENA PUERTO LIBIA TRIPICAY</t>
  </si>
  <si>
    <t>RESGUARDO INDIGENA NASA GUADUALITO</t>
  </si>
  <si>
    <t>RESGUARDO INDIGENA NASA MUNCHIQUE LOS TIGRES</t>
  </si>
  <si>
    <t>COMUNIDAD INDIGENA WOUNAAN DE CHAMAPURO</t>
  </si>
  <si>
    <t>CONSEJO COMUNITARIO AFROPIENDA</t>
  </si>
  <si>
    <t>RESGUARDO INDIGENA NASA CERRO TIJERAS</t>
  </si>
  <si>
    <t>CONSEJO COMUNITARIO AFROVIJAL</t>
  </si>
  <si>
    <t>CONSEJO COMUNITARIO DEL CORREGIMIENTO DE MOJARRAS</t>
  </si>
  <si>
    <t>CONSEJO COMUNITARIO DE LA COMUNIDAD NEGRA DE LA MAMUNCIA</t>
  </si>
  <si>
    <t>COMUNIDAD EL RAYO</t>
  </si>
  <si>
    <t>CONSEJO COMUNITARIO MANOS AMIGAS</t>
  </si>
  <si>
    <t>CONSEJO COMUNITARIO GUALMAR</t>
  </si>
  <si>
    <t>CONSEJO COMUNITARIO COMUNIDAD NEGRA DEL RIO DEL GUAJUI</t>
  </si>
  <si>
    <t>RESGUARDO INDIGENA EMBERA TORREIDO CHIMANI</t>
  </si>
  <si>
    <t>RESGUARDO INDIGENA SANTA CECILIA DE LA QUEBRADA ORO CHOCO</t>
  </si>
  <si>
    <t>COMUNIDAD LA FRIA</t>
  </si>
  <si>
    <t>CONSEJO MAYOR LA CAPITANIA</t>
  </si>
  <si>
    <t>COMUNIDAD DEL CONSEJO COMUNITARIO OBATALA</t>
  </si>
  <si>
    <t>CONSEJO COMUNITARIO EL PROGRESO</t>
  </si>
  <si>
    <t>CABILDO INDIGENA NASA SAT KIWE - DAGUA</t>
  </si>
  <si>
    <t>CABILDO INDIGENA NASA UKAWESX THA ALTO NAPOLES</t>
  </si>
  <si>
    <t>RESGUARDO INDIGENA YUMA DE LAS PIEDRAS</t>
  </si>
  <si>
    <t>CABILDO INDIGENA LA GRANJA</t>
  </si>
  <si>
    <t>RESGUARDO INDIGENA GUAMBIANO LA MARIA</t>
  </si>
  <si>
    <t>RESGUADO INDIGENA RAICES DEL ORIENTE</t>
  </si>
  <si>
    <t>RESGUARDO INDIGENADE QUINCHAYA</t>
  </si>
  <si>
    <t>RESGUADO INDIGENA TUMBARAO</t>
  </si>
  <si>
    <t>CONSEJO COMUNITARIO MENOR JURUBIRA</t>
  </si>
  <si>
    <t>RESGUARDO INDÍGENA GUAYACÁN SANTA ROSA</t>
  </si>
  <si>
    <t>CONSEJO COMUNITARIO AFROSOMOS</t>
  </si>
  <si>
    <t>COMUNIDAD AFROCOLOMBIANA DE MINGUILLO</t>
  </si>
  <si>
    <t>RESGUARDO INDIGENA NASA KIWE TEKH KSXAW</t>
  </si>
  <si>
    <t>COMUNIDAD CABILDO INDIGENA WEJXIA KIWE QUINTIN LAME</t>
  </si>
  <si>
    <t>MUJERES TRANS DEL RÍO TULUNÍ</t>
  </si>
  <si>
    <t>CONSEJO COMUNITARIO DE LA COMUNIDAD NEGRA PUERTO ESPAÑA - MIRAMAR</t>
  </si>
  <si>
    <t>CONSEJO COMUNITARIO NEGROS UNIDOS</t>
  </si>
  <si>
    <t>RESGUARDO INDIGENA EMBERA DE ORDÓ SIVIRU Y AGUA CLARA</t>
  </si>
  <si>
    <t>RESGUARDO INDIGENA EMBERA DEL RIO VALLE Y BOROBORO</t>
  </si>
  <si>
    <t>RESGUARDO INDIGENA EMBERA DEL RIO PAVASA Y LA QUEBRADA JELLA</t>
  </si>
  <si>
    <t>RESGUARDO INDIGENA SAN JOSE DE AMIA</t>
  </si>
  <si>
    <t>RESGUARDO INDIGENA DO IMAMA TUMA Y BELLA LUZ</t>
  </si>
  <si>
    <t>COMUNIDAD DEL CONSEJO COMUNITARIO PORCE MEDIO</t>
  </si>
  <si>
    <t>COMUNIDAD DEL RESGUARDO INDIGENA EMBERA CHAMI KARMATA RUA</t>
  </si>
  <si>
    <t>CONSEJO COMUNITARIO DE CASIMIRO</t>
  </si>
  <si>
    <t>CONSEJO COMUNITARIO LA VOZ DE LOS NEGROS</t>
  </si>
  <si>
    <t>RESGUARDO VALLE DE PERDIDAS</t>
  </si>
  <si>
    <t>COMUNIDAD CORREGIMIENTO EL TAMBOR</t>
  </si>
  <si>
    <t>GRAN CONSEJO COMUNITARIO DEL RIO SATINGA</t>
  </si>
  <si>
    <t>CABILDO INDIGENA LA PAILA NAYA</t>
  </si>
  <si>
    <t>CONSEJO COMUNITARIO NUEVO RENACER</t>
  </si>
  <si>
    <t>CONSEJO COMUNITARIO BUNDE DE RETIRO NUEVO</t>
  </si>
  <si>
    <t>CONSEJO COMUNITARIO MANUEL MAÑE SAUMETH</t>
  </si>
  <si>
    <t>CONSEJO COMUNITARIO FUNDACION MAGDALENA</t>
  </si>
  <si>
    <t>COMUNIDAD CORREGIMIENTO LAS CHANGAS</t>
  </si>
  <si>
    <t>COMUNIDAD RESGUARDO INDÍGENA TÓEZ- CALOTO</t>
  </si>
  <si>
    <t>RESGUARDO INDIGENA DE MUNGARADO</t>
  </si>
  <si>
    <t>CONSEJO COMUNITARIO CATANGUERO</t>
  </si>
  <si>
    <t>CONSEJO COMUNITARIO ODEMAP NORTE</t>
  </si>
  <si>
    <t>CONSEJO COMUNITARIO BRISAS DEL RIO PATIA LA FONDA</t>
  </si>
  <si>
    <t>COMUNIDAD DE CAMPESINOS DE LA HONDA DEL CORREGIMIENTO LA HONDA</t>
  </si>
  <si>
    <t>COMUNIDAD DEL CONSEJO COMUNITARIO RIO LAS BOTAS</t>
  </si>
  <si>
    <t>ORGANIZACIÓN DE PESCA ARTESANALES DE MEDIA LUNA ASOPESCAR</t>
  </si>
  <si>
    <t>RESGUARDO INDIGENA DE GENGADO RIO PATO</t>
  </si>
  <si>
    <t>RESGUARDO INDIGENA DEL PIÑAL</t>
  </si>
  <si>
    <t>CONSEJO COMUNITARIO ODEMAP SUR MOSQUERA</t>
  </si>
  <si>
    <t>CABILDO INDIGENA CHUPUNDUN</t>
  </si>
  <si>
    <t>CABILDO INDIGENA SAN MIGUEL</t>
  </si>
  <si>
    <t>CONSEJO COMUNITARIO PRODEFENSA DEL RIO TAPAJE</t>
  </si>
  <si>
    <t>CONSEJO COMUNITARIO DE LA COSTA PACIFICA-CONCOSTA</t>
  </si>
  <si>
    <t>CABILDO INDIGENA ZENU</t>
  </si>
  <si>
    <t>RESGUARDO LA VICTORIA(CUBEO, CARIJONA, YUCUNA)</t>
  </si>
  <si>
    <t>CABILDO INDIGENA CENTRO AZUL</t>
  </si>
  <si>
    <t>CABILDO INDIGENA PUEBLO NUEVO</t>
  </si>
  <si>
    <t>CABILDO INDIGENA SANTA CRUZ</t>
  </si>
  <si>
    <t>CABILDO MENOR INDIGENA LOS OLIVOS</t>
  </si>
  <si>
    <t>CABILDO MENOR EL PALMAR BRILLANTE</t>
  </si>
  <si>
    <t>CABILDO INDIGENA GUAMI</t>
  </si>
  <si>
    <t>RESGUARDO INDIGENA BELLAVISTA UNION PITALITO</t>
  </si>
  <si>
    <t>CABILDO INDIGENA MEDIA SOMBRA</t>
  </si>
  <si>
    <t>CABILDO MENOR INDIGENA SAN MARTIN DE LOBA</t>
  </si>
  <si>
    <t>CABILDO MENOR INDIGENA CABECERA MUNICIPAL</t>
  </si>
  <si>
    <t>CABILDO MENOR INDIGENA LOS CASTILLOS</t>
  </si>
  <si>
    <t>CABILDO MENOR INDIGENA ALGODONCILLO</t>
  </si>
  <si>
    <t>CABILDO INDIGENA LA GRAN VIA</t>
  </si>
  <si>
    <t>CABILDO MENOR INDIGENA PUEBLECITO</t>
  </si>
  <si>
    <t>CABILDO INDIGENA EL BARZAL</t>
  </si>
  <si>
    <t>CABILDO INDIGENA SAN ANTONIO URBANO</t>
  </si>
  <si>
    <t>RESGUARDO INDIGENA LA FLORESTA, SANTA ROSA Y SAN FRANCISCO</t>
  </si>
  <si>
    <t>CONSEJO COMUNITARIO UNIÓN PATÍA VIEJO</t>
  </si>
  <si>
    <t>CONSEJO COMUNITARIO INTEGRACIÓN DEL TELEMBÍ</t>
  </si>
  <si>
    <t>CONSEJO COMUNITARIO LA MADRE</t>
  </si>
  <si>
    <t>CABILDO INDIGEN YANAKUNA YUMBO</t>
  </si>
  <si>
    <t>PUEBLO RAIZAL DE SAN ANDRES, PROVIDENCIA Y STA CATALINA</t>
  </si>
  <si>
    <t>CONSEJO COMUNITARIO RIO SANQUIANGA</t>
  </si>
  <si>
    <t>CABILDO INDIGENA DE LA COMUNIDAD DEL EDEN</t>
  </si>
  <si>
    <t>CABILDO INDIGENA DE LA COMUNIDAD ZAANAN LOS PATRIARCAS</t>
  </si>
  <si>
    <t>RESGUARDO INDIGENA PAPALLAQTA</t>
  </si>
  <si>
    <t>CONSEJO COMUNITARIO JUNTAS</t>
  </si>
  <si>
    <t>CONSEJO COMUNITARIO NEGROS EN ACCIÓN</t>
  </si>
  <si>
    <t>COOPERATIVA MULTIACTIVA COOMUJER</t>
  </si>
  <si>
    <t>CORREGIMIENTO DE PIAGUA</t>
  </si>
  <si>
    <t>CONSEJO COMUNITARIO UNIÓN DE CUENCAS DE ISAGUALPI</t>
  </si>
  <si>
    <t>COMUNIDAD LOCALIDAD 20 DE SUMAPAZ</t>
  </si>
  <si>
    <t>CONSEJO COMUNITARIO DE LA CUENCA DEL RIO SAN BERNANDO PATIA NORTE</t>
  </si>
  <si>
    <t>COMUNIDAD AFROCOLOMBIANA PUERTO BOCA</t>
  </si>
  <si>
    <t>ASOCIACIÓN CORREGIMENTAL DE USUARIOS CAMPESINOS DE GABRIEL LOPEZ</t>
  </si>
  <si>
    <t>ASOCIACIÓN COMITÉ DE MINEROS DE PUEBLITO MEJÍA COMINEROS</t>
  </si>
  <si>
    <t>CABILDO INDIGENA DE LA GAITANA</t>
  </si>
  <si>
    <t>CONSEJO COMUNITARIO AFRO LOMITAS SUR</t>
  </si>
  <si>
    <t>CABILDO URBANO EMEBERA CHAMI EL CARMEN</t>
  </si>
  <si>
    <t>ASENTAMIENTO INDIGENA EL PORVENIR ASEINPOME</t>
  </si>
  <si>
    <t>ASOCIACIÓN MUTUAL MONTES DE MARIA E.S.S</t>
  </si>
  <si>
    <t>CONSEJO COMUNITARIO NUEVA ESPERANZA DEL CORREGIMIENTO DE SAN ANTONIO</t>
  </si>
  <si>
    <t>CORREGIMIENTO EL CARMELO</t>
  </si>
  <si>
    <t>COMUNIDAD AFRO RINCON HONDO</t>
  </si>
  <si>
    <t>COMUNIDAD AFROCOLOMBIANA CAMPERUCHO</t>
  </si>
  <si>
    <t>ASENTAMIENTO INDIGENA WOUNAAN PHOBOR - AIWP</t>
  </si>
  <si>
    <t>CABILDO DE LA PARCIALIDAD INDIGENA DE RIOBLANCO SOTARA RESIDENTE EN POPAYAN</t>
  </si>
  <si>
    <t>PARCIALIDAD INDIGENA CARTAMA</t>
  </si>
  <si>
    <t>PARCIALIDAD INDÍGENA AMBACHEKE</t>
  </si>
  <si>
    <t xml:space="preserve">PARCIALIDAD INDIGENA ANSERMA </t>
  </si>
  <si>
    <t>CABILDO + NKAL AWA</t>
  </si>
  <si>
    <t>COMUNIDAD CORREGIMIENTO SALITRAL</t>
  </si>
  <si>
    <t>COMUNIDAD CORREGIMIENTO CANUTALITO</t>
  </si>
  <si>
    <t>CONSEJO COMUNITARIO AFROPRIMAVERA</t>
  </si>
  <si>
    <t>CONSEJO COMUNITARIO ALTO PIÑUÑA LA CHIRPA</t>
  </si>
  <si>
    <t>CONSEJO COMUNITARIO EL RETIRO</t>
  </si>
  <si>
    <t>RESGUARDO INDIGENA MARCELINO TASCON</t>
  </si>
  <si>
    <t>RESGUARDO INDIGENA PARED PARECITO</t>
  </si>
  <si>
    <t>RESGUARDO INDIGENA TARENA</t>
  </si>
  <si>
    <t>COMUNIDAD DEL CORREGIMIENTO EL PLATEADO</t>
  </si>
  <si>
    <t>CONSEJO COMUNITARIO PAJONAL</t>
  </si>
  <si>
    <t>CONSEJO COMUNITARIO DE NEGRITUDES PALO ALTO GUAYABAL-AFROPAL</t>
  </si>
  <si>
    <t>PUEBLO WANO COTIRIA</t>
  </si>
  <si>
    <t>CONSEJO COMUNITARIO PARTE BAJA DEL RIO SAIJA</t>
  </si>
  <si>
    <t>RESGUARDO INDIGENA CHARCO CAIMAN</t>
  </si>
  <si>
    <t>RESGUARDO INDIGENA EL REFUGIO TUKANO</t>
  </si>
  <si>
    <t>RESGUARDO INDIGENA NASA PAEZ RIO NEGRO</t>
  </si>
  <si>
    <t>RESGUARDO INDIGENA PAEZ DE GAITANIA</t>
  </si>
  <si>
    <t>LA COMUNIDAD DEL CORREGIMIENTO DE AZUCAR BUENA</t>
  </si>
  <si>
    <t>ASMUN</t>
  </si>
  <si>
    <t>CABILDO INDIGENA KURMADO-EMBERA CHAMI</t>
  </si>
  <si>
    <t>CABILDO INDIGENA SURATENA-EMBERA CHAMI</t>
  </si>
  <si>
    <t>COMUNIDAD INDIGENA WUAYUU ALKAD</t>
  </si>
  <si>
    <t>RESGUARDO INDIGENA JARAPETO</t>
  </si>
  <si>
    <t>COMUNIDAD DE CAMPESINOS DEL CORREGIMIENTO DE NUEVO COLON</t>
  </si>
  <si>
    <t>COMUNIDAD INDIGENA KSXAW NASA</t>
  </si>
  <si>
    <t>CONSEJO COMUNITARIO AFRODESCENDIENTE DE SABANAS DE MUCACAL</t>
  </si>
  <si>
    <t>RESGUARDO INDIGENA EL SALADO</t>
  </si>
  <si>
    <t>CONSEJO COMUNITARIO AFRODESCENDIENTE Y DE NEGRITUDES DEL CORREGIMIENTO DE HIGUERON</t>
  </si>
  <si>
    <t>CONSEJO COMUNITARIO  DE NEGRITUDES DEL CORREGIMIENTO CERRO DE DOS CASAS</t>
  </si>
  <si>
    <t>CONSEJO COMUNITARIO AFRODESCENDIENTE DE BOCA DE LOS DIAZ</t>
  </si>
  <si>
    <t>CONSEJO COMUNITARIO DE ISTMINIA Y MEDIO SAN JUAN</t>
  </si>
  <si>
    <t>RESGUARDO INDIGENA GUAGUANDO</t>
  </si>
  <si>
    <t>CABILDO MENOR INGENA ZENU BELLA VISTA</t>
  </si>
  <si>
    <t>COMUNIDAD DE CALLE LARGA</t>
  </si>
  <si>
    <t>CABILDO MENOR INDIGENA COSTA DE ORO</t>
  </si>
  <si>
    <t>CABILDO MENOR INGENA ALTO PLANO SAN ANTONIO</t>
  </si>
  <si>
    <t>CABILDO MENOR INDIGENA URIBE URIBE</t>
  </si>
  <si>
    <t>CORREGIMIENTO ORTEGA</t>
  </si>
  <si>
    <t>CABILDO MENOR INDIGENA SAN JACINTO</t>
  </si>
  <si>
    <t>CABILDO INDIGENA  WOUNAAN PAPANNAN</t>
  </si>
  <si>
    <t>ASENTAMIENTO INGENA WOUNNAN KHIRARDO</t>
  </si>
  <si>
    <t>CABILDO INDIGENA WAUNAAN ALTO GUANGUI</t>
  </si>
  <si>
    <t>CABILDO INDIGENA WOUNAAN OPUA TASCON</t>
  </si>
  <si>
    <t>CONSEJO COMUNITARIO DE LA COMUNIDAD NEGRA CHUCHEROS ENSENADA DEL TIGRE</t>
  </si>
  <si>
    <t>CABILDO INDIGENA DELA COMUNIDAD LA MOJARRA WOUNAAN NONAM</t>
  </si>
  <si>
    <t>CONSEJO COMUNITARIO ZONA OCCIDENTAL UNION YARU</t>
  </si>
  <si>
    <t>CONSEJO COMUNARTIO RIO PALO</t>
  </si>
  <si>
    <t>CONSEJO COMUNITARIO UNIENDO LAZOS AGUSTIN PEDROZA VILLA</t>
  </si>
  <si>
    <t>CONSEJO COMUNITARIO COCOMACER</t>
  </si>
  <si>
    <t>CONSEJO COMUNITARIO LA MOLANA</t>
  </si>
  <si>
    <t>CABILDO INGENA SAN MARTIN</t>
  </si>
  <si>
    <t>CONSEJO COMUNITARIO MAYOR DE UNION PANAMERICANA</t>
  </si>
  <si>
    <t>CONSEJO COMUNITARIO NUEVO HORIZONTE LIBERTAD</t>
  </si>
  <si>
    <t>PARTIDO POLITICO MOVIMIENTO CIUDADANO</t>
  </si>
  <si>
    <t>CABILDO MENOR INDIGENA ZENU ESCOBAR ARRIBA</t>
  </si>
  <si>
    <t>CAMPESINOS-CRISTALES</t>
  </si>
  <si>
    <t>RESGUARDO INDIGENA GENGADO APARTADO</t>
  </si>
  <si>
    <t>CONSEJO COMUNITARIO DE LOORO-COCILLO</t>
  </si>
  <si>
    <t>CABILDO INDIGENA LAS HUERTAS</t>
  </si>
  <si>
    <t>CONSEJO COMUNITARIO DE LA COMUNIDAD NEGRA RIO NAPI</t>
  </si>
  <si>
    <t>CABILDO INDIGENA EL RETIRO</t>
  </si>
  <si>
    <t>CABILDO MENOR INDIGENA DE SAN ANTONIO</t>
  </si>
  <si>
    <t>CONSEJO COMUNITARIO COCONADERIA</t>
  </si>
  <si>
    <t>CABILDO INDIGENA FLORES DE LA GALLERA</t>
  </si>
  <si>
    <t>CONSEJO COMUNITARIO COAFROCAN</t>
  </si>
  <si>
    <t>CONSEJO COMUNITARIO DE COMUNIDADES AFROCOLOMBIANAS DEL CORREGIMIENTO DE SAN JOSE DE KENNEDY</t>
  </si>
  <si>
    <t>CONSEJO COMUNITARIO DECOMUNIDADES AFROCOLOMBIANAS DEL CORREGIMIENTO DE SANTA ROSALIA</t>
  </si>
  <si>
    <t>CONSEJO COMUNITARIO COMUNIDADES AFROCOLOMBIANAS DEL CORREGIMIENTO DE SEVILLA</t>
  </si>
  <si>
    <t>CONSEJO COMUNITARIO COMUNIDADES AFROCOLOMBIANAS DEL CORREGIMIENTO DE ORIHUECA</t>
  </si>
  <si>
    <t>CONSEJO COMUNITARIO COMUNIDADES AFROCOLOMBIANAS DEL CORREGIMIENTO DE JULIO ZAWADY</t>
  </si>
  <si>
    <t>CABILDO INDIGENA SHUU YOU ( AGUA FRESCA )</t>
  </si>
  <si>
    <t>CABILDO INDIGENA KUE SH KIWE (NUESTRA TIERRA)</t>
  </si>
  <si>
    <t>LA AGUADITA</t>
  </si>
  <si>
    <t xml:space="preserve">COMUNIDAD DEL TERRITORIO ANCESTRAL INDIGENA SIKUANI BARRULIA </t>
  </si>
  <si>
    <t>CONSEJO COMUNITARIO EL AGUACATE</t>
  </si>
  <si>
    <t>CABILDO INDIGENA EMBERA CHAMI GUATICA</t>
  </si>
  <si>
    <t>CABILDO MENOR INDIGENA DE BUENOS AIRES</t>
  </si>
  <si>
    <t>CABILDO MENOR INDIGENA CHOCHO</t>
  </si>
  <si>
    <t>CONSEJO AFRODESCENDIENTE BRISAS DEL MAR</t>
  </si>
  <si>
    <t>CONSEJO COMUNITARIO AFRODESCENDIENTE PAVA ARRIBA</t>
  </si>
  <si>
    <t>CONSEJO COMUNITARIO AFRO VEREDA LAS HUERTAS</t>
  </si>
  <si>
    <t>CONSEJO COMUNITARIO PARTE ALTA SUR DEL RIO SAIJA</t>
  </si>
  <si>
    <t>CABILDO MENOR INGENA CERRO DEL NARANJO</t>
  </si>
  <si>
    <t>CONSEJO COMUNITARIO MAYOR DEL CANTON DE SAN PABLO</t>
  </si>
  <si>
    <t>CABILDO INDIGENA MATA DE CAÑA</t>
  </si>
  <si>
    <t>CABILDO MENOR INDIGENA SABANAS DEL POTRERO</t>
  </si>
  <si>
    <t>CABILDO INDIGENA ZENU LAGO FUEN DE VIDA</t>
  </si>
  <si>
    <t>CABILDO MENOR INDIGENA ZENU BOSSA NAVARRO</t>
  </si>
  <si>
    <t>CONSEJO COMUNITARIO LABARSES</t>
  </si>
  <si>
    <t>CABILDO INDIGENA WOUNAAN WASPIEN</t>
  </si>
  <si>
    <t>CONSEJO COMUNITARIO DE LA COMUNIDAD NEGRA DE AFROCABUYO</t>
  </si>
  <si>
    <t>CONSEJO COMUNITARIO EL ENCANTO</t>
  </si>
  <si>
    <t>COMUNIDADES INDIGENAS EL BAGRE CENTRO</t>
  </si>
  <si>
    <t>COMUNA TRECE DE MEDELLÍN</t>
  </si>
  <si>
    <t>CABILDO MENOR INDIGENA DE LA PEÑATA</t>
  </si>
  <si>
    <t>CABILDO MENOR INDIGENA DE POLICARPA</t>
  </si>
  <si>
    <t>CABILDO MENOR INDIGENA DE BABILONIA</t>
  </si>
  <si>
    <t>CABILDO INDIGENA ZENU SILOE</t>
  </si>
  <si>
    <t>CABLDO INDIGENA LAS MUCURAS</t>
  </si>
  <si>
    <t>CABILDO ZENU SAMPUES</t>
  </si>
  <si>
    <t>CABILDO ZENU PUTUMAYO LAGUNAFLOR</t>
  </si>
  <si>
    <t>CABILDO INDIGENA ZENU LOMA DEL TIGRE BUENOS AIRES</t>
  </si>
  <si>
    <t>CONSEJO COMUNITARIO GUAYABITA</t>
  </si>
  <si>
    <t>RESGUARDO PABLO MUERA</t>
  </si>
  <si>
    <t xml:space="preserve">CABILDO KWE'SX TATA KIWE-LAS GUACAS </t>
  </si>
  <si>
    <t>COMUNIDAD INDÍGENA DXI'J PHA'DENA- ABRIENDO CAMINOS-</t>
  </si>
  <si>
    <t>CONSEJO COMUNITARIO GUASIMAL</t>
  </si>
  <si>
    <t>CONSEJO COMUNITARIO SENOVIA PUELLO CAICEDO DE BOCACERRADA</t>
  </si>
  <si>
    <t>RESGUARDO INDÍGENA TAMAQUITO II</t>
  </si>
  <si>
    <t>COMUNIDAD CAMPESINA Y RURAL DE DOLORES TOLIMA</t>
  </si>
  <si>
    <t>ASENTAMIENTO INDÍGENA EMBERA CHAMÍ DAI KURISIA</t>
  </si>
  <si>
    <t>ASENTAMIENTO CIORO DRUA</t>
  </si>
  <si>
    <t>RESGUARDO INDÍGENA EMBERA DE WASIRUMA</t>
  </si>
  <si>
    <t>COMUNIDAD INDÍGENA EMBERA CHAMI LOS AIZAMA</t>
  </si>
  <si>
    <t>CABILDO MENOR INDÍGENA ZENÚ VILLANUEVA</t>
  </si>
  <si>
    <t>COMUNIDAD AFROCOLOMBIANA EL CARMEN</t>
  </si>
  <si>
    <t>COMUNIDAD AFROCOLOMBIANA PUENTE CANOA</t>
  </si>
  <si>
    <t>RESGUARDO INDIGENA MATECANDELA</t>
  </si>
  <si>
    <t>CONSEJO COMUNITARIO MANGO DE LA PUA II</t>
  </si>
  <si>
    <t>CONSEJO COMUNITARIO QUEBRADATABLA</t>
  </si>
  <si>
    <t>CONSEJO COMUNITARIO MAYOR DE CONDOTO Y RIO IRO COCOMACOIRO</t>
  </si>
  <si>
    <t>RESGUARDO INDIGENA KERAKAR</t>
  </si>
  <si>
    <t>COMUNIDAD DEL BARRIO POLICARPA SALAVARRIETA</t>
  </si>
  <si>
    <t>CONSEJO COMUNITARIO CUERVAL</t>
  </si>
  <si>
    <t>CABILDO INDIGENA SABANAS DE LA NEGRA</t>
  </si>
  <si>
    <t>CONSEJO COMUNITARIO DE LA COMUNIDAD NEGRA DE TAFETANES</t>
  </si>
  <si>
    <t>CONSEJO COMUNITARIO DE LA COMUNIDAD NEGRA DE LOS ALMENDROS</t>
  </si>
  <si>
    <t>CONSEJO COMUNITARIO LLANO DE MONTAÑA</t>
  </si>
  <si>
    <t>CONSEJO COMUNITARIO DE LA COMUNIDAD NEGRA DEL RODEO</t>
  </si>
  <si>
    <t>ASOCIACIÓN DE MUJERES NEGRAS Y AFRODESCENDIENTES DEFENSORAS DE DDHH Y VICTIMAS DEL CONFLICTO ARMADO DEL PUTUMAYO</t>
  </si>
  <si>
    <t>ORGANIZACIÓN A LUCHAR</t>
  </si>
  <si>
    <t>COMUNIDAD INDIGENA SENU BOCAS DE LA RAYA</t>
  </si>
  <si>
    <t>CONSEJO COMUNITARIO AFROPOTRERITOS</t>
  </si>
  <si>
    <t>COMUNIDAD INDIGENA TORRENTE</t>
  </si>
  <si>
    <t>BLAS ROSADO URBAY - CONSEJO COMUNITARIO</t>
  </si>
  <si>
    <t>CONSEJO COMUNITARIO UNION BAJO GUELMANBI</t>
  </si>
  <si>
    <t>CABILDO MENOR INDIGENA ZENU DE HUERTAS CHICAS ARRIBA</t>
  </si>
  <si>
    <t>CONSEJO COMUNITARIO LA NUEVA ALIANZA</t>
  </si>
  <si>
    <t>CABILDO INDIGENA CERRITO DE LA PALMA</t>
  </si>
  <si>
    <t>CONSEJO COMUNITARIO DE COMUNIDADES NEGRAS DE ÑANGUMA</t>
  </si>
  <si>
    <t>CONSEJO COMUNITARIO COMUNIDAD NEGRA DE CORDOBA</t>
  </si>
  <si>
    <t>CONSEJO COMUNITARIO LA ESMERALDA</t>
  </si>
  <si>
    <t>COMUNIDAD INDIGENA SENÚ VEGAS DE SEGOVIA</t>
  </si>
  <si>
    <t>RESGUARDO INDIGENA YACO MOLANA</t>
  </si>
  <si>
    <t>CONSEJO COMUNITARIO DE LA COMUNIDAD NEGRA DE SAN NICOLAS</t>
  </si>
  <si>
    <t>CONSEJO COMUNITARIO DE LA COMUNIDAD NEGRA DE GUAYMARAL</t>
  </si>
  <si>
    <t>RESGUARDO INDIGENA SENU ZINCE LA 18</t>
  </si>
  <si>
    <t>CABILDO INDIGENA ZENU UNION PATO</t>
  </si>
  <si>
    <t>CONSEJO COMUNITARIO LA AMORADORA / COLOMAVEMOL</t>
  </si>
  <si>
    <t>CONSEJO COMUNITARIO AFROZANCUBEL</t>
  </si>
  <si>
    <t>CONSEJO COMUNITARIO AFROZAFRA</t>
  </si>
  <si>
    <t>COMUNIDAD INDIGENA GUALON</t>
  </si>
  <si>
    <t>CONSEJO COMUNITARIO DE MUJERES LUCHADORAS DE PLAN PAREJO</t>
  </si>
  <si>
    <t>CONSEJO COMUNITARIO CORRELEJAS</t>
  </si>
  <si>
    <t>CONSEJO COMUNITARIO HERRERA CANDELILLAS</t>
  </si>
  <si>
    <t xml:space="preserve">CONSEJO COMUNITARIO CORTINA VERDE MANDELA </t>
  </si>
  <si>
    <t>CONSEJO COMUNITARIO LA NUPA RIO CAUNAPI</t>
  </si>
  <si>
    <t>COMUNIDADES INDIGENAS YURUTIES PERTENECIENTES A ASATRAIYUVA</t>
  </si>
  <si>
    <t>COMUNIDAD CAÑO AMARILLO</t>
  </si>
  <si>
    <t>ZONA RURAL DEL MUNICIPIO DE SAN JUAN DE ARAMA</t>
  </si>
  <si>
    <t xml:space="preserve">RESGUARDO INDIGENA NATAROCO </t>
  </si>
  <si>
    <t>RESGUARDO INDIGENA INGA CONDAGUA</t>
  </si>
  <si>
    <t>CABILDO INDIGENA NUTABE LA AURORA</t>
  </si>
  <si>
    <t>CALLE EL ROSARIO MUNICIPIO SAN JUAN DE RIOSECO</t>
  </si>
  <si>
    <t>FEDERACION NACIONAL DE COOPERATIVAS AGROPECUARIAS - FENACOA</t>
  </si>
  <si>
    <t>LOS  PALMITOS - PALMAS DEL VINO</t>
  </si>
  <si>
    <t>LOS  PALMITOS - EL NARANJAL</t>
  </si>
  <si>
    <t>CABILDO INDIGENA ZENU LA GALLERA</t>
  </si>
  <si>
    <t>CONSEJO COMUNITARIO LAS ACACIAS</t>
  </si>
  <si>
    <t>COMITÉ CULTURAL DE ZAPAMANGA - COCUZA</t>
  </si>
  <si>
    <t>CONSEJO COMUNITARIO DE COMUNIDAD NEGRA LA PUERTA</t>
  </si>
  <si>
    <t>CONSEJO COMUNITARIO LA PORQUERA</t>
  </si>
  <si>
    <t>CABILDO ZENU LA ESPERANZA</t>
  </si>
  <si>
    <t>CONSEJO COMUNITARIO CHILONA EL SALTO</t>
  </si>
  <si>
    <t>COMUNIDAD LOS CASTILLOS (ZENU)</t>
  </si>
  <si>
    <t>CONSEJO COMUNITARIO AFROMIEL</t>
  </si>
  <si>
    <t>CABILDO KWE´SX KIWE</t>
  </si>
  <si>
    <t>CONSEJO COMNITARIO VILLA DEL RIO</t>
  </si>
  <si>
    <t>CONSEJO DE COMUNIDADES NEGRAS DEL CORREGIMIENTO EL CAÑITO</t>
  </si>
  <si>
    <t>COMUNIDAD PERLA ARIARI PUERTO LLERAS</t>
  </si>
  <si>
    <t>ORGANIZACIÓN ASOFAMPAZTIERRA</t>
  </si>
  <si>
    <t>ASOVISNA</t>
  </si>
  <si>
    <t>CABILDO INDIGENA HUERTAS CHICAS</t>
  </si>
  <si>
    <t>RESGUARDO INDIGENA UNUMA SIKUANI Y PIAPOCO</t>
  </si>
  <si>
    <t>CONSEJO COMUNITARIO LA NUEVA TRUANDO</t>
  </si>
  <si>
    <t>CONSEJO COMUNITARIO BOCAS DE TAPARAL</t>
  </si>
  <si>
    <t xml:space="preserve">CONSEJO COMUNITARIO DE TRUANDO MEDIO </t>
  </si>
  <si>
    <t>CONSEJO COMUNITARIO DOS BOCAS CHINTADO</t>
  </si>
  <si>
    <t>CONSEJO COMUNITARIO RIO PALO QUINTERO</t>
  </si>
  <si>
    <t>COMUNIDAD INDIGENA WACURABA</t>
  </si>
  <si>
    <t>COMUNIDAD SENU SAN ANTONIO DEL BOROCO</t>
  </si>
  <si>
    <t>RESGUARDO INDIGENA SENU SAN ANOTNIO 2</t>
  </si>
  <si>
    <t>CONSEJO COMUNTIARIO AFRO SAN JOSÉ</t>
  </si>
  <si>
    <t>VEREDA LAS MESAS  UNIDOS PARA EL PROGRESO</t>
  </si>
  <si>
    <t>ASENTAMIENTOS INDIGENAS AMORUOAS DEL CABILDO EL PICACHO DE PUERTO CARREÑO</t>
  </si>
  <si>
    <t>CONSEJO COMUNITARIO ANTONIOL SOLANO</t>
  </si>
  <si>
    <t>PUEBLO SI KUANI COMUNIDAD TROMPILLO</t>
  </si>
  <si>
    <t>CONSEJO COMUNITARIO DE LA COMUNIDAD NEGRA DE AGUA CLARA</t>
  </si>
  <si>
    <t>COMUNIDAD AFROCOLOMBIANA COSTILLA</t>
  </si>
  <si>
    <t>COMUNIDAD AFROCOLOMBIANA DE SOLEDAD</t>
  </si>
  <si>
    <t>RESGUARDO INDIGENA EPERARA SIAPIDARA TRUA INTEGRADO EL CHARCO</t>
  </si>
  <si>
    <t>CONSEJO COMUNITARIO NEGRAS KALENGO</t>
  </si>
  <si>
    <t>CABILDO ZENU SAMPUES PONSEÑOR</t>
  </si>
  <si>
    <t>CONSEJO COMUNITARIO RECUERDO DE NUESTROS ANCESTROS RIO MEJICANO</t>
  </si>
  <si>
    <t>CONSEJO COMUNITARIO PALENQUE MONTEOSCURO</t>
  </si>
  <si>
    <t>CONSEJO COMUNITARIO DE COMUNIDAD NEGRA DE LLANO BAJO</t>
  </si>
  <si>
    <t>CONSEJO COMUNITARIO DE COMUNIDADA NEGRA DE GUAIMIA</t>
  </si>
  <si>
    <t>CONSEJO COMUNITARIO DE COMUNIDADES NEGRAS DEL CORREGIMIENTO DE LA PICHE - SOCOLANDO</t>
  </si>
  <si>
    <t>COMUNIDAD DE CIENAGUITA</t>
  </si>
  <si>
    <t xml:space="preserve">COMUNIDAD DE LOS CORREGIMIENTOS DE PLAN DE ARMAS , MIRALINDO, RIO BLAMCO Y SAN IGNACIO. </t>
  </si>
  <si>
    <t>COMUNIDAD AFROCOLOMBIANA LA MATA</t>
  </si>
  <si>
    <t>COMUNIDAD AFROCOLOMBIANA DE ULTIMO CASO</t>
  </si>
  <si>
    <t>CORREGIMIENTO DE SABANAS DE BELTRAN LOS PALMITOS SUCRE</t>
  </si>
  <si>
    <t>CABILDO INDIGENA EL GUAIMARO</t>
  </si>
  <si>
    <t>CONSEJO COMUNITARIO FELIZ GALAN PADILLA</t>
  </si>
  <si>
    <t>COMUNIDAD AFROCOLOMBIANA NUEVA VICTORIA</t>
  </si>
  <si>
    <t>RESGUARDO INDIGENA MAIZ BLANCO - ACIESNA</t>
  </si>
  <si>
    <t>CONSEJO COMUNITARIO AFROCOLOMBIANO HUMBERTOP HERNANDEZ SANCHEZ</t>
  </si>
  <si>
    <t>SINDICATO NACIONAL DE TRABAJADORES DE LA INDUSTRIA MINERA, PETROQUIMICA, AGROCOMBUSTIBLES Y ENERGETICA - SINTRAMIENERGETICA</t>
  </si>
  <si>
    <t>MUNICIPIO DE CALIFORNIA SANTANDER</t>
  </si>
  <si>
    <t>CENTRO POBLADO CHIMBE</t>
  </si>
  <si>
    <t>COMUNIDAD AFROCOLOMBIANA EL VALLITO</t>
  </si>
  <si>
    <t>COMUNIDAD AFROCOLOMBIANA CASA DE ZINC</t>
  </si>
  <si>
    <t>COMUNIDAD AFROCOLOMBIANA LA ESTACION DE LA CANDELARIA</t>
  </si>
  <si>
    <t>CONSEJO COMUNITARIO DE LA COMUNIDAD NEGRA DE CAÑO DE ORO</t>
  </si>
  <si>
    <t>CONSEJO COMUNITARIO DE LA COMUNIDAD NEGRA DE TIERRA BOMBA</t>
  </si>
  <si>
    <t>CONSEJO COMUNITARIO EL GUABAL</t>
  </si>
  <si>
    <t>COMUNIDAD INDIGENA CAÑON DEL RIO PEPITAS - CABILDO MAYOR INDIGENA CAÑON DEL RIO PEPITAS</t>
  </si>
  <si>
    <t>COMUNIDAD INDIGENA DEL CERRO</t>
  </si>
  <si>
    <t>RESGUARDO INDIGENA SANQUIAGUITA (OLAYA HERRERA) - ACIESNA</t>
  </si>
  <si>
    <t>CONSEJO COMUNITARIO RIO GUALAJO - RECOMPAS</t>
  </si>
  <si>
    <t>AGROPEGU - CORREGIMIENTO EL GUAYABO</t>
  </si>
  <si>
    <t xml:space="preserve">CORREGIMIENTO SANTA TERESA CENTRO URBANO Y VEREDAL </t>
  </si>
  <si>
    <t>VEREDA LOMA ALTA</t>
  </si>
  <si>
    <t>CONSEJO COMUNITARIO GRAN UNIÓN DEL RIO TELPI - ASOCOETNAR</t>
  </si>
  <si>
    <t>CONSEJO COMUNITARIO LA NUEVA RESERVA ACUNARE - ASOCOABAR</t>
  </si>
  <si>
    <t>COLECTIVO DE MUJERES RURALES VICTIMAS DEL CONFLICTO ARMADO DE PAILITAS, CESAR</t>
  </si>
  <si>
    <t>RESGUARDO INDIGENA DEL PUEBLO DE LOS PASTOS DE ORIGEN COLONIAL Y REPUBLICANO DEL GRAN MALLAMA</t>
  </si>
  <si>
    <t>CABILDO MENOR INDIGENA ZENU EL CRUCERO</t>
  </si>
  <si>
    <t>CONSEJO COMUNITARIO DE MUJERES Y VICTIMAS AFRODESCENDIENTES DE PITA CAMACHO</t>
  </si>
  <si>
    <t>CONSEJO COMUNITARIO ALEJANDRO RINCON DEL RIO ÑAMBI - ASOOETNAR</t>
  </si>
  <si>
    <t>CONSEJO COMUNITARIO DELTA DEL RIO GRANDE DE LA MAGDALENA</t>
  </si>
  <si>
    <t>COMUNIDAD AFROCOLOMBIANA DE ZAPATOSA</t>
  </si>
  <si>
    <t>CONSEJO COMUNITARIO CHANZARA (SANTA BARBARA DE ISCUANDE) - ASOCOETNAR</t>
  </si>
  <si>
    <t>RESGUARDO INDIGENA MAPAYERRI NACUANÊDORRO (MOCHILA DE DIOS)</t>
  </si>
  <si>
    <t>CORREGIMIENTO EL PIÑAL</t>
  </si>
  <si>
    <t>CONSEJO COMUNITARIO LA ESPERANZA - ASOCOETNAR</t>
  </si>
  <si>
    <t>CONSEJO COMUNITARIO BAJO TAPAJE - ASOCOETNAR</t>
  </si>
  <si>
    <t>CONSEJO COMUNITARIO GUACHICONO</t>
  </si>
  <si>
    <t>ASOCIACIÓN DE GANADEROS DE PAILITAS - ASOGAMPA</t>
  </si>
  <si>
    <t>CONSEJO CONUNITARIO LA FORTALEZA</t>
  </si>
  <si>
    <t>CONSEJO COMUNITARIO ELENEAL - VEREDA NUEVO MUNDO</t>
  </si>
  <si>
    <t>COMUNIDAD INDIGENA ZENU PIEDRAS BLANCAS</t>
  </si>
  <si>
    <t>COMUNIDAD INDIGENA SANTA ROSA</t>
  </si>
  <si>
    <t>CONSEJO COMUNITARIO VUELTA DEL CARMEN</t>
  </si>
  <si>
    <t>CONSEJO COMUNITARIO DE COMUNIDAD NEGRA DE LIMONES</t>
  </si>
  <si>
    <t>COMUNIDAD TSABILONIA</t>
  </si>
  <si>
    <t>CONSEJO COMUNITARIO NEGRITUDES DE MACAJAN COCONEMA</t>
  </si>
  <si>
    <t>CONSEJO COMUNITARIO DE COMUNIDADES NEGRAS DE GAMBOTE</t>
  </si>
  <si>
    <t>RESGUARDO INDIGENA SAN JUAN PAMPON (LA TOLA) - ACIESNA</t>
  </si>
  <si>
    <t>CONSEJO COMUNITARIO PLAYAS UNIDAS - ASOCOETNAR</t>
  </si>
  <si>
    <t>CONSEJO COMUNITARIO COTORE</t>
  </si>
  <si>
    <t>CONSEJO COMUNITARIO DE MUJERES AFRO DE PATIA CALIFORNIA</t>
  </si>
  <si>
    <t>CONSEJO COMUNITARIO RAICES PILONEÑAS POR UN CAMPO SOSTENIBLE</t>
  </si>
  <si>
    <t>COMUNIDAD AFROCOLOMBIANA PALENQUE PALO VERDE</t>
  </si>
  <si>
    <t>CONSEJO COMUNITARIO AFROCOLOMBIANO UNIDAD TERRITORIAL</t>
  </si>
  <si>
    <t>CONSEJO COMUNITARIO DE COMUNDADES NEGRAS DINDE CORDILLERA</t>
  </si>
  <si>
    <t>COMUNIDAD WAYUU LOS MANANTIALES</t>
  </si>
  <si>
    <t>COMUNIDAD CORREGIMIENTO SAN SALVADOR - RESTREPO</t>
  </si>
  <si>
    <t>CONSEJO COMUNITARIO VERSABAL</t>
  </si>
  <si>
    <t>COMUNIDAD INDIGENA AGUA AZUL</t>
  </si>
  <si>
    <t>Lugar de la jornada</t>
  </si>
  <si>
    <t>Fecha jornada</t>
  </si>
  <si>
    <t>LOGISTICA</t>
  </si>
  <si>
    <t>Item</t>
  </si>
  <si>
    <t>Cantidad</t>
  </si>
  <si>
    <t>Valor Uni</t>
  </si>
  <si>
    <t>%IVA</t>
  </si>
  <si>
    <t>Valor Base</t>
  </si>
  <si>
    <t>Valor IVA</t>
  </si>
  <si>
    <t xml:space="preserve">Valor Total </t>
  </si>
  <si>
    <t>SUB TOTAL LOGISTICA</t>
  </si>
  <si>
    <t>SUB TOTAL MATERIALES</t>
  </si>
  <si>
    <t>HIDRATACION Y ESTACION DE CAFE</t>
  </si>
  <si>
    <t>SUB TOTAL HIDRATACION Y ESTACION DE CAFÉ</t>
  </si>
  <si>
    <t>HOSPEDAJE</t>
  </si>
  <si>
    <t>SUB TOTAL HOSPEDAJE</t>
  </si>
  <si>
    <t>COMPONENTE FUNERARIO</t>
  </si>
  <si>
    <t>SUB TOTAL  COMPONENTE FUNERARIO</t>
  </si>
  <si>
    <t>ALIMENTACION</t>
  </si>
  <si>
    <t>SUB TOTAL  ALIMENTACION</t>
  </si>
  <si>
    <t>APOYO OPERATIVO TERRITORIAL</t>
  </si>
  <si>
    <t>Apoyo operativo territorial</t>
  </si>
  <si>
    <t>SUB TOTAL  APOYO OPERATIVO TERRITORIAL</t>
  </si>
  <si>
    <t>ELEMENTOS DE ASEO Y/O PROTECCION PERSONAL</t>
  </si>
  <si>
    <t>SUB TOTAL  ELEMENTOS DE ASEO Y/O PROTECCION PERSONAL</t>
  </si>
  <si>
    <t>REEMBOLSABLES</t>
  </si>
  <si>
    <t>Reembolso de trasnporte 1 a 1</t>
  </si>
  <si>
    <t>Reembolso apoyo de estadia</t>
  </si>
  <si>
    <t>Reembolso gastos acompañante de persona con incapacidad y/o discapacidad.</t>
  </si>
  <si>
    <t>Reembolso olla comunitaria</t>
  </si>
  <si>
    <t>Reembolso alojamiento comunitario</t>
  </si>
  <si>
    <t>Reembolso rituales y entrelazamiento comunitario</t>
  </si>
  <si>
    <t>Reembolso kit de armonización</t>
  </si>
  <si>
    <t>Reembolso personal de apoyo a rituales</t>
  </si>
  <si>
    <t>Reembolso espacios propios y autónomos</t>
  </si>
  <si>
    <t>Reembolso transporte de alimentos</t>
  </si>
  <si>
    <t>Reembolso preparación de alimentos</t>
  </si>
  <si>
    <t>Reembolso transporte especial propio de la comunidad</t>
  </si>
  <si>
    <t>Reembolso servicios artísticos y musicales por parte de las comunidades.</t>
  </si>
  <si>
    <t>Reembolso servicios de traducción.</t>
  </si>
  <si>
    <t>Reembolso talleristas propios de la comunidad.</t>
  </si>
  <si>
    <t xml:space="preserve">Subtotal ADICIONAL EXCENTO </t>
  </si>
  <si>
    <t xml:space="preserve">ESTUDIO DE MERCADO </t>
  </si>
  <si>
    <t>Subtotal ESTUDIO MERCADO</t>
  </si>
  <si>
    <t xml:space="preserve">PAGOS A TERCEROS </t>
  </si>
  <si>
    <t>Sub Total - PAGOS A TERCEROS</t>
  </si>
  <si>
    <t>TIQUETES</t>
  </si>
  <si>
    <t>Sub Total - TIQUETES</t>
  </si>
  <si>
    <t>TRANSFERENCIAS</t>
  </si>
  <si>
    <t>BASE DE INTERMEDIACION</t>
  </si>
  <si>
    <t xml:space="preserve">COSTO INTERMEDIACION </t>
  </si>
  <si>
    <t>VALOR IVA INTERMEDIACION</t>
  </si>
  <si>
    <t>BIENES Y SERVICIOS</t>
  </si>
  <si>
    <t xml:space="preserve">TOTAL INTERMEDIACIÓN </t>
  </si>
  <si>
    <t>BIENES Y SERVICIO</t>
  </si>
  <si>
    <t>Materiales</t>
  </si>
  <si>
    <t xml:space="preserve">Alimentación </t>
  </si>
  <si>
    <t>Hospedaje</t>
  </si>
  <si>
    <t>Elementos de aseo</t>
  </si>
  <si>
    <t>Reembolso de 
trasnporte 1 a 1</t>
  </si>
  <si>
    <t>Reembolso 
apoyo de estadia</t>
  </si>
  <si>
    <t>Reembolso 
gastos acompañante</t>
  </si>
  <si>
    <t>Reembolso 
olla comunitaria</t>
  </si>
  <si>
    <t>Reembolso 
alojamiento comunitario</t>
  </si>
  <si>
    <t>Reembolso 
rituales y entrelazamiento 
comunitario</t>
  </si>
  <si>
    <t>Reembolso 
kit de armonización</t>
  </si>
  <si>
    <t>Reembolso 
personal de 
apoyo a rituales</t>
  </si>
  <si>
    <t>Reembolso 
espacios propios 
y autónomos</t>
  </si>
  <si>
    <t>Reembolso 
transporte de 
alimentos</t>
  </si>
  <si>
    <t>Reembolso 
preparación de 
alimentos</t>
  </si>
  <si>
    <t>Reembolso 
transporte especial 
propio de la comunidad</t>
  </si>
  <si>
    <t>Reembolso servicios 
artísticos y musicales por 
parte de las comunidades.</t>
  </si>
  <si>
    <t>Reembolso 
servicios de traducción.</t>
  </si>
  <si>
    <t>Reembolso talleristas 
propios de la comunidad.</t>
  </si>
  <si>
    <t>pago a terceros</t>
  </si>
  <si>
    <t>DESCUENTO EN TIQUETES</t>
  </si>
  <si>
    <t>SUBTOTAL</t>
  </si>
  <si>
    <t>BASE EXENTA</t>
  </si>
  <si>
    <t>BASE GRAVABLE</t>
  </si>
  <si>
    <t>IVA</t>
  </si>
  <si>
    <t>TOTAL</t>
  </si>
  <si>
    <t>  Valor Cotizado  Sin Iva-% Intemediacion</t>
  </si>
  <si>
    <t xml:space="preserve">Valor Intermediacion </t>
  </si>
  <si>
    <t>Valor Iva $</t>
  </si>
  <si>
    <t>Pagos A Terceros</t>
  </si>
  <si>
    <t>Base Exenta</t>
  </si>
  <si>
    <t>Base Gravada</t>
  </si>
  <si>
    <t>Total  A Facturar</t>
  </si>
  <si>
    <t>HIDRATACION Y ESTACION DE CAFÉ</t>
  </si>
  <si>
    <t>REEMOLSABLES</t>
  </si>
  <si>
    <t>NOMBRE</t>
  </si>
  <si>
    <t>ESPECIFICACION TECNICA</t>
  </si>
  <si>
    <t>VALOR UNITARIO OFERTADO SIN IVA</t>
  </si>
  <si>
    <t>% IVA</t>
  </si>
  <si>
    <t>Alquiler Computador Portátil.</t>
  </si>
  <si>
    <t>Agua Mineral en bolsa por 360 ml</t>
  </si>
  <si>
    <t>Agua natural en envase de bosa plástica por 360 ml  y que cuente con Registro Sanitario Invima</t>
  </si>
  <si>
    <t>Hospedaje hotel 4 estrellas, acomodación individual, ciudades capitales de departamento.</t>
  </si>
  <si>
    <t>Hospedaje en hotel 4 estrellas, acomodación individual, incluye desayuno. Ciudades capitales de departamento.</t>
  </si>
  <si>
    <t>Alquiler Salón Dotado Tipo 3 - Capacidad Hasta 10 Pax (Medio día de servicio)</t>
  </si>
  <si>
    <t>desayuno empacado</t>
  </si>
  <si>
    <t>Jugo, Plato de frutas o Huevos al Gusto, Panes variados, Mantequilla y/o Mermelada, Te o Café con leche o chocolate, o de acuerdo con los usos y costumbres de la población, región, cultura, tradiciones y costumbres las cuales se especificaran en el formato de solicitud del requerimiento.
NOTA. EMPACADO</t>
  </si>
  <si>
    <t>Es el valor por reembolsar a la persona víctima en cuyo traslado tuvo que pernoctar en sitio diferente al evento, para ello se requiere aportar factura y/o documento equivalente (Todo soportado). </t>
  </si>
  <si>
    <t xml:space="preserve">Agua Natural en botella plástica por 300 ml </t>
  </si>
  <si>
    <t>Agua natural sin gas en envase no retornable en botella de plástico por 300 ml  y que cuente con Registro Sanitario Invima</t>
  </si>
  <si>
    <t>Hospedaje hotel 4 estrellas, acomodación doble, ciudades capitales de departamento.</t>
  </si>
  <si>
    <t>Hospedaje en hotel 4 estrellas, acomodación doble, incluye desayuno. Ciudades capitales de departamento.</t>
  </si>
  <si>
    <t>Alquiler Salón Dotado Tipo 3 - Capacidad Hasta 10 Pax (día de servicio)</t>
  </si>
  <si>
    <t>Alquiler Salón amplio con capacidad de hasta 10 personas, con ventilación adecuada, conexiones eléctricas e iluminación adecuada para el desarRollo de actividades tipo taller o seminario, incluye sonido, sillas, mesas, mantelería y un (1) arreglo floral de 12 a 24 flores preferiblemente de color blanco u otro color según requerimiento. Se debe garantizar el fácil acceso y desplazamiento para personas con movilidad reducida. Nota: No se acepta habitaciones de hotel adaptadas como sálon. Día de servicio.</t>
  </si>
  <si>
    <t>desayuno servido a la mesa</t>
  </si>
  <si>
    <t>Jugo, Plato de frutas o Huevos al Gusto, Panes variados, Mantequilla y/o Mermelada, Te o Café con leche o chocolate, o de acuerdo con los usos y costumbres de la población, región, cultura, tradiciones y costumbres las cuales se especificaran en el formato de solicitud del requerimiento.
NOTA. SERVIDO A LA MESA</t>
  </si>
  <si>
    <t>Apoyo necesario para las víctimas con discapacidad., adulto mayor y menores de edad: Es el valor que se cancela por concepto de pago de gastos de transporte y alimentación al acompañante de la persona en condición de discapacidad, al adulto mayor o menor de edad, que por sus condiciones requiere de cuidados y atención especial, los montos a cancelar a cada víctima serán informados mediante requerimiento operativo.</t>
  </si>
  <si>
    <t xml:space="preserve">Agua Natural en botella plástica por 500 ml </t>
  </si>
  <si>
    <t>Agua natural sin gas en envase no retornable en botella de plástico por 500 ml  y que cuente con Registro Sanitario Invima</t>
  </si>
  <si>
    <t>Hospedaje hotel 4 estrellas, acomodación triple, ciudades capitales de departamento</t>
  </si>
  <si>
    <t>Hospedaje en hotel 4 estrellas, acomodación triple, incluye desayuno. Ciudades capitales de departamento.</t>
  </si>
  <si>
    <t>Alquiler Salón Dotado Tipo 3 - Capacidad Hasta 20 Pax (Mediodía de servicio)</t>
  </si>
  <si>
    <t>Alquiler Salón amplio con capacidad de hasta 20 personas, con ventilación adecuada, conexiones eléctricas e iluminación adecuada para el desarRollo de actividades tipo taller o seminario, incluye sonido, sillas, mesas, mantelería y un (1) arreglo floral de 12 a 24 flores preferiblemente de color blanco u otro color según requerimiento. Se debe garantizar el fácil acceso y desplazamiento para personas con movilidad reducida. Nota: No se acepta habitaciones de hotel adaptadas como sálon. Mediodía de servicio.</t>
  </si>
  <si>
    <t>Almuerzo empacado</t>
  </si>
  <si>
    <t>Sopa, plato fuerte, bebida y postre, será seleccionado previamente y de acuerdo con las opciones de menú presentado por el operador o de acuerdo con la población, región, cultura, tradiciones y costumbres las cuales se especificarán en el formato de solicitud puntual del requerimiento. Porción para persona adulta.
NOTA. EMPACADO</t>
  </si>
  <si>
    <t>Es el Valor por reembolsar a las comunidades por la prestación del servicio. Es el espacio de encuentro y alternativa de organización de la comunidad que tiene como fin la preparación, por parte de las personas definidas o asignadas por las comunidades o por sus líderes, de los alimentos que se proveerán tanto a los participantes o a la totalidad de los miembros de la comunidad durante una jornada, actividad de acuerdo con su cosmovisión y propias formas de actuar (usos y costumbres). </t>
  </si>
  <si>
    <t>Estación de Café Y Agua (Para 10 Pax)</t>
  </si>
  <si>
    <t>Cantidades y permanencia ilimitada de: café, agua aromática de sabores variados, agua natural, crema para el café, azúcar normal, mezcladores y vasos 4oz. de acuerdo con la población, región, cultura, tradiciones y costumbres las cuales se especificarán en el formato de solicitud puntual del requerimiento. Incluye personal que atiende la estación</t>
  </si>
  <si>
    <t>Hospedaje hotel 4 estrellas, acomodación individual, ciudades intermedias.</t>
  </si>
  <si>
    <t>Hospedaje en hotel 4 estrellas, acomodación individual, incluye desayuno. Ciudades intermedias, municipios categoría 2, 3 y 4</t>
  </si>
  <si>
    <t>Alquiler Salón Dotado Tipo 3 - Capacidad Hasta 20 Pax (día de servicio)</t>
  </si>
  <si>
    <t>Almuerzo servido a la mesa</t>
  </si>
  <si>
    <t>Sopa, plato fuerte, bebida y postre, será seleccionado previamente y de acuerdo con las opciones de menú presentado por el operador o de acuerdo con la población, región, cultura, tradiciones y costumbres las cuales se especificarán en el formato de solicitud puntual del requerimiento. Porción para persona adulta.
NOTA. SERVIDO A LA MESA</t>
  </si>
  <si>
    <t>Es el valor por hospedaje en Resguardos indígenas y/o Consejos Comunitarios o municipios donde no exista oferta hotelera.</t>
  </si>
  <si>
    <t>Alquiler Sonido Básico</t>
  </si>
  <si>
    <t>Estación de Café Y Agua (Para 20 Pax)</t>
  </si>
  <si>
    <t>Hospedaje hotel 4 estrellas, acomodación doble, ciudades intermedias.</t>
  </si>
  <si>
    <t>Hospedaje en hotel 4 estrellas, acomodación doble, incluye desayuno. Ciudades intermedias, municipios categoría 2, 3 y 4</t>
  </si>
  <si>
    <t>Alquiler Salón Dotado Tipo 3 - Capacidad Hasta 30 Pax (Medio día de servicio)</t>
  </si>
  <si>
    <t>Cena empacada</t>
  </si>
  <si>
    <t>Plato fuerte, bebida, será seleccionado previamente y de acuerdo con las opciones de menú presentado por el operador o de acuerdo con la población, región, cultura, tradiciones y costumbres las cuales se especificarán en el formato de solicitud puntual del requerimiento. Porción para persona adulta.
NOTA. EMPACADO</t>
  </si>
  <si>
    <t>Es el valor por reembolsar a las comunidades Étnicas por la prestación del servicio</t>
  </si>
  <si>
    <t xml:space="preserve">Alquiler Sonido amplio y suficiente para espacios abiertos  </t>
  </si>
  <si>
    <t>Estación de Café Y Agua (Para 30 Pax)</t>
  </si>
  <si>
    <t>Hospedaje hotel 4 estrellas, acomodación triple, ciudades intermedias.</t>
  </si>
  <si>
    <t>Hospedaje en hotel 4 estrellas, acomodación triple, incluye desayuno. Ciudades intermedias, municipios categoría 2, 3 y 4</t>
  </si>
  <si>
    <t>Alquiler Salón Dotado Tipo 3 - Capacidad Hasta 30 Pax (día de servicio)</t>
  </si>
  <si>
    <t xml:space="preserve">Alquiler Salón amplio con capacidad de hasta 30 personas, con ventilación adecuada, conexiones eléctricas e iluminación adecuada para el desarRollo de actividades tipo taller o seminario, incluye sonido, sillas, mesas, mantelería y un (1) arreglo floral de 12 a 24 flores preferiblemente de color blanco u otro color según requerimiento. Se debe garantizar el fácil acceso y desplazamiento para personas con movilidad reducida. Un día de servicio. </t>
  </si>
  <si>
    <t>Cena servida a la mesa</t>
  </si>
  <si>
    <t>Plato fuerte, bebida, será seleccionado previamente y de acuerdo con las opciones de menú presentado por el operador o de acuerdo con la población, región, cultura, tradiciones y costumbres las cuales se especificarán en el formato de solicitud puntual del requerimiento. Porción para persona adulta.
NOTA. SERVIDA A LA MESA</t>
  </si>
  <si>
    <t>Es el valor por reembolsar a las comunidades Étnicas por la prestación del servicio</t>
  </si>
  <si>
    <t>Alquiler Sonido amplio y suficiente para espacios cerrados</t>
  </si>
  <si>
    <t>Bulto de arena x 50 kilos, utilizado para la realización de acciones de satisfacción, que requieran el trabajo colectivo de la comunidad.</t>
  </si>
  <si>
    <t>Estación de Café Y Agua (Para 50 Pax)</t>
  </si>
  <si>
    <t>Hospedaje en hotel 3 estrellas, acomodación individual, incluye desayuno. Ciudades capitales de departamento.</t>
  </si>
  <si>
    <t>Alquiler Salón Dotado - Capacidad Hasta 50 Pax (Mediodía de servicio)</t>
  </si>
  <si>
    <t xml:space="preserve">Alquiler Salón amplio con capacidad de hasta 50 personas, con ventilación adecuada, conexiones eléctricas e iluminación adecuada para el desarRollo de actividades tipo taller o seminario, incluye sonido, sillas, mesas, mantelería y un (1) arreglo floral de 12 a 24 flores preferiblemente de color blanco u otro color según requerimiento. Se debe garantizar el fácil acceso y desplazamiento para personas con movilidad reducida. Mediodía de servicio. </t>
  </si>
  <si>
    <t>Refrigerio empacado</t>
  </si>
  <si>
    <t>Refrigerio compuesto por una (1) bebida, un (1) solido y una (1) fruta de temporada. Las opciones de la bebida son: Jugo en Néctar 300 ml, vaso de avena 9 Oz, jugo fruta 100% natural 9Oz, Yogurt o kumis 200 gr. Las opciones de alimento solido son: dedito de queso 150 gr, empanada de carne o pollo 170 gr, flauta de jamon y queso 160 gr, pastel de pollo 170 gr, Hojaldra 160 gr, Mantecada 160 gr, ensalada de frutas con helado. Lo anterior de acuerdo con los usos y costumbres de la población, región, cultura, tradiciones y costumbres las cuales se especificarán en el formato de solicitud del requerimiento.
NOTA. EMPACADO.</t>
  </si>
  <si>
    <t>Alquiler Megáfono</t>
  </si>
  <si>
    <t>Estación de Café Y Agua (Para 100 Pax)</t>
  </si>
  <si>
    <t>Hospedaje hotel 3 estrellas, acomodación doble, ciudades capitales de departamento.</t>
  </si>
  <si>
    <t>Hospedaje en hotel 3 estrellas, acomodación doble, incluye desayuno. Ciudades capitales de departamento.</t>
  </si>
  <si>
    <t>Alquiler Salón Dotado - Capacidad Hasta 50 Pax (día de servicio)</t>
  </si>
  <si>
    <t>Refrigerio servido a la mesa</t>
  </si>
  <si>
    <t>Refrigerio compuesto por una (1) bebida, un (1) solido y una (1) fruta de temporada. Las opciones de la bebida son: Jugo en Néctar 300 ml, vaso de avena 9 Oz, jugo fruta 100% natural 9Oz, Yogurt o kumis 200 gr. Las opciones de alimento solido son: dedito de queso 150 gr, empanada de carne o pollo 170 gr, flauta de jamon y queso 160 gr, pastel de pollo 170 gr, Hojaldra 160 gr, Mantecada 160 gr, ensalada de frutas con helado. Lo anterior de acuerdo con los usos y costumbres de la población, región, cultura, tradiciones y costumbres las cuales se especificarán en el formato de solicitud del requerimiento.
NOTA. SERVIDO A LA MESA</t>
  </si>
  <si>
    <t>Compensación monetaria otorgada a talleristas propios de la comunidad como reconocimiento a su conocimiento.</t>
  </si>
  <si>
    <t>Alquiler Video Beam de 4000 Lummens Ans</t>
  </si>
  <si>
    <t>Hospedaje hotel 3 estrellas, acomodación triple, ciudades capitales de departamento</t>
  </si>
  <si>
    <t>Hospedaje en hotel 3 estrellas, acomodación triple, incluye desayuno. Ciudades capitales de departamento.</t>
  </si>
  <si>
    <t>Alquiler Sala de velación de hasta 10 paxs.</t>
  </si>
  <si>
    <t>Refrigerio EGREG</t>
  </si>
  <si>
    <t>Descripción técnica de los líquidos: Este refrigerio incluye (1) unidad de bebida jugo x 600 ml  (sabores surtidos) cada una, presentadas en empaques sellados y con registro INVIMA, garantizando calidad y seguridad en su consumo. Las opciones de bebida pueden variar entre opciones dulces y refrescantes. Además, se asegura que la fecha de vencimiento de cada bebida sea no inferior a dos meses, ofreciendo así frescura y cumplimiento con estándares de calidad.Lo anterior de acuerdo con los usos y costumbres de la población, región, cultura, tradiciones y costumbres las cuales se especificarán en el formato de solicitud del requerimiento.
Descripción técnica de los sólidos: Este refrigerio consta de dos sólidos,(dos unidades) el primero consta de una barra de granola 120 gr o un Mix de frutos secos (maní surtido) de 80 gr, proteínas, cereales o avena, ajustándose tanto a preferencias dulces como saladas. El segundo sólido consta de una galleta de harina de trigo y/o avema integral, contenido mínimo 70 gramos o un ponqué horneado elaborado con harina de trigo fortificada con contenido neto mínimo de 63 gramos , o los demás sólidos similares autoeizados previamente por el supervisor según las características o cultura de la región. Estos refrigerios pueden empacarse individualmente, Lo anterior de acuerdo con los usos y costumbres de la población, región, cultura, tradiciones y costumbres las cuales se especificarán en el formato de solicitud del requerimiento.</t>
  </si>
  <si>
    <t>Servicio de aseo y desinfección de salón, capacidad 30 personas..Antes y despues de la ejecución de la jornada.</t>
  </si>
  <si>
    <t xml:space="preserve">Es el valor que se cancela por concepto de pago de gastos de transporte de los productos que se necesitan para la preparación de alimentos en la modalidad o concepto de alimentación comunitaria, el cual serán informados mediante requerimiento operativo. </t>
  </si>
  <si>
    <t>Alquiler Planta Electrica 75 Kwa, Media Jornada</t>
  </si>
  <si>
    <t>Hospedaje hotel 3 estrellas, acomodación individual, ciudades intermedias.</t>
  </si>
  <si>
    <t>Hospedaje en hotel 3 estrellas, acomodación individual, incluye desayuno. Ciudades intermedias, municipios categoría 2, 3 y 4</t>
  </si>
  <si>
    <t>Alquiler Sala de velación de hasta 20 paxs.</t>
  </si>
  <si>
    <t>Servicio de aseo y desinfección de salón, capacidad 50 personas. Antes y despues de la ejecución de la jornada.</t>
  </si>
  <si>
    <t>Es el valor que se cancela por concepto de reconocimiento a la preparación de alimentos en la modalidad o concepto de alimentación comunitaria, el cual serán informados mediante requerimiento operativo.</t>
  </si>
  <si>
    <t>Alquiler Planta Electrica 75 Kwa, Jornada Completa</t>
  </si>
  <si>
    <t>Alquiler Planta eléctrica 75KWA, incluye combustible, cableado y demás insumos y/o accesorios para su operación en un periodo de 12 horas continuas.</t>
  </si>
  <si>
    <t>Hospedaje hotel 3 estrellas, acomodación doble, ciudades intermedias.</t>
  </si>
  <si>
    <t>Hospedaje en hotel 3 estrellas, acomodación doble, incluye desayuno. Ciudades intermedias, municipios categoría 2, 3 y 4</t>
  </si>
  <si>
    <t>Servicio de aseo y desinfección de salón, capacidad 100 personas. Antes y despues de la ejecución de la jornada.</t>
  </si>
  <si>
    <t>Transporte especial propio de la comunidad (Chivas, Jeep, UAZ, Chiveros, Botes, Canoas, Piraguas, etc.) </t>
  </si>
  <si>
    <t>Transmisión de audio y video en vivo en 1920x1080 a redes sociales y páginas de internet de forma presencial, virtual o híbrido, conectando con diferentes ciudades o lugares del mundo.
Video , audio multicanal con micrófonos inalámbricos, solapas, diademas, etc. Cantidad 2 por cada uno.
Mezcla digital de audio y video en vivo, sobre posición de texto, títulos e imágenes.
Fotografía, video y transmisión 360.</t>
  </si>
  <si>
    <t>Hospedaje hotel 3 estrellas, acomodación triple, ciudades intermedias.</t>
  </si>
  <si>
    <t>Hospedaje en hotel 3 estrellas, acomodación triple, incluye desayuno. Ciudades intermedias, municipios categoría 2, 3 y 4</t>
  </si>
  <si>
    <t>Prestación de servicios artísticos y musicales por parte de las comunidades: Es el valor que se cancela por concepto de pago de servicios musicales y artísticos que son prestado directamente por las comunidades en el marco de una estrategia o evento</t>
  </si>
  <si>
    <t>Alquiler Tarima 3X3</t>
  </si>
  <si>
    <t>Balon Fútbol</t>
  </si>
  <si>
    <t>Hospedaje hotel, acomodación individual, municipios.</t>
  </si>
  <si>
    <t>Hospedaje en hotel, acomodación individual, habitación con baño, incluye desayuno. Municipios categoria 5 y 6.</t>
  </si>
  <si>
    <t>Cinta fúnebre membretada, Las letras de los nombres de los occisos deben ser con letras grandes. Medidas: Un (1) metro de largo por diez (10) cm de ancho. (el color de la cinta y letras se especificará en el requerimiento logístico</t>
  </si>
  <si>
    <t>Compensación monetaria otorgada a traductores de lenguas indígenas por los servicios de traducción e interpretación, en reconocimiento a su conocimiento lingüístico y cultural. </t>
  </si>
  <si>
    <t>Alquiler Tarima 3X3 Con Carpa</t>
  </si>
  <si>
    <t>Balon Microfútbol</t>
  </si>
  <si>
    <t>Hospedaje hotel, acomodación doble, municipios.</t>
  </si>
  <si>
    <t>Hospedaje en hotel, acomodación doble, habitación con baño, incluye desayuno. Municipios categoria 5 y 6.</t>
  </si>
  <si>
    <t>Vela de color blanco sin ninguna imagen, Portavela en madera color blanco  MEDIDAS: de 10 cm de alto y 15 cm de ancho.</t>
  </si>
  <si>
    <t>Compensación monetaria otorgada a talleristas propios de la comunidad como reconocimiento a su conocimiento.  </t>
  </si>
  <si>
    <t>Alquiler Tarima 4X4</t>
  </si>
  <si>
    <t>Hospedaje hotel, acomodación triple, municipios.</t>
  </si>
  <si>
    <t>Hospedaje en hotel, acomodación triple, habitación con baño, incluye desayuno. Municipios categoria 5 y 6.</t>
  </si>
  <si>
    <t>Alquiler Tarima 4X4 Con Carpa</t>
  </si>
  <si>
    <t>Hospedaje, acomodación individual y actividad en hotel</t>
  </si>
  <si>
    <t>Hospedaje acomodación individual, incluye alimentación (Desayuno, almuerzo, refrigerio (am y pm) y cena) y salon para el desarrollo de la actividad.</t>
  </si>
  <si>
    <t>Alquiler Tarima 5X5</t>
  </si>
  <si>
    <t>Hospedaje, acomodación doble y actividad en hotel</t>
  </si>
  <si>
    <t>Hospedaje acomodación doble, incluye alimentación (Desayuno, almuerzo, refrigerio (am y pm) y cena) y salon para el desarrollo de la actividad.</t>
  </si>
  <si>
    <t>Alquiler Tarima 5X5 Con Carpa</t>
  </si>
  <si>
    <t>Hospedaje, acomodación triple y actividad en hotel</t>
  </si>
  <si>
    <t>Hospedaje acomodación triple, incluye alimentación (Desayuno, almuerzo, refrigerio (am y pm) y cena) y salon para el desarrollo de la actividad.</t>
  </si>
  <si>
    <t>Alquiler Tarima 6X6</t>
  </si>
  <si>
    <t>Bateria AA</t>
  </si>
  <si>
    <t>Alquiler Tarima 6X6 Con Carpa</t>
  </si>
  <si>
    <t>Baterías AAA</t>
  </si>
  <si>
    <t>Alquiler Tarima 8X8</t>
  </si>
  <si>
    <t>Alquiler Tarima 8X8 Con Carpa</t>
  </si>
  <si>
    <t>Alquiler Tarima 12X6</t>
  </si>
  <si>
    <t>Alquiler Tarima 12X6 Con Carpa</t>
  </si>
  <si>
    <t xml:space="preserve">Servicio de compñamiento Musical Religioso para el momento de la ceremonia </t>
  </si>
  <si>
    <t>Alquiler Tarima 12X12</t>
  </si>
  <si>
    <t>Bolsas para restos oseos</t>
  </si>
  <si>
    <t>Bolsa de terciopleo negro forrada en material antifluido de 80 cm de larga y 60 de ancha</t>
  </si>
  <si>
    <t>Alquiler Tarima 12X12 Con Carpa</t>
  </si>
  <si>
    <t xml:space="preserve">Impresión Téxtil de Fotografía (Sublimación) en tela de 1,00 MT X 60 cm  </t>
  </si>
  <si>
    <t>Tela lienzo canva o lienzo barner de color blanco de 1 metro x 60 cm  con foto a color sublimada centrada de 20 X 30 cm con bordes sellados (la fotografia es entregada por la Unidad para las Víctimas)</t>
  </si>
  <si>
    <t>Alquiler Mesones de 1,80 X 0,80</t>
  </si>
  <si>
    <t>Alquiler Mesa Plástica Cuadrada</t>
  </si>
  <si>
    <t>Alquiler Mesa tipo barra</t>
  </si>
  <si>
    <t>Mesa tipo barra 120*40*110cm (Medida recomendada)</t>
  </si>
  <si>
    <t xml:space="preserve">Alquiler Mantel </t>
  </si>
  <si>
    <t>Alquiler Mantel Spandex</t>
  </si>
  <si>
    <t>Mantel Spandex 180*75 cm, el color se define en el requerimiento operativo</t>
  </si>
  <si>
    <t>Alquiler Sillas Plasticas</t>
  </si>
  <si>
    <t>Alquiler Sillas Tiffany</t>
  </si>
  <si>
    <t>Alquiler Bancas de madera</t>
  </si>
  <si>
    <t>Alquiler Sillones para conferencia</t>
  </si>
  <si>
    <t>Alquiler Sillas para meson de barra</t>
  </si>
  <si>
    <t>Sillas para meson de barra</t>
  </si>
  <si>
    <t>Alquiler Pantalla</t>
  </si>
  <si>
    <t>Alquiler Par LED e iluminación</t>
  </si>
  <si>
    <t>Alquiler ventilador industrial</t>
  </si>
  <si>
    <t xml:space="preserve">Ventilador Industrial Alta Velocidad Pedestal. </t>
  </si>
  <si>
    <t>Alquiler Salón - Capacidad Hasta 100 Pax</t>
  </si>
  <si>
    <t>Alquiler Salón - Capacidad Hasta 200 Pax</t>
  </si>
  <si>
    <t>Alquiler Salón Dotado Tipo 2 - Capacidad Hasta 10 Pax</t>
  </si>
  <si>
    <t>Alquiler Salón Dotado Tipo 2 - Capacidad Hasta 20 Pax</t>
  </si>
  <si>
    <t>Alquiler Salón Dotado - Capacidad Hasta 30 Pax</t>
  </si>
  <si>
    <t>Alquiler Salón Dotado - Capacidad Hasta 50 Pax</t>
  </si>
  <si>
    <t>Alquiler Salón Dotado - Capacidad Hasta 100 Pax</t>
  </si>
  <si>
    <t>Cinta de Enmascarar Grande (48Mm X 50M)</t>
  </si>
  <si>
    <t>Cinta de enmascarar. Tamaño de 48 mm x 50 metros</t>
  </si>
  <si>
    <t>Alquiler Salón Dotado - Capacidad Hasta 200 Pax</t>
  </si>
  <si>
    <t>Alquiler Salón Dotado - Capacidad  de 300 Hasta 500 Pax</t>
  </si>
  <si>
    <t>Alquiler Carpa 5X5 Mts Estilo Piramide</t>
  </si>
  <si>
    <t>Alquiler Carpa 6X6 Mts Estilo Piramide</t>
  </si>
  <si>
    <t>Alquiler Carpa 12X6 Tipo Hangar Modular Techo Circular</t>
  </si>
  <si>
    <t>Alquiler Carpa 12X12 Mts Tipo Hangar Modular Techo Circular</t>
  </si>
  <si>
    <t>Alquiler Carpa 12X30 Mts Tipo Hangar Modular Techo Circular</t>
  </si>
  <si>
    <t>Alquiler Carpa 12X42 Mts Tipo Hangar Modular Techo Circular</t>
  </si>
  <si>
    <t xml:space="preserve">Alquiler Baños Portátiles </t>
  </si>
  <si>
    <t>Servicio de transporte terrestre, doce (12) horas dentro de la ciudad o municipios circundantes a una distancia menor o igual (≤) a 100 km de recorrido, incluye conductor, combustible y demás cargos inherentes para la prestación del servicio.  El servicio debe prestarse con todos los documentos en regla, seguros y revisiones tecnicomecanicas de acuerdo a la normatividad vigente. Vehículos modelo 2022 en adelante.</t>
  </si>
  <si>
    <t>Servicio de transporte terrestre, veinticuatro (24) horas, vehiculo con capacidad de carga entre 900 y 1000 kg, con capacidad de tránsito en condiciones de difícil acceso. Incluye conductor, combustible y demás cargos inherentes para la prestación del servicio.  El servicio debe prestarse con todos los documentos en regla, seguros y revisiones tecnicomecanicas de acuerdo a la normatividad vigente. Vehículos modelo 2022 en adelante.</t>
  </si>
  <si>
    <t>Flores - Pompones X 12 Unidades</t>
  </si>
  <si>
    <t>Pompones variedad de colores</t>
  </si>
  <si>
    <t>Flores - Pompones X 24 Unidades</t>
  </si>
  <si>
    <t>Delantal</t>
  </si>
  <si>
    <t>Delantal estilo parrillero en drill/denim color habano con estampado sublimado en bolsillo central de 12*12cm. Con tirantas para amarre en la cintura y cinta reajustable con tensor en la parte del cuello. El diseño del estampado se remite junto con el requerimiento operativo.</t>
  </si>
  <si>
    <t>Hablador</t>
  </si>
  <si>
    <t>Hablador acrilico tamaño carta tipo T</t>
  </si>
  <si>
    <t xml:space="preserve">Impresión en Banner </t>
  </si>
  <si>
    <t xml:space="preserve">Impresión en tela tipo banner. Medidas 2m * 1m, Full Color </t>
  </si>
  <si>
    <t>Pendón tipo Araña</t>
  </si>
  <si>
    <t>Pendón tipo araña, medida: 100X200 CM con impresión en banner 13 onzas, a full color, estructura metálica práctica.</t>
  </si>
  <si>
    <t>Pendón para colgar 2 x 1 m</t>
  </si>
  <si>
    <t>Material en PVC, garantizando durabilidad y resistencia, impresión en banner full color. Medidas: 2 x 1 metros</t>
  </si>
  <si>
    <t>Pendón para colgar 100 x 70 cm</t>
  </si>
  <si>
    <t>Material en PVC, garantizando durabilidad y resistencia, impresión en banner full color. Medidas: 100 x 70 cm.</t>
  </si>
  <si>
    <t>Pendón para colgar 80 x 60 cm</t>
  </si>
  <si>
    <t>Material en PVC, garantizando durabilidad y resistencia, impresión en banner full color. Medidas: 80 x 60 cm.</t>
  </si>
  <si>
    <t>Backing 4 x 2.40 mts</t>
  </si>
  <si>
    <t>Fabricación de backing con estructura de tubo cuadrado de aluminio de pulgada y media e impresión en banner 13 onzas a full color. Incluye: Instalación, transporte y desinstalación.</t>
  </si>
  <si>
    <t xml:space="preserve">Stiker </t>
  </si>
  <si>
    <t>Etiquetas Autoadhesivas rectangulares color blanco Stickers X100 Und. Tipo de adhesión: removible rectangulares, material: vinilo, 2.5cm de largo, 7.6 cm de ancho y 1mm de espesor. Color blanco</t>
  </si>
  <si>
    <t xml:space="preserve">Sharpie x 12 unidades </t>
  </si>
  <si>
    <t>Sharpie colores surtidos. Paquete x 12 unidades</t>
  </si>
  <si>
    <t xml:space="preserve">Sellos en figuras </t>
  </si>
  <si>
    <t xml:space="preserve">Sellos para niños en Figuras </t>
  </si>
  <si>
    <t>Medallas en metal batida o acuñada, comúnmente redonda, con alguna figura, inscripción, símbolo o emblema. Estos ítems corresponden a los que se entregan en función de campeonatos deportivos aficionados organizados por la victimas en desarrollo de los diferentes eventos requeridos por la entidad. Sus caracteristicas se definiran en el requerimiento del evento</t>
  </si>
  <si>
    <t>Ovillo de Lana lisa. Variedad de colores, por 100 gramos</t>
  </si>
  <si>
    <t>RESMA DE PAPEL TAMAÑO CARTA (75 g/m2  resma 500 hojas)</t>
  </si>
  <si>
    <t>Resma de papel bond de 75 g/m2.  tamaño carta. resma 500 hojas</t>
  </si>
  <si>
    <t>RESMA DE PAPEL TAMAÑO OFICIO (75 g/m2  resma 500 hojas)</t>
  </si>
  <si>
    <t>Resma de papel bond de 75 g/m2.  tamaño oficio. resma 500 hojas</t>
  </si>
  <si>
    <t xml:space="preserve">Caucho elástico de 8 mts de longitud. </t>
  </si>
  <si>
    <t>Banda elástica de caucho, flexible y resistente, para aplicaciones diversas.Longitud: 8 metros. Material: Caucho natural o sintético de alta elasticidad. Diámetro o ancho: 5mm.</t>
  </si>
  <si>
    <t xml:space="preserve">Pito y/o Silvato </t>
  </si>
  <si>
    <t>Placa En Aluminio. Tamaño 30 X 22 Cm</t>
  </si>
  <si>
    <t>Placas personalizadas con impresión sobre lámina. Bases en madera, tamaño de 30×22 cm</t>
  </si>
  <si>
    <t>Velon (10 Cm * 6 Cm Diámetro)</t>
  </si>
  <si>
    <t>10cm de largo por 6 cm de diámetro</t>
  </si>
  <si>
    <t>Velon (12 Cm * 6 Cm Diámetro)</t>
  </si>
  <si>
    <t>12 cm de largo por 6 cm de diámetro</t>
  </si>
  <si>
    <t>Álbum EREG</t>
  </si>
  <si>
    <t xml:space="preserve">Álbum de seguimiento con su debido diseño apartir de los textos construidos y enviados por la UARIV, que contiene impresión a color de 16 paginas, tamaño Carta. Material: Hoja de 75grs. Tapa carton plastica flexible. Albún grapado. El arte es enviado por la Unidad. </t>
  </si>
  <si>
    <t xml:space="preserve">Frasco de Aceite de almendras x 250 ml </t>
  </si>
  <si>
    <t>Aceite vegetal extraído de almendras dulces, ideal para cuidado personal y aplicaciones cosméticas.Volumen: 250 ml.Presentación: Frasco de vidrio o plástico, con tapa de seguridad</t>
  </si>
  <si>
    <t>Aceite esencial lavanda frasco x 500 ml</t>
  </si>
  <si>
    <t>Aceite esencial puro de lavanda, conocido por sus propiedades relajantes y terapéuticas Volumen: 500 ml.Frasco de vidrio oscuro para proteger el contenido de la luz.</t>
  </si>
  <si>
    <t xml:space="preserve">TARIFARIO </t>
  </si>
  <si>
    <t>OBJETO:  Prestar los servicios para la organización, administración, operación y ejecución de actividades logísticas necesarias para la realización de eventos institucionales en cumplimiento de las obligaciones misionales y funcionales para la implementación de las medidas de reparación integral a las víctimas del conflicto armado que le sean solicitadas por la Unidad a nivel nacional.</t>
  </si>
  <si>
    <t>PORCENTAJE OFERTADO</t>
  </si>
  <si>
    <t>1. ALIMENTACIÓN E HIDRATACIÓN</t>
  </si>
  <si>
    <t xml:space="preserve">2. ALQUILER DE AYUDAS AUDIOVISUALES. </t>
  </si>
  <si>
    <t>3. ALQUILER MONTAJES Y ADECUACIONES LOCATICAS DE TIPO LOGÍSTICAS.</t>
  </si>
  <si>
    <t>4. ALQUILER DE ESPACIOS FÍSICOS.</t>
  </si>
  <si>
    <t xml:space="preserve">5. ALQUILER DESERVICIOS DE TRANSPORTE. </t>
  </si>
  <si>
    <t xml:space="preserve">6. MATERIALES DE TRABAJO. </t>
  </si>
  <si>
    <t>7. ELEMENTOS DE ASEO Y/O PROTECCION PERSONAL</t>
  </si>
  <si>
    <t>8. COMPONENTE FUNERARIO.</t>
  </si>
  <si>
    <t>CALCULADORA</t>
  </si>
  <si>
    <t>PRECIOS TECHO ENTIDAD</t>
  </si>
  <si>
    <t>PRECIOS OFERTADOS SEGÚN PORCENTAJE OFERTADO POR GRUPO</t>
  </si>
  <si>
    <t>ÍTEM</t>
  </si>
  <si>
    <t>VALOR UNITARIO ANTES DE IVA</t>
  </si>
  <si>
    <t>VALOR UNITARIO IVA INCLUIDO</t>
  </si>
  <si>
    <t>1.	ALIMENTACIÓN E HIDRATACIÓN</t>
  </si>
  <si>
    <t>Estación para 10pax</t>
  </si>
  <si>
    <t>Estación para 20pax</t>
  </si>
  <si>
    <t>Estación para 30pax</t>
  </si>
  <si>
    <t>Estación para 50pax</t>
  </si>
  <si>
    <t>Estación para 100pax</t>
  </si>
  <si>
    <t xml:space="preserve">5. ALQUILER DE SERVICIOS DE TRANSPORTE. </t>
  </si>
  <si>
    <t>Frasco x 3.785 cc</t>
  </si>
  <si>
    <t>Frasco  x 1 Lt</t>
  </si>
  <si>
    <t>Frasco  x 750 cc</t>
  </si>
  <si>
    <t>Caja x 100 und</t>
  </si>
  <si>
    <t>Caja x 50 und</t>
  </si>
  <si>
    <t>Paquete x 100 und</t>
  </si>
  <si>
    <t>9. HOSPEDAJE</t>
  </si>
  <si>
    <t>día</t>
  </si>
  <si>
    <t>Pax</t>
  </si>
  <si>
    <t>Versión</t>
  </si>
  <si>
    <t>Fecha del cambio</t>
  </si>
  <si>
    <t>Descripción de la modificación</t>
  </si>
  <si>
    <t>V1</t>
  </si>
  <si>
    <t>Creación del Formato</t>
  </si>
  <si>
    <t>V2</t>
  </si>
  <si>
    <t>Se revisa ajustan algunos campos del formato y se Incluye una nueva hoja(Alojamiento y,o transporte) con el fin de dar alcance a las labores realizadas en las solicitudes al operador logístico.</t>
  </si>
  <si>
    <t>V3</t>
  </si>
  <si>
    <t>• Actualización por cambio del nombre del proceso de Gestión de Reparación Individual y Colectiva a Reparación Integral.
• Actualización del formato por cambio del Procedimiento Control de Documentos.
• Ajuste de Actividades a describir, se cambia los responsables de la aprobación de los eventos con el operados.</t>
  </si>
  <si>
    <t>V4</t>
  </si>
  <si>
    <t>•Se elimina de GRUPO/ÁREA/EQUIPO/DEPENDENCIA: en los ítem a marcar con una X la opción otro _____ cual___________.
•Se eliminan las casillas de unidad de medida, valor unitario y valor total sin IVA, de los ítem de salón, alimentación, materiales, ayudas audiovisuales y complementos y requerimientos adicionales.</t>
  </si>
  <si>
    <t>V5</t>
  </si>
  <si>
    <t>• En la Hoja de Material de Apoyo, se  amplia el campo: INFORMACIÓN RELACIONADA CON EL TIPO DE ACTIVIDADA25:G38A31A25:G36A25:G35 para Reparación Individual, Retornos y Reubicaciones y Reparación Colectiva.
• En la hoja de ALOJAMIENTO Y,O TRANSPORTE Se incluyen dos columnas (Nombre del SRC e ID del SRC), con el fin de poder identificar a que sujetos de reparación colectiva, pertenecen los participantes a los diferentes encuentros.
• Se incluye una nueva hoja: OLLA COMUNITARIA.</t>
  </si>
  <si>
    <t>V6</t>
  </si>
  <si>
    <t>• En la Hoja de Material de Apoyo, en el título INFORMACIÓN RELACIONADA CON EL TIPO DE ACTIVIDAD A DESARROLLAR, se realiza una desagregación de las actividades para la Subdirección de Reparación Individual, Grupo Pscicosocial, Grupo de Retornos y Reubicaciones y la Subdirección de Reparación Colectiva.
• En el título de ID SUJETO DE REPARACIÓN COLECTIVA se hace la diferenciación para: * PIRC fue aprobado antes de la resolución 3143 de 2018 y para * PIRC fue aprobado después de la resolución 3143 de 2018.
• En la hoja ALOJAMIENTO Y,O TRANSPORTE se incluyen las validaciones mediante firmas de: * Responsable de la Jornada, Coordinador o Subdirector Técnico o Director Técnico; Director Territorial o Jefe de área;  Líder del proceso y el Vo/Bo Supervisor del Contrato - Directora Técnica de Reparación.
• En la hoja de OLLA COMUNITARIA,  se incluyen las validaciones mediante firmas de: * Responsable de la Jornada, Coordinador o Subdirector Técnico o Director Técnico; Director Territorial o Jefe de área;  Líder del proceso y el Vo/Bo Supervisor del Contrato - Directora Técnica de Reparación.</t>
  </si>
  <si>
    <t>V7</t>
  </si>
  <si>
    <r>
      <t xml:space="preserve">• En la Hoja de Material de Apoyo, en el título </t>
    </r>
    <r>
      <rPr>
        <b/>
        <i/>
        <sz val="9"/>
        <rFont val="Verdana"/>
        <family val="2"/>
      </rPr>
      <t>INFORMACIÓN RELACIONADA CON EL TIPO DE ACTIVIDAD A DESARROLLAR - (ESPACIO EXCLUSIVO PARA REPARACIÓN INDIVIDUAL) MARQUE CON UNA X SI LA ACTIVIDAD CORRESPONDE A UNA O VARIAS DE LAS SIGUIENTES OPCIONES:</t>
    </r>
    <r>
      <rPr>
        <sz val="9"/>
        <rFont val="Verdana"/>
        <family val="2"/>
      </rPr>
      <t xml:space="preserve"> se realiza un ajuste a las actividades que adelanta la SRI de acuerdo al nuevo modelo de gestión y operación con los lineamientos del 2019.
• Cambia el nombre del procedimiento al que estab asociado de: PROCEDIMIENTO ESTRATEGIAS DE REPARACIÓN INTEGRAL a PROCEDIMIENTO: SOLICITUD REQUERIMIENTO OPERADOR.
• Actualización de los logos y encabezado por cambio de la imagen institucional de la Unidad.
Se actualiza el obsejto del contrato.</t>
    </r>
  </si>
  <si>
    <t>V8</t>
  </si>
  <si>
    <t>En la hoja FOMATO MATERIAL DE APOYO se ajusta la casilla No. de requerimiento,  Las casillas INFORMACIÓN RELACIONADA CON EL TIPO DE ACTIVIDAD A DESARROLLAR, SALONES E ITEMS LOGÍSTICOS, Alojamiento y transporte.</t>
  </si>
  <si>
    <t>Se remplaza el concepto de evento por jornada.</t>
  </si>
  <si>
    <t>En la hoja ALOJAMNIENTO Y,O TRANSPORTE se incluyen dos actividades para INFORMACIÓN PARA CONECTIVIDAD.</t>
  </si>
  <si>
    <t>En la hoja Olla Comunitaria s ajusta el título,  se incluyen casillas de número de víctimas participantes, Días de la olla comunitaria, Valor olla comunitaria y se incluye la sección MARQUE CON UNA X EL TIPO DE ALIMENTACIÓN A CUBRIR CON LA OLLA E INDICAR EL NUMERO DE DÍAS A CUBRIR y se elimina DETALLE DE LOS ELEMENTOS QUE SE SOLICITARAN PARA LA OLLA COMUNITARIA.</t>
  </si>
  <si>
    <t>V9</t>
  </si>
  <si>
    <t>Se modifica en la hoja de FORMATO MATERIAL APOYO:</t>
  </si>
  <si>
    <t>El objeto y Número del Contrato,</t>
  </si>
  <si>
    <t>se incluye cédula del responsable de la actividad (H22),</t>
  </si>
  <si>
    <t>Amplicación de las opciones de Respuesta frente a la actividad que pertenece (B24),</t>
  </si>
  <si>
    <t>Se elimina el espacio del tipo de actividad y se incluye lista desplegable,</t>
  </si>
  <si>
    <t>se elimina la casilla de solicitud de tiquetes</t>
  </si>
  <si>
    <t>En la Hoja nombrada ALOJAMIENTO Y,O TRANSPORTE, se elimina las celdas de itinerario de vuelo.</t>
  </si>
  <si>
    <t>V10</t>
  </si>
  <si>
    <t>Se incluye en la Hoja Formato Material de Apoyo el item de  afectación presupuestal del proyecto: Dependencia , Actividad,  Rubro presupuestal y Tipo de Rubro</t>
  </si>
  <si>
    <t>V11</t>
  </si>
  <si>
    <t>En la primera hoja del requerimiento, la columna observaciones se dividió en dos, una para la especificación técnica del bien o servicio a solicitar y la otra para las observaciones que se requieran. 
En la segunda hoja se quito la columna de recarga y se reemplazo por información bancaria, con el fin de cumplir con la operacion logistica.</t>
  </si>
  <si>
    <t>V12</t>
  </si>
  <si>
    <t xml:space="preserve">Se modifica el campo de firma del supervisor del contrato en las 3 hojas.
En la segunda hoja se inclyen las columnas de correo electronico y/o direccion, corregimiento/vereda, gasto de transporte intermuncipal, gastos de transporte en Bogota, gastos de alimentación en Ruta, gastos de alojamiento en Ruta y compensatorios. Columna de enfoque diferencial. </t>
  </si>
  <si>
    <t>PAGO A TERCEROS</t>
  </si>
  <si>
    <t>V13</t>
  </si>
  <si>
    <r>
      <t xml:space="preserve">GASTO TRANSPORTE </t>
    </r>
    <r>
      <rPr>
        <b/>
        <sz val="8"/>
        <rFont val="Calibri"/>
        <family val="2"/>
        <scheme val="minor"/>
      </rPr>
      <t>(TV+taxis regionales)</t>
    </r>
  </si>
  <si>
    <t xml:space="preserve">GASTO TRANSPORTE EN BOGOTA (aerop.-hotel)
</t>
  </si>
  <si>
    <t xml:space="preserve">GASTO ALIMENTACION RUTA TERRESTRE
</t>
  </si>
  <si>
    <t xml:space="preserve">GASTOS ALOJAMIENTO RUTA TERRESTRE
</t>
  </si>
  <si>
    <r>
      <t xml:space="preserve">COMPENSATORIO
</t>
    </r>
    <r>
      <rPr>
        <b/>
        <sz val="8"/>
        <rFont val="Calibri"/>
        <family val="2"/>
        <scheme val="minor"/>
      </rPr>
      <t xml:space="preserve">Sesión plenaria MNPEV 
Jornadas de Participación </t>
    </r>
  </si>
  <si>
    <t>_________________________________
(Nombre, Firma )  
Responsable de la Jornada</t>
  </si>
  <si>
    <t>CONTRATO No. xxxx de  2026</t>
  </si>
  <si>
    <t>CONTRATO No. xxxx de 2026</t>
  </si>
  <si>
    <t>Reembolso transporte (taxis regionales etc)</t>
  </si>
  <si>
    <t>Reembolsos transporte (aeropuerto hotel y viceversa en Bogotá)</t>
  </si>
  <si>
    <t xml:space="preserve">reconocimientos de garantías </t>
  </si>
  <si>
    <t>Reembolso de alojamiento en ruta</t>
  </si>
  <si>
    <t>Reembolso de alimentación en ruta</t>
  </si>
  <si>
    <t xml:space="preserve">Sesión plenaria MNPEV Jornadas de Participación </t>
  </si>
  <si>
    <t>Reembolso compensatorio</t>
  </si>
  <si>
    <t>Versión: 13</t>
  </si>
  <si>
    <t>ID ACTIVIDAD DAE:</t>
  </si>
  <si>
    <t>___________________________
(Nombre, Firma)  
Líder del proceso / Enlace nacional</t>
  </si>
  <si>
    <r>
      <t xml:space="preserve">___________________________
</t>
    </r>
    <r>
      <rPr>
        <b/>
        <sz val="8"/>
        <rFont val="Arial"/>
        <family val="2"/>
      </rPr>
      <t>(Nombre, Firma) 
Líder del proceso / Enlace nacional</t>
    </r>
  </si>
  <si>
    <t>SI (    )       NO (     )</t>
  </si>
  <si>
    <t>TRAZADOR ÉTNICO:</t>
  </si>
  <si>
    <t>COMUNIDAD INDIGENA LA CEIBA</t>
  </si>
  <si>
    <t>CONSEJO COMUNITARIO SANTA RITA DE LA SIERRA</t>
  </si>
  <si>
    <t>CONSEJO COMUNIARIO POR LA REIVINDICACIÓN DE LOS AFRODESCENDIENTES DE PALOMINO</t>
  </si>
  <si>
    <t>CONSEJO COMUNITARIO RENACER TELEMBI</t>
  </si>
  <si>
    <t>VEREDA SAN MIGUEL DEL TIGRE</t>
  </si>
  <si>
    <t>COMUNIDAD DEL CORREGIMIENTO DE SAN DIEGO</t>
  </si>
  <si>
    <t>PUEBLO_ZENU</t>
  </si>
  <si>
    <t>COMUNIDAD_AFRO</t>
  </si>
  <si>
    <t>COMUNIDAD_NEGRA</t>
  </si>
  <si>
    <t>No Aplica</t>
  </si>
  <si>
    <t>Fila 13 se incluye  ID actividad DAE.
Fila 31se icluye trazdor etnico.
Fila 24 se incluye la DGI, se elimina la casilla Contribuciones,  Se eliminan las filas 32, 33 ,34 y 35 con respecto a la afectaciòn presupuestal del proyecto. 
En las 3 hojas del formato se ajustan firmas.</t>
  </si>
  <si>
    <t>Reparación Individual: (    )          Reparación Colectiva: (   )           Retornos y Reubicaciones: (   )          Psicosocial: (  )                         DAE: (    )                        DGI: (  )
Emprendimientos:       (    )          Otra:                              (   )</t>
  </si>
  <si>
    <t>Fecha: 13/02/2026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</si>
</sst>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 #,##0.00_);_(* \(#,##0.00\);_(* &quot;-&quot;??_);_(@_)"/>
    <numFmt numFmtId="165" formatCode="_(&quot;$&quot;\ * #,##0_);_(&quot;$&quot;\ * \(#,##0\);_(&quot;$&quot;\ * &quot;-&quot;??_);_(@_)"/>
    <numFmt numFmtId="166" formatCode="_(* #,##0_);_(* \(#,##0\);_(* &quot;-&quot;??_);_(@_)"/>
    <numFmt numFmtId="167" formatCode="_-&quot;$&quot;\ * #,##0_-;\-&quot;$&quot;\ * #,##0_-;_-&quot;$&quot;\ * &quot;-&quot;??_-;_-@_-"/>
    <numFmt numFmtId="168" formatCode="_(&quot;$&quot;\ * #,##0.0_);_(&quot;$&quot;\ * \(#,##0.0\);_(&quot;$&quot;\ * &quot;-&quot;??_);_(@_)"/>
    <numFmt numFmtId="169" formatCode="&quot;$&quot;\ #,##0"/>
    <numFmt numFmtId="170" formatCode="_-* #,##0_-;\-* #,##0_-;_-* &quot;-&quot;??_-;_-@_-"/>
    <numFmt numFmtId="171" formatCode="0.0%"/>
    <numFmt numFmtId="172" formatCode="&quot;$&quot;\ #,##0.00"/>
  </numFmts>
  <fonts count="68">
    <font>
      <sz val="11"/>
      <color theme="1"/>
      <name val="Calibri"/>
      <family val="2"/>
      <scheme val="minor"/>
    </font>
    <font>
      <b/>
      <sz val="11"/>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10"/>
      <name val="Calibri"/>
      <family val="2"/>
      <scheme val="minor"/>
    </font>
    <font>
      <sz val="10"/>
      <color theme="1"/>
      <name val="Calibri"/>
      <family val="2"/>
      <scheme val="minor"/>
    </font>
    <font>
      <b/>
      <sz val="9"/>
      <name val="Calibri"/>
      <family val="2"/>
      <scheme val="minor"/>
    </font>
    <font>
      <sz val="10"/>
      <name val="Calibri"/>
      <family val="2"/>
      <scheme val="minor"/>
    </font>
    <font>
      <b/>
      <sz val="12"/>
      <color theme="1"/>
      <name val="Calibri"/>
      <family val="2"/>
      <scheme val="minor"/>
    </font>
    <font>
      <b/>
      <sz val="7"/>
      <color theme="1"/>
      <name val="Calibri"/>
      <family val="2"/>
      <scheme val="minor"/>
    </font>
    <font>
      <sz val="9"/>
      <name val="Calibri"/>
      <family val="2"/>
      <scheme val="minor"/>
    </font>
    <font>
      <sz val="8"/>
      <name val="Calibri"/>
      <family val="2"/>
      <scheme val="minor"/>
    </font>
    <font>
      <b/>
      <sz val="9"/>
      <color theme="0"/>
      <name val="Calibri"/>
      <family val="2"/>
      <scheme val="minor"/>
    </font>
    <font>
      <b/>
      <sz val="10"/>
      <color theme="1"/>
      <name val="Arial"/>
      <family val="2"/>
    </font>
    <font>
      <sz val="11"/>
      <color theme="1"/>
      <name val="Calibri"/>
      <family val="2"/>
      <scheme val="minor"/>
    </font>
    <font>
      <b/>
      <sz val="11"/>
      <name val="Calibri"/>
      <family val="2"/>
      <scheme val="minor"/>
    </font>
    <font>
      <b/>
      <sz val="9"/>
      <color rgb="FFFFFFFF"/>
      <name val="Verdana"/>
      <family val="2"/>
    </font>
    <font>
      <sz val="9"/>
      <color theme="1"/>
      <name val="Verdana"/>
      <family val="2"/>
    </font>
    <font>
      <b/>
      <sz val="8"/>
      <color theme="1"/>
      <name val="Arial Narrow"/>
      <family val="2"/>
    </font>
    <font>
      <sz val="9"/>
      <name val="Verdana"/>
      <family val="2"/>
    </font>
    <font>
      <sz val="11"/>
      <name val="Calibri"/>
      <family val="2"/>
      <scheme val="minor"/>
    </font>
    <font>
      <sz val="10"/>
      <color theme="1"/>
      <name val="Arial Narrow"/>
      <family val="2"/>
    </font>
    <font>
      <b/>
      <sz val="8"/>
      <color rgb="FF000000"/>
      <name val="Arial Narrow"/>
      <family val="2"/>
    </font>
    <font>
      <sz val="8"/>
      <color rgb="FF000000"/>
      <name val="Arial Narrow"/>
      <family val="2"/>
    </font>
    <font>
      <sz val="10"/>
      <color rgb="FF000000"/>
      <name val="Arial Narrow"/>
      <family val="2"/>
    </font>
    <font>
      <b/>
      <sz val="10"/>
      <name val="Arial"/>
      <family val="2"/>
    </font>
    <font>
      <sz val="8"/>
      <color theme="1"/>
      <name val="Arial Narrow"/>
      <family val="2"/>
    </font>
    <font>
      <b/>
      <sz val="11"/>
      <color theme="0"/>
      <name val="Calibri"/>
      <family val="2"/>
      <scheme val="minor"/>
    </font>
    <font>
      <sz val="11"/>
      <color theme="0"/>
      <name val="Calibri"/>
      <family val="2"/>
      <scheme val="minor"/>
    </font>
    <font>
      <sz val="11"/>
      <color theme="1"/>
      <name val="Comic Sans MS"/>
      <family val="4"/>
    </font>
    <font>
      <b/>
      <sz val="11"/>
      <color theme="1"/>
      <name val="Comic Sans MS"/>
      <family val="4"/>
    </font>
    <font>
      <b/>
      <sz val="16"/>
      <color rgb="FF000000"/>
      <name val="Comic Sans MS"/>
      <family val="4"/>
    </font>
    <font>
      <b/>
      <sz val="8"/>
      <color rgb="FF000000"/>
      <name val="Comic Sans MS"/>
      <family val="4"/>
    </font>
    <font>
      <b/>
      <sz val="11"/>
      <color theme="3" tint="-0.499984740745262"/>
      <name val="Comic Sans MS"/>
      <family val="4"/>
    </font>
    <font>
      <sz val="10"/>
      <color theme="1"/>
      <name val="Comic Sans MS"/>
      <family val="4"/>
    </font>
    <font>
      <b/>
      <sz val="9"/>
      <color theme="1"/>
      <name val="Calibri"/>
      <family val="2"/>
    </font>
    <font>
      <b/>
      <sz val="10"/>
      <color rgb="FF000000"/>
      <name val="Arial"/>
      <family val="2"/>
    </font>
    <font>
      <b/>
      <sz val="9"/>
      <color rgb="FF000000"/>
      <name val="Arial"/>
      <family val="2"/>
    </font>
    <font>
      <sz val="9"/>
      <color rgb="FF000000"/>
      <name val="Verdana"/>
      <family val="2"/>
    </font>
    <font>
      <b/>
      <sz val="12"/>
      <color theme="0"/>
      <name val="Calibri"/>
      <family val="2"/>
      <scheme val="minor"/>
    </font>
    <font>
      <u/>
      <sz val="11"/>
      <color theme="10"/>
      <name val="Calibri"/>
      <family val="2"/>
      <scheme val="minor"/>
    </font>
    <font>
      <b/>
      <sz val="22"/>
      <color theme="1"/>
      <name val="Calibri"/>
      <family val="2"/>
      <scheme val="minor"/>
    </font>
    <font>
      <b/>
      <sz val="8"/>
      <color theme="0"/>
      <name val="Arial Narrow"/>
      <family val="2"/>
    </font>
    <font>
      <b/>
      <sz val="14"/>
      <color theme="1"/>
      <name val="Arial Narrow"/>
      <family val="2"/>
    </font>
    <font>
      <b/>
      <sz val="10"/>
      <color rgb="FF000000"/>
      <name val="Calibri"/>
      <family val="2"/>
      <scheme val="minor"/>
    </font>
    <font>
      <b/>
      <sz val="8"/>
      <name val="Arial"/>
      <family val="2"/>
    </font>
    <font>
      <b/>
      <i/>
      <sz val="8"/>
      <name val="Arial"/>
      <family val="2"/>
    </font>
    <font>
      <sz val="10"/>
      <name val="Arial Narrow"/>
      <family val="2"/>
    </font>
    <font>
      <sz val="10"/>
      <color rgb="FFFF0000"/>
      <name val="Arial Narrow"/>
      <family val="2"/>
    </font>
    <font>
      <b/>
      <sz val="11"/>
      <color theme="1"/>
      <name val="Arial Narrow"/>
      <family val="2"/>
    </font>
    <font>
      <b/>
      <sz val="9"/>
      <color rgb="FF000000"/>
      <name val="Arial Narrow"/>
      <family val="2"/>
    </font>
    <font>
      <b/>
      <sz val="10"/>
      <color theme="1"/>
      <name val="Arial Narrow"/>
      <family val="2"/>
    </font>
    <font>
      <sz val="9"/>
      <color rgb="FF000000"/>
      <name val="Arial Narrow"/>
      <family val="2"/>
    </font>
    <font>
      <b/>
      <sz val="16"/>
      <color theme="1"/>
      <name val="Arial Narrow"/>
      <family val="2"/>
    </font>
    <font>
      <b/>
      <sz val="10"/>
      <color rgb="FF000000"/>
      <name val="Arial Narrow"/>
      <family val="2"/>
    </font>
    <font>
      <sz val="11"/>
      <color rgb="FF000000"/>
      <name val="Calibri"/>
      <family val="2"/>
      <scheme val="minor"/>
    </font>
    <font>
      <b/>
      <i/>
      <sz val="9"/>
      <name val="Verdana"/>
      <family val="2"/>
    </font>
    <font>
      <sz val="10"/>
      <color rgb="FF000000"/>
      <name val="Calibri"/>
      <family val="2"/>
      <scheme val="minor"/>
    </font>
    <font>
      <sz val="11"/>
      <color rgb="FF000000"/>
      <name val="Arial Narrow"/>
      <family val="2"/>
    </font>
    <font>
      <sz val="11"/>
      <color rgb="FF000000"/>
      <name val="Verdana"/>
      <family val="2"/>
    </font>
    <font>
      <b/>
      <sz val="10"/>
      <color rgb="FF000000"/>
      <name val="Aptos Estrechos"/>
    </font>
    <font>
      <b/>
      <sz val="14"/>
      <color rgb="FF000000"/>
      <name val="Calibri"/>
      <family val="2"/>
      <scheme val="minor"/>
    </font>
    <font>
      <sz val="10"/>
      <color rgb="FF000000"/>
      <name val="Aptos Estrechos"/>
    </font>
    <font>
      <sz val="10"/>
      <color rgb="FF000000"/>
      <name val="Arial Narrow"/>
      <family val="2"/>
    </font>
    <font>
      <b/>
      <sz val="8"/>
      <name val="Calibri"/>
      <family val="2"/>
      <scheme val="minor"/>
    </font>
  </fonts>
  <fills count="4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rgb="FFFFC000"/>
        <bgColor indexed="64"/>
      </patternFill>
    </fill>
    <fill>
      <patternFill patternType="solid">
        <fgColor theme="6"/>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BFBFBF"/>
        <bgColor indexed="64"/>
      </patternFill>
    </fill>
    <fill>
      <patternFill patternType="solid">
        <fgColor rgb="FFFFFFFF"/>
        <bgColor indexed="64"/>
      </patternFill>
    </fill>
    <fill>
      <patternFill patternType="solid">
        <fgColor rgb="FFC0000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theme="6"/>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2F2F2"/>
        <bgColor indexed="64"/>
      </patternFill>
    </fill>
    <fill>
      <patternFill patternType="solid">
        <fgColor rgb="FFA6A6A6"/>
        <bgColor indexed="64"/>
      </patternFill>
    </fill>
    <fill>
      <patternFill patternType="solid">
        <fgColor theme="0" tint="-0.34998626667073579"/>
        <bgColor indexed="64"/>
      </patternFill>
    </fill>
    <fill>
      <patternFill patternType="solid">
        <fgColor theme="1" tint="4.9989318521683403E-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7" tint="0.79998168889431442"/>
        <bgColor theme="7" tint="0.79998168889431442"/>
      </patternFill>
    </fill>
    <fill>
      <patternFill patternType="solid">
        <fgColor rgb="FFFFFFCC"/>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00FFFF"/>
        <bgColor indexed="64"/>
      </patternFill>
    </fill>
    <fill>
      <patternFill patternType="solid">
        <fgColor rgb="FFFFFFFF"/>
        <bgColor rgb="FF000000"/>
      </patternFill>
    </fill>
    <fill>
      <patternFill patternType="solid">
        <fgColor rgb="FFA9D08E"/>
        <bgColor rgb="FF000000"/>
      </patternFill>
    </fill>
    <fill>
      <patternFill patternType="solid">
        <fgColor rgb="FFE2B700"/>
        <bgColor rgb="FF000000"/>
      </patternFill>
    </fill>
    <fill>
      <patternFill patternType="solid">
        <fgColor rgb="FFFFF2CC"/>
        <bgColor rgb="FFFFF2CC"/>
      </patternFill>
    </fill>
    <fill>
      <patternFill patternType="solid">
        <fgColor rgb="FFE2B7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05">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auto="1"/>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rgb="FFFFD966"/>
      </bottom>
      <diagonal/>
    </border>
    <border>
      <left/>
      <right/>
      <top/>
      <bottom style="thin">
        <color rgb="FFFFD966"/>
      </bottom>
      <diagonal/>
    </border>
    <border>
      <left style="thin">
        <color indexed="64"/>
      </left>
      <right style="thin">
        <color indexed="64"/>
      </right>
      <top style="thin">
        <color indexed="64"/>
      </top>
      <bottom style="thin">
        <color theme="7" tint="0.39997558519241921"/>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7">
    <xf numFmtId="0" fontId="0" fillId="0" borderId="0"/>
    <xf numFmtId="42"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31" fillId="22" borderId="0" applyNumberFormat="0" applyBorder="0" applyAlignment="0" applyProtection="0"/>
    <xf numFmtId="164" fontId="17" fillId="0" borderId="0" applyFont="0" applyFill="0" applyBorder="0" applyAlignment="0" applyProtection="0"/>
    <xf numFmtId="9" fontId="17"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0" fontId="43" fillId="0" borderId="0" applyNumberForma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cellStyleXfs>
  <cellXfs count="840">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3" borderId="9" xfId="0" applyFill="1" applyBorder="1" applyAlignment="1">
      <alignment horizontal="left" vertical="center"/>
    </xf>
    <xf numFmtId="0" fontId="0" fillId="3" borderId="9" xfId="0" applyFill="1" applyBorder="1" applyAlignment="1">
      <alignment horizontal="center" vertical="center"/>
    </xf>
    <xf numFmtId="165" fontId="0" fillId="3" borderId="9" xfId="0" applyNumberFormat="1" applyFill="1" applyBorder="1" applyAlignment="1">
      <alignment horizontal="center" vertical="center"/>
    </xf>
    <xf numFmtId="165" fontId="0" fillId="9" borderId="9" xfId="0" applyNumberFormat="1" applyFill="1" applyBorder="1" applyAlignment="1">
      <alignment horizontal="center" vertical="center"/>
    </xf>
    <xf numFmtId="14" fontId="0" fillId="0" borderId="9" xfId="0" applyNumberFormat="1" applyBorder="1" applyAlignment="1">
      <alignment horizontal="center" vertical="center"/>
    </xf>
    <xf numFmtId="0" fontId="7" fillId="4"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3" fillId="0" borderId="25" xfId="0" applyFont="1" applyBorder="1" applyAlignment="1">
      <alignment vertical="center" wrapText="1"/>
    </xf>
    <xf numFmtId="0" fontId="3" fillId="0" borderId="25" xfId="0" applyFont="1" applyBorder="1" applyAlignment="1">
      <alignment vertical="center"/>
    </xf>
    <xf numFmtId="0" fontId="3" fillId="3" borderId="25" xfId="0" applyFont="1" applyFill="1" applyBorder="1" applyAlignment="1">
      <alignment vertical="center"/>
    </xf>
    <xf numFmtId="0" fontId="3" fillId="3" borderId="36" xfId="0" applyFont="1" applyFill="1" applyBorder="1" applyAlignment="1">
      <alignment vertical="center" wrapText="1"/>
    </xf>
    <xf numFmtId="0" fontId="18" fillId="4" borderId="9" xfId="0" applyFont="1" applyFill="1" applyBorder="1" applyAlignment="1">
      <alignment horizontal="center" vertical="center"/>
    </xf>
    <xf numFmtId="0" fontId="7" fillId="13" borderId="9" xfId="0" applyFont="1" applyFill="1" applyBorder="1" applyAlignment="1">
      <alignment horizontal="center" vertical="center" wrapText="1"/>
    </xf>
    <xf numFmtId="0" fontId="20" fillId="0" borderId="9" xfId="0" applyFont="1" applyBorder="1" applyAlignment="1">
      <alignment horizontal="center" vertical="center"/>
    </xf>
    <xf numFmtId="14" fontId="0" fillId="0" borderId="0" xfId="0" applyNumberFormat="1"/>
    <xf numFmtId="14" fontId="20" fillId="0" borderId="9" xfId="0" applyNumberFormat="1" applyFont="1" applyBorder="1" applyAlignment="1">
      <alignment horizontal="center" vertical="center"/>
    </xf>
    <xf numFmtId="0" fontId="22" fillId="0" borderId="9" xfId="0" applyFont="1" applyBorder="1" applyAlignment="1">
      <alignment horizontal="center" vertical="center"/>
    </xf>
    <xf numFmtId="14" fontId="22" fillId="0" borderId="9" xfId="0" applyNumberFormat="1" applyFont="1" applyBorder="1" applyAlignment="1">
      <alignment horizontal="center" vertical="center"/>
    </xf>
    <xf numFmtId="0" fontId="0" fillId="0" borderId="0" xfId="0" applyProtection="1">
      <protection locked="0"/>
    </xf>
    <xf numFmtId="0" fontId="0" fillId="0" borderId="0" xfId="0"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Protection="1">
      <protection locked="0"/>
    </xf>
    <xf numFmtId="0" fontId="6" fillId="3" borderId="9" xfId="0" applyFont="1" applyFill="1" applyBorder="1" applyAlignment="1" applyProtection="1">
      <alignment vertical="center" wrapText="1"/>
      <protection locked="0"/>
    </xf>
    <xf numFmtId="0" fontId="4" fillId="0" borderId="0" xfId="0" applyFont="1" applyAlignment="1" applyProtection="1">
      <alignment vertical="center"/>
      <protection locked="0"/>
    </xf>
    <xf numFmtId="0" fontId="26" fillId="0" borderId="9" xfId="0" applyFont="1" applyBorder="1" applyAlignment="1">
      <alignment vertical="center" wrapText="1"/>
    </xf>
    <xf numFmtId="0" fontId="23" fillId="0" borderId="0" xfId="0" applyFont="1"/>
    <xf numFmtId="42" fontId="27" fillId="0" borderId="9" xfId="1" applyFont="1" applyBorder="1" applyAlignment="1">
      <alignment horizontal="center" vertical="center"/>
    </xf>
    <xf numFmtId="0" fontId="0" fillId="0" borderId="9" xfId="0" applyBorder="1" applyAlignment="1">
      <alignment horizontal="center" vertical="center"/>
    </xf>
    <xf numFmtId="0" fontId="2" fillId="3" borderId="9" xfId="0" applyFont="1" applyFill="1" applyBorder="1" applyAlignment="1" applyProtection="1">
      <alignment horizontal="center" vertical="center" wrapText="1"/>
      <protection locked="0"/>
    </xf>
    <xf numFmtId="0" fontId="7" fillId="19" borderId="9" xfId="0" applyFont="1" applyFill="1" applyBorder="1" applyAlignment="1">
      <alignment horizontal="center" vertical="center" wrapText="1"/>
    </xf>
    <xf numFmtId="0" fontId="3" fillId="0" borderId="0" xfId="0" applyFont="1" applyAlignment="1">
      <alignment vertical="center" wrapText="1"/>
    </xf>
    <xf numFmtId="0" fontId="3" fillId="3" borderId="15" xfId="0" applyFont="1" applyFill="1" applyBorder="1" applyAlignment="1">
      <alignment vertical="center" wrapText="1"/>
    </xf>
    <xf numFmtId="0" fontId="7" fillId="0" borderId="25" xfId="0" applyFont="1" applyBorder="1" applyAlignment="1">
      <alignment horizontal="left" vertical="center"/>
    </xf>
    <xf numFmtId="0" fontId="7" fillId="0" borderId="0" xfId="0" applyFont="1" applyAlignment="1">
      <alignment vertical="center"/>
    </xf>
    <xf numFmtId="0" fontId="7" fillId="0" borderId="34" xfId="0" applyFont="1" applyBorder="1" applyAlignment="1">
      <alignment vertical="center"/>
    </xf>
    <xf numFmtId="0" fontId="8" fillId="0" borderId="35" xfId="0" applyFont="1" applyBorder="1" applyAlignment="1">
      <alignment vertical="center"/>
    </xf>
    <xf numFmtId="0" fontId="3" fillId="3" borderId="36" xfId="0" applyFont="1" applyFill="1" applyBorder="1" applyAlignment="1">
      <alignment horizontal="center" vertical="center" wrapText="1"/>
    </xf>
    <xf numFmtId="0" fontId="4" fillId="3" borderId="36" xfId="0" applyFont="1" applyFill="1" applyBorder="1" applyAlignment="1">
      <alignment vertical="center" wrapText="1"/>
    </xf>
    <xf numFmtId="0" fontId="1" fillId="15" borderId="9" xfId="0" applyFont="1" applyFill="1" applyBorder="1" applyAlignment="1">
      <alignment horizontal="center"/>
    </xf>
    <xf numFmtId="0" fontId="0" fillId="0" borderId="9" xfId="0" applyBorder="1"/>
    <xf numFmtId="0" fontId="0" fillId="0" borderId="9" xfId="0" applyBorder="1" applyAlignment="1">
      <alignment horizontal="center"/>
    </xf>
    <xf numFmtId="167" fontId="0" fillId="0" borderId="9" xfId="2" applyNumberFormat="1" applyFont="1" applyBorder="1" applyAlignment="1">
      <alignment horizontal="center"/>
    </xf>
    <xf numFmtId="167" fontId="0" fillId="0" borderId="9" xfId="2" applyNumberFormat="1" applyFont="1" applyFill="1" applyBorder="1" applyAlignment="1">
      <alignment horizontal="center"/>
    </xf>
    <xf numFmtId="0" fontId="20" fillId="0" borderId="36" xfId="0" applyFont="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13" fillId="2" borderId="13" xfId="0" applyFont="1" applyFill="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3" fillId="2" borderId="9" xfId="0" applyFont="1" applyFill="1" applyBorder="1" applyAlignment="1" applyProtection="1">
      <alignment vertical="center"/>
      <protection locked="0"/>
    </xf>
    <xf numFmtId="0" fontId="13" fillId="2" borderId="9" xfId="0" applyFont="1" applyFill="1" applyBorder="1" applyAlignment="1" applyProtection="1">
      <alignment vertical="center" wrapText="1"/>
      <protection locked="0"/>
    </xf>
    <xf numFmtId="0" fontId="5" fillId="2" borderId="9" xfId="0" applyFont="1" applyFill="1" applyBorder="1" applyAlignment="1" applyProtection="1">
      <alignment horizontal="left" vertical="center"/>
      <protection locked="0"/>
    </xf>
    <xf numFmtId="0" fontId="9" fillId="2" borderId="9" xfId="0" applyFont="1" applyFill="1" applyBorder="1" applyAlignment="1" applyProtection="1">
      <alignment vertical="center"/>
      <protection locked="0"/>
    </xf>
    <xf numFmtId="0" fontId="6" fillId="2" borderId="9" xfId="0" applyFont="1" applyFill="1" applyBorder="1" applyAlignment="1" applyProtection="1">
      <alignment vertical="center" wrapText="1"/>
      <protection locked="0"/>
    </xf>
    <xf numFmtId="0" fontId="3" fillId="3" borderId="14" xfId="0" applyFont="1" applyFill="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9" fontId="24" fillId="0" borderId="9" xfId="0" applyNumberFormat="1" applyFont="1" applyBorder="1" applyAlignment="1">
      <alignment horizontal="center" vertical="center" wrapText="1"/>
    </xf>
    <xf numFmtId="14" fontId="4" fillId="0" borderId="9" xfId="0" applyNumberFormat="1" applyFont="1" applyBorder="1" applyAlignment="1" applyProtection="1">
      <alignment vertical="center"/>
      <protection locked="0"/>
    </xf>
    <xf numFmtId="14" fontId="5" fillId="0" borderId="9" xfId="0" applyNumberFormat="1" applyFont="1" applyBorder="1" applyAlignment="1" applyProtection="1">
      <alignment horizontal="left" vertical="center"/>
      <protection locked="0"/>
    </xf>
    <xf numFmtId="18" fontId="5" fillId="0" borderId="14" xfId="0" applyNumberFormat="1" applyFont="1" applyBorder="1" applyAlignment="1" applyProtection="1">
      <alignment horizontal="right" vertical="center"/>
      <protection locked="0"/>
    </xf>
    <xf numFmtId="0" fontId="0" fillId="3" borderId="9" xfId="0" applyFill="1" applyBorder="1" applyAlignment="1">
      <alignment horizontal="left"/>
    </xf>
    <xf numFmtId="0" fontId="0" fillId="3" borderId="9" xfId="0" applyFill="1" applyBorder="1"/>
    <xf numFmtId="0" fontId="25" fillId="16" borderId="9" xfId="0" applyFont="1" applyFill="1" applyBorder="1" applyAlignment="1">
      <alignment horizontal="center" vertical="center" wrapText="1"/>
    </xf>
    <xf numFmtId="0" fontId="8" fillId="3" borderId="9" xfId="0" applyFont="1" applyFill="1" applyBorder="1" applyAlignment="1" applyProtection="1">
      <alignment horizontal="center" vertical="center" wrapText="1"/>
      <protection locked="0"/>
    </xf>
    <xf numFmtId="0" fontId="1" fillId="0" borderId="0" xfId="0" applyFont="1"/>
    <xf numFmtId="0" fontId="0" fillId="0" borderId="9" xfId="0" applyBorder="1" applyAlignment="1">
      <alignment horizontal="left" indent="1"/>
    </xf>
    <xf numFmtId="0" fontId="4" fillId="0" borderId="9" xfId="0" applyFont="1" applyBorder="1" applyAlignment="1" applyProtection="1">
      <alignment vertical="center"/>
      <protection locked="0"/>
    </xf>
    <xf numFmtId="0" fontId="30" fillId="4" borderId="9" xfId="0" applyFont="1" applyFill="1" applyBorder="1" applyAlignment="1">
      <alignment horizontal="center" vertical="center" wrapText="1"/>
    </xf>
    <xf numFmtId="0" fontId="0" fillId="0" borderId="9" xfId="0" applyBorder="1" applyAlignment="1">
      <alignment vertical="center"/>
    </xf>
    <xf numFmtId="0" fontId="26" fillId="17" borderId="9" xfId="0" applyFont="1" applyFill="1" applyBorder="1" applyAlignment="1">
      <alignment horizontal="left" vertical="center" wrapText="1"/>
    </xf>
    <xf numFmtId="0" fontId="25" fillId="14" borderId="9" xfId="0" applyFont="1" applyFill="1" applyBorder="1" applyAlignment="1">
      <alignment vertical="center" wrapText="1"/>
    </xf>
    <xf numFmtId="0" fontId="32" fillId="3" borderId="0" xfId="0" applyFont="1" applyFill="1"/>
    <xf numFmtId="0" fontId="32" fillId="3" borderId="41" xfId="0" applyFont="1" applyFill="1" applyBorder="1"/>
    <xf numFmtId="0" fontId="32" fillId="3" borderId="0" xfId="0" applyFont="1" applyFill="1" applyAlignment="1">
      <alignment horizontal="center" vertical="center"/>
    </xf>
    <xf numFmtId="37" fontId="32" fillId="3" borderId="0" xfId="1" applyNumberFormat="1" applyFont="1" applyFill="1" applyBorder="1" applyAlignment="1">
      <alignment horizontal="center" vertical="center"/>
    </xf>
    <xf numFmtId="9" fontId="32" fillId="3" borderId="0" xfId="7" applyFont="1" applyFill="1" applyBorder="1" applyAlignment="1">
      <alignment horizontal="center" vertical="center"/>
    </xf>
    <xf numFmtId="37" fontId="32" fillId="3" borderId="18" xfId="1" applyNumberFormat="1" applyFont="1" applyFill="1" applyBorder="1" applyAlignment="1">
      <alignment horizontal="center" vertical="center"/>
    </xf>
    <xf numFmtId="37" fontId="32" fillId="3" borderId="19" xfId="1" applyNumberFormat="1" applyFont="1" applyFill="1" applyBorder="1" applyAlignment="1">
      <alignment horizontal="center" vertical="center"/>
    </xf>
    <xf numFmtId="37" fontId="32" fillId="3" borderId="20" xfId="1" applyNumberFormat="1" applyFont="1" applyFill="1" applyBorder="1" applyAlignment="1">
      <alignment horizontal="center" vertical="center"/>
    </xf>
    <xf numFmtId="37" fontId="32" fillId="24" borderId="10" xfId="1" applyNumberFormat="1" applyFont="1" applyFill="1" applyBorder="1"/>
    <xf numFmtId="37" fontId="32" fillId="24" borderId="11" xfId="1" applyNumberFormat="1" applyFont="1" applyFill="1" applyBorder="1"/>
    <xf numFmtId="37" fontId="32" fillId="24" borderId="12" xfId="1" applyNumberFormat="1" applyFont="1" applyFill="1" applyBorder="1"/>
    <xf numFmtId="37" fontId="32" fillId="3" borderId="0" xfId="1" applyNumberFormat="1" applyFont="1" applyFill="1" applyBorder="1"/>
    <xf numFmtId="9" fontId="32" fillId="3" borderId="0" xfId="0" applyNumberFormat="1" applyFont="1" applyFill="1"/>
    <xf numFmtId="37" fontId="32" fillId="3" borderId="18" xfId="1" applyNumberFormat="1" applyFont="1" applyFill="1" applyBorder="1"/>
    <xf numFmtId="0" fontId="33" fillId="3" borderId="41" xfId="0" applyFont="1" applyFill="1" applyBorder="1" applyAlignment="1">
      <alignment horizontal="center" vertical="center"/>
    </xf>
    <xf numFmtId="0" fontId="33" fillId="3" borderId="0" xfId="0" applyFont="1" applyFill="1" applyAlignment="1">
      <alignment horizontal="center" vertical="center"/>
    </xf>
    <xf numFmtId="37" fontId="32" fillId="3" borderId="54" xfId="1" applyNumberFormat="1" applyFont="1" applyFill="1" applyBorder="1"/>
    <xf numFmtId="37" fontId="32" fillId="3" borderId="54" xfId="0" applyNumberFormat="1" applyFont="1" applyFill="1" applyBorder="1"/>
    <xf numFmtId="37" fontId="37" fillId="3" borderId="0" xfId="0" applyNumberFormat="1" applyFont="1" applyFill="1"/>
    <xf numFmtId="6" fontId="32" fillId="3" borderId="0" xfId="0" applyNumberFormat="1" applyFont="1" applyFill="1"/>
    <xf numFmtId="37" fontId="32" fillId="3" borderId="37" xfId="0" applyNumberFormat="1" applyFont="1" applyFill="1" applyBorder="1"/>
    <xf numFmtId="37" fontId="32" fillId="3" borderId="0" xfId="0" applyNumberFormat="1" applyFont="1" applyFill="1"/>
    <xf numFmtId="0" fontId="2" fillId="3" borderId="9" xfId="0" applyFont="1" applyFill="1" applyBorder="1" applyAlignment="1">
      <alignment horizontal="center" vertical="center" wrapText="1"/>
    </xf>
    <xf numFmtId="0" fontId="2" fillId="3" borderId="11" xfId="0" applyFont="1" applyFill="1" applyBorder="1" applyAlignment="1" applyProtection="1">
      <alignment vertical="top" wrapText="1"/>
      <protection locked="0"/>
    </xf>
    <xf numFmtId="0" fontId="2" fillId="3" borderId="12" xfId="0" applyFont="1" applyFill="1" applyBorder="1" applyAlignment="1" applyProtection="1">
      <alignment vertical="top" wrapText="1"/>
      <protection locked="0"/>
    </xf>
    <xf numFmtId="167" fontId="0" fillId="0" borderId="0" xfId="2" applyNumberFormat="1" applyFont="1"/>
    <xf numFmtId="0" fontId="26" fillId="3" borderId="0" xfId="0" applyFont="1" applyFill="1" applyAlignment="1">
      <alignment horizontal="justify" vertical="center" wrapText="1"/>
    </xf>
    <xf numFmtId="0" fontId="0" fillId="0" borderId="0" xfId="0" applyAlignment="1">
      <alignment wrapText="1"/>
    </xf>
    <xf numFmtId="166" fontId="25" fillId="21" borderId="37" xfId="14" applyNumberFormat="1" applyFont="1" applyFill="1" applyBorder="1" applyAlignment="1" applyProtection="1">
      <alignment horizontal="center" vertical="center" wrapText="1"/>
    </xf>
    <xf numFmtId="166" fontId="25" fillId="16" borderId="37" xfId="14" applyNumberFormat="1" applyFont="1" applyFill="1" applyBorder="1" applyAlignment="1" applyProtection="1">
      <alignment horizontal="center" vertical="center" wrapText="1"/>
    </xf>
    <xf numFmtId="166" fontId="24" fillId="0" borderId="9" xfId="14" applyNumberFormat="1" applyFont="1" applyBorder="1" applyAlignment="1" applyProtection="1">
      <alignment horizontal="right" vertical="center" wrapText="1"/>
      <protection locked="0"/>
    </xf>
    <xf numFmtId="166" fontId="25" fillId="21" borderId="9" xfId="14" applyNumberFormat="1" applyFont="1" applyFill="1" applyBorder="1" applyAlignment="1" applyProtection="1">
      <alignment horizontal="center" vertical="center" wrapText="1"/>
    </xf>
    <xf numFmtId="166" fontId="25" fillId="16" borderId="9" xfId="14" applyNumberFormat="1" applyFont="1" applyFill="1" applyBorder="1" applyAlignment="1" applyProtection="1">
      <alignment horizontal="center" vertical="center" wrapText="1"/>
    </xf>
    <xf numFmtId="0" fontId="15" fillId="28" borderId="13" xfId="0" applyFont="1" applyFill="1" applyBorder="1" applyAlignment="1">
      <alignment vertical="center" wrapText="1"/>
    </xf>
    <xf numFmtId="0" fontId="4" fillId="2" borderId="13" xfId="0" applyFont="1" applyFill="1" applyBorder="1" applyAlignment="1">
      <alignment vertical="center" wrapText="1"/>
    </xf>
    <xf numFmtId="167" fontId="0" fillId="3" borderId="9" xfId="2" applyNumberFormat="1" applyFont="1" applyFill="1" applyBorder="1" applyAlignment="1">
      <alignment horizontal="center" vertical="center"/>
    </xf>
    <xf numFmtId="0" fontId="8" fillId="0" borderId="9" xfId="0" applyFont="1" applyBorder="1" applyAlignment="1" applyProtection="1">
      <alignment horizontal="center" vertical="center"/>
      <protection locked="0"/>
    </xf>
    <xf numFmtId="169" fontId="0" fillId="3" borderId="9" xfId="0" applyNumberFormat="1" applyFill="1" applyBorder="1" applyAlignment="1">
      <alignment horizontal="right" vertical="center"/>
    </xf>
    <xf numFmtId="0" fontId="2" fillId="3" borderId="37" xfId="0" applyFont="1" applyFill="1" applyBorder="1" applyAlignment="1" applyProtection="1">
      <alignment horizontal="center" vertical="center" wrapText="1"/>
      <protection locked="0"/>
    </xf>
    <xf numFmtId="0" fontId="4" fillId="0" borderId="14" xfId="0" applyFont="1" applyBorder="1" applyAlignment="1" applyProtection="1">
      <alignment vertical="top"/>
      <protection locked="0"/>
    </xf>
    <xf numFmtId="170" fontId="0" fillId="0" borderId="0" xfId="4" applyNumberFormat="1" applyFont="1" applyAlignment="1">
      <alignment wrapText="1"/>
    </xf>
    <xf numFmtId="170" fontId="0" fillId="0" borderId="0" xfId="4" applyNumberFormat="1" applyFont="1"/>
    <xf numFmtId="44" fontId="0" fillId="0" borderId="0" xfId="2" applyFont="1"/>
    <xf numFmtId="0" fontId="0" fillId="31" borderId="9" xfId="0" applyFill="1" applyBorder="1" applyAlignment="1">
      <alignment vertical="center"/>
    </xf>
    <xf numFmtId="0" fontId="41" fillId="0" borderId="36"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27" fillId="3" borderId="9" xfId="0" applyFont="1" applyFill="1" applyBorder="1" applyAlignment="1">
      <alignment horizontal="justify" vertical="center" wrapText="1"/>
    </xf>
    <xf numFmtId="0" fontId="27" fillId="0" borderId="9" xfId="0" applyFont="1" applyBorder="1" applyAlignment="1">
      <alignment horizontal="justify" vertical="center" wrapText="1"/>
    </xf>
    <xf numFmtId="0" fontId="27" fillId="0" borderId="9" xfId="0" applyFont="1" applyBorder="1" applyAlignment="1">
      <alignment horizontal="center" vertical="center" wrapText="1"/>
    </xf>
    <xf numFmtId="0" fontId="50" fillId="0" borderId="9" xfId="0" applyFont="1" applyBorder="1" applyAlignment="1">
      <alignment horizontal="justify" vertical="center" wrapText="1"/>
    </xf>
    <xf numFmtId="0" fontId="50" fillId="17" borderId="9" xfId="0" applyFont="1" applyFill="1" applyBorder="1" applyAlignment="1">
      <alignment horizontal="justify" vertical="center" wrapText="1"/>
    </xf>
    <xf numFmtId="169" fontId="24" fillId="30" borderId="9" xfId="0" applyNumberFormat="1" applyFont="1" applyFill="1" applyBorder="1" applyAlignment="1">
      <alignment horizontal="right" vertical="center" wrapText="1"/>
    </xf>
    <xf numFmtId="0" fontId="50" fillId="3" borderId="9" xfId="0" applyFont="1" applyFill="1" applyBorder="1" applyAlignment="1">
      <alignment horizontal="left" vertical="center"/>
    </xf>
    <xf numFmtId="0" fontId="50" fillId="3" borderId="9" xfId="0" applyFont="1" applyFill="1" applyBorder="1" applyAlignment="1">
      <alignment horizontal="center" vertical="center" wrapText="1"/>
    </xf>
    <xf numFmtId="0" fontId="24" fillId="0" borderId="9" xfId="0" applyFont="1" applyBorder="1" applyAlignment="1">
      <alignment vertical="center" wrapText="1"/>
    </xf>
    <xf numFmtId="0" fontId="27" fillId="3" borderId="9" xfId="0" applyFont="1" applyFill="1" applyBorder="1" applyAlignment="1">
      <alignment horizontal="center" vertical="center" wrapText="1"/>
    </xf>
    <xf numFmtId="0" fontId="24" fillId="0" borderId="9" xfId="0" applyFont="1" applyBorder="1" applyAlignment="1">
      <alignment horizontal="center" vertical="center" wrapText="1"/>
    </xf>
    <xf numFmtId="0" fontId="27" fillId="3" borderId="9" xfId="0" applyFont="1" applyFill="1" applyBorder="1" applyAlignment="1">
      <alignment vertical="center" wrapText="1"/>
    </xf>
    <xf numFmtId="0" fontId="24" fillId="0" borderId="9" xfId="0" applyFont="1" applyBorder="1" applyAlignment="1">
      <alignment horizontal="left" vertical="center" wrapText="1"/>
    </xf>
    <xf numFmtId="0" fontId="27" fillId="0" borderId="9" xfId="0" applyFont="1" applyBorder="1" applyAlignment="1">
      <alignment vertical="center" wrapText="1"/>
    </xf>
    <xf numFmtId="0" fontId="50" fillId="3" borderId="9" xfId="0" applyFont="1" applyFill="1" applyBorder="1" applyAlignment="1">
      <alignment vertical="center" wrapText="1"/>
    </xf>
    <xf numFmtId="0" fontId="50" fillId="3" borderId="9" xfId="0" applyFont="1" applyFill="1" applyBorder="1" applyAlignment="1">
      <alignment horizontal="justify" vertical="center" wrapText="1"/>
    </xf>
    <xf numFmtId="0" fontId="24" fillId="3" borderId="9" xfId="0" applyFont="1" applyFill="1" applyBorder="1" applyAlignment="1">
      <alignment vertical="center" wrapText="1"/>
    </xf>
    <xf numFmtId="0" fontId="27" fillId="17" borderId="9" xfId="0" applyFont="1" applyFill="1" applyBorder="1" applyAlignment="1">
      <alignment horizontal="justify" vertical="center" wrapText="1"/>
    </xf>
    <xf numFmtId="0" fontId="27" fillId="17" borderId="9" xfId="0" applyFont="1" applyFill="1" applyBorder="1" applyAlignment="1">
      <alignment horizontal="center" vertical="center" wrapText="1"/>
    </xf>
    <xf numFmtId="0" fontId="50" fillId="3" borderId="9" xfId="0" applyFont="1" applyFill="1" applyBorder="1" applyAlignment="1">
      <alignment horizontal="left" vertical="center" wrapText="1"/>
    </xf>
    <xf numFmtId="0" fontId="27" fillId="17" borderId="9" xfId="0" applyFont="1" applyFill="1" applyBorder="1" applyAlignment="1">
      <alignment vertical="center" wrapText="1"/>
    </xf>
    <xf numFmtId="0" fontId="50" fillId="17" borderId="9" xfId="0" applyFont="1" applyFill="1" applyBorder="1" applyAlignment="1">
      <alignment vertical="center" wrapText="1"/>
    </xf>
    <xf numFmtId="0" fontId="50" fillId="17" borderId="9" xfId="0" applyFont="1" applyFill="1" applyBorder="1" applyAlignment="1">
      <alignment horizontal="center" vertical="center" wrapText="1"/>
    </xf>
    <xf numFmtId="0" fontId="50" fillId="0" borderId="9" xfId="0" applyFont="1" applyBorder="1" applyAlignment="1">
      <alignment vertical="center" wrapText="1"/>
    </xf>
    <xf numFmtId="0" fontId="50" fillId="0" borderId="9" xfId="0" applyFont="1" applyBorder="1" applyAlignment="1">
      <alignment horizontal="center" vertical="center" wrapText="1"/>
    </xf>
    <xf numFmtId="0" fontId="50" fillId="0" borderId="9" xfId="0" applyFont="1" applyBorder="1" applyAlignment="1">
      <alignment horizontal="left" vertical="center" wrapText="1"/>
    </xf>
    <xf numFmtId="0" fontId="24" fillId="0" borderId="0" xfId="0" applyFont="1" applyAlignment="1">
      <alignment horizontal="center" vertical="center"/>
    </xf>
    <xf numFmtId="0" fontId="24" fillId="0" borderId="0" xfId="0" applyFont="1" applyAlignment="1">
      <alignment vertical="center"/>
    </xf>
    <xf numFmtId="9" fontId="24" fillId="0" borderId="0" xfId="7" applyFont="1" applyAlignment="1">
      <alignment horizontal="center" vertical="center"/>
    </xf>
    <xf numFmtId="0" fontId="24" fillId="0" borderId="25" xfId="0" applyFont="1" applyBorder="1" applyAlignment="1">
      <alignment vertical="center"/>
    </xf>
    <xf numFmtId="0" fontId="24" fillId="0" borderId="15" xfId="0" applyFont="1" applyBorder="1" applyAlignment="1">
      <alignment vertical="center"/>
    </xf>
    <xf numFmtId="0" fontId="54" fillId="0" borderId="9" xfId="0" applyFont="1" applyBorder="1" applyAlignment="1">
      <alignment horizontal="center" vertical="center" wrapText="1"/>
    </xf>
    <xf numFmtId="171" fontId="24" fillId="32" borderId="9" xfId="7" applyNumberFormat="1" applyFont="1" applyFill="1" applyBorder="1" applyAlignment="1">
      <alignment horizontal="center" vertical="center"/>
    </xf>
    <xf numFmtId="0" fontId="24" fillId="0" borderId="5" xfId="0" applyFont="1" applyBorder="1" applyAlignment="1">
      <alignment vertical="center"/>
    </xf>
    <xf numFmtId="0" fontId="24" fillId="0" borderId="11" xfId="0" applyFont="1" applyBorder="1" applyAlignment="1">
      <alignment vertical="center"/>
    </xf>
    <xf numFmtId="0" fontId="24" fillId="0" borderId="12" xfId="0" applyFont="1" applyBorder="1" applyAlignment="1">
      <alignment vertical="center"/>
    </xf>
    <xf numFmtId="0" fontId="57" fillId="16" borderId="13" xfId="0" applyFont="1" applyFill="1" applyBorder="1" applyAlignment="1">
      <alignment horizontal="center" vertical="center" wrapText="1"/>
    </xf>
    <xf numFmtId="0" fontId="57" fillId="16" borderId="9" xfId="0" applyFont="1" applyFill="1" applyBorder="1" applyAlignment="1">
      <alignment horizontal="center" vertical="center" wrapText="1"/>
    </xf>
    <xf numFmtId="9" fontId="57" fillId="16" borderId="9" xfId="7" applyFont="1" applyFill="1" applyBorder="1" applyAlignment="1">
      <alignment horizontal="center" vertical="center" wrapText="1"/>
    </xf>
    <xf numFmtId="0" fontId="57" fillId="14" borderId="9" xfId="0" applyFont="1" applyFill="1" applyBorder="1" applyAlignment="1">
      <alignment vertical="center"/>
    </xf>
    <xf numFmtId="0" fontId="57" fillId="14" borderId="14" xfId="0" applyFont="1" applyFill="1" applyBorder="1" applyAlignment="1">
      <alignment vertical="center"/>
    </xf>
    <xf numFmtId="0" fontId="27" fillId="0" borderId="13" xfId="0" applyFont="1" applyBorder="1" applyAlignment="1">
      <alignment horizontal="center" vertical="center" wrapText="1"/>
    </xf>
    <xf numFmtId="169" fontId="24" fillId="33" borderId="9" xfId="0" applyNumberFormat="1" applyFont="1" applyFill="1" applyBorder="1" applyAlignment="1">
      <alignment horizontal="right" vertical="center" wrapText="1"/>
    </xf>
    <xf numFmtId="169" fontId="24" fillId="33" borderId="14" xfId="0" applyNumberFormat="1" applyFont="1" applyFill="1" applyBorder="1" applyAlignment="1">
      <alignment horizontal="right" vertical="center" wrapText="1"/>
    </xf>
    <xf numFmtId="0" fontId="24" fillId="0" borderId="0" xfId="0" applyFont="1" applyAlignment="1">
      <alignment horizontal="left" vertical="center"/>
    </xf>
    <xf numFmtId="0" fontId="27" fillId="3" borderId="13" xfId="0" applyFont="1" applyFill="1" applyBorder="1" applyAlignment="1">
      <alignment horizontal="center" vertical="center" wrapText="1"/>
    </xf>
    <xf numFmtId="0" fontId="24" fillId="0" borderId="15" xfId="0" applyFont="1" applyBorder="1" applyAlignment="1">
      <alignment horizontal="left" vertical="center"/>
    </xf>
    <xf numFmtId="0" fontId="24" fillId="0" borderId="0" xfId="0" applyFont="1" applyAlignment="1">
      <alignment horizontal="center" vertical="center" wrapText="1"/>
    </xf>
    <xf numFmtId="0" fontId="24" fillId="0" borderId="0" xfId="0" applyFont="1" applyAlignment="1">
      <alignment vertical="center" wrapText="1"/>
    </xf>
    <xf numFmtId="0" fontId="24" fillId="0" borderId="15" xfId="0" applyFont="1" applyBorder="1" applyAlignment="1">
      <alignment vertical="center" wrapText="1"/>
    </xf>
    <xf numFmtId="9" fontId="24" fillId="0" borderId="0" xfId="7" applyFont="1" applyAlignment="1">
      <alignment horizontal="center" vertical="center" wrapText="1"/>
    </xf>
    <xf numFmtId="0" fontId="51" fillId="0" borderId="9" xfId="0" applyFont="1" applyBorder="1" applyAlignment="1">
      <alignment horizontal="justify" vertical="center" wrapText="1"/>
    </xf>
    <xf numFmtId="169" fontId="29" fillId="0" borderId="0" xfId="0" applyNumberFormat="1" applyFont="1" applyAlignment="1">
      <alignment vertical="center"/>
    </xf>
    <xf numFmtId="0" fontId="26" fillId="17" borderId="0" xfId="0" applyFont="1" applyFill="1" applyAlignment="1">
      <alignment horizontal="left" vertical="center" wrapText="1"/>
    </xf>
    <xf numFmtId="0" fontId="26" fillId="17" borderId="0" xfId="0" applyFont="1" applyFill="1" applyAlignment="1">
      <alignment horizontal="justify" vertical="center" wrapText="1"/>
    </xf>
    <xf numFmtId="166" fontId="24" fillId="0" borderId="0" xfId="14" applyNumberFormat="1" applyFont="1" applyBorder="1" applyAlignment="1" applyProtection="1">
      <alignment horizontal="right" vertical="center" wrapText="1"/>
      <protection locked="0"/>
    </xf>
    <xf numFmtId="9" fontId="24" fillId="0" borderId="0" xfId="0" applyNumberFormat="1" applyFont="1" applyAlignment="1">
      <alignment horizontal="center" vertical="center" wrapText="1"/>
    </xf>
    <xf numFmtId="170" fontId="0" fillId="0" borderId="0" xfId="4" applyNumberFormat="1" applyFont="1" applyBorder="1"/>
    <xf numFmtId="170" fontId="0" fillId="0" borderId="0" xfId="4" applyNumberFormat="1" applyFont="1" applyBorder="1" applyAlignment="1">
      <alignment wrapText="1"/>
    </xf>
    <xf numFmtId="0" fontId="26" fillId="17" borderId="0" xfId="0" applyFont="1" applyFill="1" applyAlignment="1">
      <alignment vertical="center" wrapText="1"/>
    </xf>
    <xf numFmtId="0" fontId="4" fillId="0" borderId="0" xfId="0" applyFont="1" applyAlignment="1" applyProtection="1">
      <alignment horizontal="center" vertical="center"/>
      <protection locked="0"/>
    </xf>
    <xf numFmtId="0" fontId="24" fillId="0" borderId="57" xfId="0" applyFont="1" applyBorder="1" applyAlignment="1">
      <alignment vertical="center"/>
    </xf>
    <xf numFmtId="0" fontId="24" fillId="0" borderId="50" xfId="0" applyFont="1" applyBorder="1" applyAlignment="1">
      <alignment vertical="center"/>
    </xf>
    <xf numFmtId="169" fontId="7" fillId="3" borderId="11" xfId="0" applyNumberFormat="1" applyFont="1" applyFill="1" applyBorder="1" applyAlignment="1" applyProtection="1">
      <alignment horizontal="left" vertical="center" wrapText="1"/>
      <protection locked="0"/>
    </xf>
    <xf numFmtId="0" fontId="2" fillId="3" borderId="9" xfId="0" applyFont="1" applyFill="1" applyBorder="1" applyAlignment="1">
      <alignment vertical="center" wrapText="1"/>
    </xf>
    <xf numFmtId="0" fontId="2" fillId="0" borderId="9" xfId="0" applyFont="1" applyBorder="1" applyAlignment="1">
      <alignment vertical="center" wrapText="1"/>
    </xf>
    <xf numFmtId="0" fontId="33" fillId="0" borderId="0" xfId="0" applyFont="1" applyAlignment="1">
      <alignment horizontal="center" vertical="center"/>
    </xf>
    <xf numFmtId="37" fontId="32" fillId="0" borderId="0" xfId="1" applyNumberFormat="1" applyFont="1" applyFill="1" applyBorder="1"/>
    <xf numFmtId="167" fontId="0" fillId="0" borderId="0" xfId="2" applyNumberFormat="1" applyFont="1" applyBorder="1" applyProtection="1"/>
    <xf numFmtId="0" fontId="41" fillId="0" borderId="9" xfId="0" applyFont="1" applyBorder="1" applyAlignment="1">
      <alignment horizontal="center" vertical="center"/>
    </xf>
    <xf numFmtId="14" fontId="58" fillId="0" borderId="9" xfId="0" applyNumberFormat="1" applyFont="1" applyBorder="1" applyAlignment="1">
      <alignment horizontal="center" vertical="center"/>
    </xf>
    <xf numFmtId="0" fontId="0" fillId="0" borderId="10" xfId="0" applyBorder="1" applyAlignment="1">
      <alignment horizontal="center" vertical="center"/>
    </xf>
    <xf numFmtId="0" fontId="1" fillId="6" borderId="11" xfId="0" applyFont="1" applyFill="1" applyBorder="1" applyAlignment="1">
      <alignment horizontal="center" vertical="center" wrapText="1"/>
    </xf>
    <xf numFmtId="0" fontId="7" fillId="35"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7" fillId="23" borderId="9" xfId="0" applyFont="1" applyFill="1" applyBorder="1" applyAlignment="1">
      <alignment horizontal="center" vertical="center" wrapText="1"/>
    </xf>
    <xf numFmtId="0" fontId="20" fillId="0" borderId="9" xfId="0" applyFont="1" applyBorder="1" applyAlignment="1">
      <alignment horizontal="left" vertical="center" wrapText="1"/>
    </xf>
    <xf numFmtId="0" fontId="22" fillId="0" borderId="9" xfId="0" applyFont="1" applyBorder="1" applyAlignment="1">
      <alignment horizontal="left" vertical="center" wrapText="1"/>
    </xf>
    <xf numFmtId="0" fontId="41" fillId="0" borderId="28" xfId="0" applyFont="1" applyBorder="1" applyAlignment="1">
      <alignment horizontal="left" vertical="center" wrapText="1"/>
    </xf>
    <xf numFmtId="0" fontId="41" fillId="0" borderId="59" xfId="0" applyFont="1" applyBorder="1" applyAlignment="1">
      <alignment horizontal="left" vertical="center" wrapText="1"/>
    </xf>
    <xf numFmtId="0" fontId="22" fillId="0" borderId="27" xfId="0" applyFont="1" applyBorder="1" applyAlignment="1">
      <alignment horizontal="left" vertical="center" wrapText="1"/>
    </xf>
    <xf numFmtId="0" fontId="22" fillId="0" borderId="54" xfId="0" applyFont="1" applyBorder="1" applyAlignment="1">
      <alignment horizontal="left" vertical="center" wrapText="1"/>
    </xf>
    <xf numFmtId="0" fontId="22" fillId="0" borderId="37" xfId="0" applyFont="1" applyBorder="1" applyAlignment="1">
      <alignment horizontal="left" vertical="center" wrapText="1"/>
    </xf>
    <xf numFmtId="0" fontId="4" fillId="0" borderId="0" xfId="0" applyFont="1" applyAlignment="1">
      <alignment horizontal="left"/>
    </xf>
    <xf numFmtId="0" fontId="60" fillId="0" borderId="9" xfId="0" applyFont="1" applyBorder="1" applyAlignment="1">
      <alignment horizontal="left" vertical="center" wrapText="1"/>
    </xf>
    <xf numFmtId="0" fontId="27" fillId="0" borderId="21" xfId="0" applyFont="1" applyBorder="1" applyAlignment="1">
      <alignment horizontal="center" vertical="center" wrapText="1"/>
    </xf>
    <xf numFmtId="0" fontId="27" fillId="36" borderId="27" xfId="0" applyFont="1" applyFill="1" applyBorder="1" applyAlignment="1">
      <alignment horizontal="justify" vertical="center" wrapText="1"/>
    </xf>
    <xf numFmtId="0" fontId="27" fillId="0" borderId="27" xfId="0" applyFont="1" applyBorder="1" applyAlignment="1">
      <alignment horizontal="justify" vertical="center" wrapText="1"/>
    </xf>
    <xf numFmtId="0" fontId="27" fillId="0" borderId="27" xfId="0" applyFont="1" applyBorder="1" applyAlignment="1">
      <alignment horizontal="center" vertical="center" wrapText="1"/>
    </xf>
    <xf numFmtId="0" fontId="50" fillId="0" borderId="27" xfId="0" applyFont="1" applyBorder="1" applyAlignment="1">
      <alignment horizontal="justify" vertical="center" wrapText="1"/>
    </xf>
    <xf numFmtId="0" fontId="50" fillId="0" borderId="37" xfId="0" applyFont="1" applyBorder="1" applyAlignment="1">
      <alignment horizontal="justify" vertical="center" wrapText="1"/>
    </xf>
    <xf numFmtId="0" fontId="50" fillId="36" borderId="27" xfId="0" applyFont="1" applyFill="1" applyBorder="1" applyAlignment="1">
      <alignment horizontal="justify" vertical="center" wrapText="1"/>
    </xf>
    <xf numFmtId="0" fontId="27" fillId="0" borderId="22" xfId="0" applyFont="1" applyBorder="1" applyAlignment="1">
      <alignment horizontal="center" vertical="center" wrapText="1"/>
    </xf>
    <xf numFmtId="0" fontId="27" fillId="36" borderId="37" xfId="0" applyFont="1" applyFill="1" applyBorder="1" applyAlignment="1">
      <alignment horizontal="justify" vertical="center" wrapText="1"/>
    </xf>
    <xf numFmtId="0" fontId="27" fillId="36" borderId="9" xfId="0" applyFont="1" applyFill="1" applyBorder="1" applyAlignment="1">
      <alignment vertical="center" wrapText="1"/>
    </xf>
    <xf numFmtId="0" fontId="27" fillId="36" borderId="9" xfId="0" applyFont="1" applyFill="1" applyBorder="1" applyAlignment="1">
      <alignment horizontal="justify" vertical="center" wrapText="1"/>
    </xf>
    <xf numFmtId="0" fontId="50" fillId="36" borderId="9" xfId="0" applyFont="1" applyFill="1" applyBorder="1" applyAlignment="1">
      <alignment horizontal="justify" vertical="center" wrapText="1"/>
    </xf>
    <xf numFmtId="0" fontId="27" fillId="36" borderId="9" xfId="0" applyFont="1" applyFill="1" applyBorder="1" applyAlignment="1">
      <alignment horizontal="center" vertical="center" wrapText="1"/>
    </xf>
    <xf numFmtId="0" fontId="27" fillId="37" borderId="14" xfId="0" applyFont="1" applyFill="1" applyBorder="1" applyAlignment="1">
      <alignment vertical="center"/>
    </xf>
    <xf numFmtId="0" fontId="50" fillId="36" borderId="37" xfId="0" applyFont="1" applyFill="1" applyBorder="1" applyAlignment="1">
      <alignment horizontal="justify" vertical="center" wrapText="1"/>
    </xf>
    <xf numFmtId="0" fontId="27" fillId="0" borderId="9" xfId="0" applyFont="1" applyBorder="1" applyAlignment="1">
      <alignment horizontal="left" vertical="center" wrapText="1"/>
    </xf>
    <xf numFmtId="0" fontId="50" fillId="36" borderId="9" xfId="0" applyFont="1" applyFill="1" applyBorder="1" applyAlignment="1">
      <alignment horizontal="left" vertical="center"/>
    </xf>
    <xf numFmtId="0" fontId="50" fillId="36" borderId="9" xfId="0" applyFont="1" applyFill="1" applyBorder="1" applyAlignment="1">
      <alignment horizontal="left" vertical="center" wrapText="1"/>
    </xf>
    <xf numFmtId="0" fontId="50" fillId="36" borderId="9" xfId="0" applyFont="1" applyFill="1" applyBorder="1" applyAlignment="1">
      <alignment horizontal="center" vertical="center" wrapText="1"/>
    </xf>
    <xf numFmtId="0" fontId="50" fillId="36" borderId="9" xfId="0" applyFont="1" applyFill="1" applyBorder="1" applyAlignment="1">
      <alignment vertical="center" wrapText="1"/>
    </xf>
    <xf numFmtId="0" fontId="27" fillId="0" borderId="27" xfId="0" applyFont="1" applyBorder="1" applyAlignment="1">
      <alignment vertical="center" wrapText="1"/>
    </xf>
    <xf numFmtId="0" fontId="57" fillId="37" borderId="10" xfId="0" applyFont="1" applyFill="1" applyBorder="1" applyAlignment="1">
      <alignment horizontal="left" vertical="center" wrapText="1"/>
    </xf>
    <xf numFmtId="0" fontId="57" fillId="37" borderId="11" xfId="0" applyFont="1" applyFill="1" applyBorder="1" applyAlignment="1">
      <alignment horizontal="left" vertical="center" wrapText="1"/>
    </xf>
    <xf numFmtId="0" fontId="57" fillId="37" borderId="13" xfId="0" applyFont="1" applyFill="1" applyBorder="1" applyAlignment="1">
      <alignment horizontal="left" vertical="center"/>
    </xf>
    <xf numFmtId="169" fontId="24" fillId="30" borderId="12" xfId="0" applyNumberFormat="1" applyFont="1" applyFill="1" applyBorder="1" applyAlignment="1">
      <alignment horizontal="right" vertical="center" wrapText="1"/>
    </xf>
    <xf numFmtId="0" fontId="57" fillId="14" borderId="12" xfId="0" applyFont="1" applyFill="1" applyBorder="1" applyAlignment="1">
      <alignment vertical="center"/>
    </xf>
    <xf numFmtId="0" fontId="27" fillId="37" borderId="12" xfId="0" applyFont="1" applyFill="1" applyBorder="1" applyAlignment="1">
      <alignment vertical="center"/>
    </xf>
    <xf numFmtId="0" fontId="27" fillId="0" borderId="60" xfId="0" applyFont="1" applyBorder="1" applyAlignment="1">
      <alignment horizontal="center" vertical="center" wrapText="1"/>
    </xf>
    <xf numFmtId="0" fontId="27" fillId="36" borderId="55" xfId="0" applyFont="1" applyFill="1" applyBorder="1" applyAlignment="1">
      <alignment horizontal="justify" vertical="center" wrapText="1"/>
    </xf>
    <xf numFmtId="0" fontId="27" fillId="0" borderId="55" xfId="0" applyFont="1" applyBorder="1" applyAlignment="1">
      <alignment horizontal="justify" vertical="center" wrapText="1"/>
    </xf>
    <xf numFmtId="0" fontId="27" fillId="0" borderId="55" xfId="0" applyFont="1" applyBorder="1" applyAlignment="1">
      <alignment horizontal="center" vertical="center" wrapText="1"/>
    </xf>
    <xf numFmtId="9" fontId="24" fillId="0" borderId="2" xfId="7" applyFont="1" applyFill="1" applyBorder="1" applyAlignment="1">
      <alignment horizontal="center" vertical="center" wrapText="1"/>
    </xf>
    <xf numFmtId="9" fontId="24" fillId="0" borderId="14" xfId="7" applyFont="1" applyFill="1" applyBorder="1" applyAlignment="1">
      <alignment horizontal="center" vertical="center" wrapText="1"/>
    </xf>
    <xf numFmtId="9" fontId="24" fillId="0" borderId="61" xfId="7" applyFont="1" applyFill="1" applyBorder="1" applyAlignment="1">
      <alignment horizontal="center" vertical="center" wrapText="1"/>
    </xf>
    <xf numFmtId="0" fontId="57" fillId="37" borderId="23" xfId="0" applyFont="1" applyFill="1" applyBorder="1" applyAlignment="1">
      <alignment horizontal="left" vertical="center" wrapText="1"/>
    </xf>
    <xf numFmtId="9" fontId="24" fillId="0" borderId="14" xfId="7" applyFont="1" applyBorder="1" applyAlignment="1">
      <alignment horizontal="center" vertical="center" wrapText="1"/>
    </xf>
    <xf numFmtId="0" fontId="24" fillId="0" borderId="13" xfId="0" applyFont="1" applyBorder="1" applyAlignment="1">
      <alignment horizontal="center" vertical="center"/>
    </xf>
    <xf numFmtId="0" fontId="24" fillId="0" borderId="13" xfId="0" applyFont="1" applyBorder="1" applyAlignment="1">
      <alignment vertical="center"/>
    </xf>
    <xf numFmtId="0" fontId="24" fillId="0" borderId="4" xfId="0" applyFont="1" applyBorder="1" applyAlignment="1">
      <alignment vertical="center"/>
    </xf>
    <xf numFmtId="0" fontId="50" fillId="0" borderId="8" xfId="0" applyFont="1" applyBorder="1" applyAlignment="1">
      <alignment horizontal="left" vertical="center" wrapText="1"/>
    </xf>
    <xf numFmtId="0" fontId="50" fillId="0" borderId="8" xfId="0" applyFont="1" applyBorder="1" applyAlignment="1">
      <alignment horizontal="center" vertical="center" wrapText="1"/>
    </xf>
    <xf numFmtId="9" fontId="24" fillId="0" borderId="1" xfId="7" applyFont="1" applyBorder="1" applyAlignment="1">
      <alignment horizontal="center" vertical="center" wrapText="1"/>
    </xf>
    <xf numFmtId="0" fontId="27" fillId="0" borderId="12" xfId="0" applyFont="1" applyBorder="1" applyAlignment="1">
      <alignment horizontal="center" vertical="center" wrapText="1"/>
    </xf>
    <xf numFmtId="0" fontId="18" fillId="38" borderId="41" xfId="0" applyFont="1" applyFill="1" applyBorder="1" applyAlignment="1">
      <alignment horizontal="center" vertical="center"/>
    </xf>
    <xf numFmtId="0" fontId="58" fillId="39" borderId="0" xfId="0" applyFont="1" applyFill="1" applyAlignment="1">
      <alignment vertical="center"/>
    </xf>
    <xf numFmtId="0" fontId="58" fillId="0" borderId="0" xfId="0" applyFont="1" applyAlignment="1">
      <alignment vertical="center"/>
    </xf>
    <xf numFmtId="0" fontId="18" fillId="38" borderId="62" xfId="0" applyFont="1" applyFill="1" applyBorder="1" applyAlignment="1">
      <alignment horizontal="center" vertical="center"/>
    </xf>
    <xf numFmtId="0" fontId="58" fillId="39" borderId="63" xfId="0" applyFont="1" applyFill="1" applyBorder="1" applyAlignment="1">
      <alignment vertical="center"/>
    </xf>
    <xf numFmtId="0" fontId="58" fillId="0" borderId="63" xfId="0" applyFont="1" applyBorder="1" applyAlignment="1">
      <alignment vertical="center"/>
    </xf>
    <xf numFmtId="0" fontId="18" fillId="38" borderId="0" xfId="0" applyFont="1" applyFill="1" applyAlignment="1">
      <alignment horizontal="center" vertical="center"/>
    </xf>
    <xf numFmtId="0" fontId="18" fillId="38" borderId="44" xfId="0" applyFont="1" applyFill="1" applyBorder="1" applyAlignment="1">
      <alignment horizontal="center" vertical="center"/>
    </xf>
    <xf numFmtId="0" fontId="58" fillId="0" borderId="19" xfId="0" applyFont="1" applyBorder="1" applyAlignment="1">
      <alignment vertical="center"/>
    </xf>
    <xf numFmtId="0" fontId="30" fillId="4" borderId="41" xfId="0" applyFont="1" applyFill="1" applyBorder="1" applyAlignment="1">
      <alignment horizontal="center" vertical="center" wrapText="1"/>
    </xf>
    <xf numFmtId="0" fontId="30" fillId="4" borderId="0" xfId="0" applyFont="1" applyFill="1" applyAlignment="1">
      <alignment horizontal="center" vertical="center" wrapText="1"/>
    </xf>
    <xf numFmtId="0" fontId="18" fillId="40" borderId="9" xfId="0" applyFont="1" applyFill="1" applyBorder="1" applyAlignment="1">
      <alignment horizontal="center" vertical="center" wrapText="1"/>
    </xf>
    <xf numFmtId="0" fontId="23" fillId="31" borderId="9" xfId="0" applyFont="1" applyFill="1" applyBorder="1" applyAlignment="1">
      <alignment vertical="center"/>
    </xf>
    <xf numFmtId="0" fontId="23" fillId="0" borderId="9" xfId="0" applyFont="1" applyBorder="1" applyAlignment="1">
      <alignment vertical="center"/>
    </xf>
    <xf numFmtId="0" fontId="23" fillId="22" borderId="9" xfId="5" applyNumberFormat="1" applyFont="1" applyBorder="1" applyAlignment="1">
      <alignment vertical="center"/>
    </xf>
    <xf numFmtId="0" fontId="23" fillId="31" borderId="9" xfId="5" applyNumberFormat="1" applyFont="1" applyFill="1" applyBorder="1" applyAlignment="1">
      <alignment vertical="center"/>
    </xf>
    <xf numFmtId="0" fontId="23" fillId="31" borderId="64" xfId="0" applyFont="1" applyFill="1" applyBorder="1" applyAlignment="1">
      <alignment vertical="center"/>
    </xf>
    <xf numFmtId="0" fontId="23" fillId="0" borderId="64" xfId="0" applyFont="1" applyBorder="1" applyAlignment="1">
      <alignment vertical="center"/>
    </xf>
    <xf numFmtId="0" fontId="23" fillId="22" borderId="64" xfId="5" applyNumberFormat="1" applyFont="1" applyBorder="1" applyAlignment="1">
      <alignment vertical="center"/>
    </xf>
    <xf numFmtId="0" fontId="23" fillId="31" borderId="64" xfId="5" applyNumberFormat="1" applyFont="1" applyFill="1" applyBorder="1" applyAlignment="1">
      <alignment vertical="center"/>
    </xf>
    <xf numFmtId="0" fontId="0" fillId="31" borderId="64" xfId="0" applyFill="1" applyBorder="1" applyAlignment="1">
      <alignment vertical="center"/>
    </xf>
    <xf numFmtId="0" fontId="0" fillId="0" borderId="64" xfId="0" applyBorder="1" applyAlignment="1">
      <alignment vertical="center"/>
    </xf>
    <xf numFmtId="0" fontId="61" fillId="0" borderId="0" xfId="0" applyFont="1"/>
    <xf numFmtId="0" fontId="61" fillId="0" borderId="9"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64" fillId="0" borderId="9" xfId="0" applyFont="1" applyBorder="1" applyProtection="1">
      <protection locked="0"/>
    </xf>
    <xf numFmtId="18" fontId="5" fillId="0" borderId="14" xfId="0" applyNumberFormat="1" applyFont="1" applyBorder="1" applyAlignment="1" applyProtection="1">
      <alignment vertical="center"/>
      <protection locked="0"/>
    </xf>
    <xf numFmtId="0" fontId="65" fillId="3" borderId="0" xfId="0" applyFont="1" applyFill="1" applyAlignment="1" applyProtection="1">
      <alignment vertical="center" wrapText="1"/>
      <protection locked="0"/>
    </xf>
    <xf numFmtId="43" fontId="65" fillId="3" borderId="0" xfId="0" applyNumberFormat="1" applyFont="1" applyFill="1" applyAlignment="1" applyProtection="1">
      <alignment vertical="center" wrapText="1"/>
      <protection locked="0"/>
    </xf>
    <xf numFmtId="37" fontId="37" fillId="3" borderId="53" xfId="0" applyNumberFormat="1" applyFont="1" applyFill="1" applyBorder="1" applyAlignment="1">
      <alignment horizontal="center" vertical="center"/>
    </xf>
    <xf numFmtId="167" fontId="0" fillId="0" borderId="53" xfId="2" applyNumberFormat="1" applyFont="1" applyBorder="1" applyProtection="1"/>
    <xf numFmtId="0" fontId="32" fillId="3" borderId="53" xfId="0" applyFont="1" applyFill="1" applyBorder="1"/>
    <xf numFmtId="0" fontId="2" fillId="0" borderId="9" xfId="0" applyFont="1" applyBorder="1" applyAlignment="1">
      <alignment horizontal="left" vertical="top" wrapText="1"/>
    </xf>
    <xf numFmtId="37" fontId="32" fillId="3" borderId="53" xfId="0" applyNumberFormat="1" applyFont="1" applyFill="1" applyBorder="1"/>
    <xf numFmtId="37" fontId="32" fillId="3" borderId="66" xfId="0" applyNumberFormat="1" applyFont="1" applyFill="1" applyBorder="1"/>
    <xf numFmtId="37" fontId="32" fillId="3" borderId="67" xfId="0" applyNumberFormat="1" applyFont="1" applyFill="1" applyBorder="1"/>
    <xf numFmtId="0" fontId="32" fillId="3" borderId="68" xfId="0" applyFont="1" applyFill="1" applyBorder="1"/>
    <xf numFmtId="37" fontId="32" fillId="42" borderId="9" xfId="1" applyNumberFormat="1" applyFont="1" applyFill="1" applyBorder="1" applyAlignment="1">
      <alignment horizontal="center" vertical="center"/>
    </xf>
    <xf numFmtId="0" fontId="36" fillId="42" borderId="9" xfId="0" applyFont="1" applyFill="1" applyBorder="1" applyAlignment="1">
      <alignment horizontal="center" vertical="center"/>
    </xf>
    <xf numFmtId="0" fontId="36" fillId="42" borderId="9" xfId="0" applyFont="1" applyFill="1" applyBorder="1" applyAlignment="1">
      <alignment vertical="center"/>
    </xf>
    <xf numFmtId="37" fontId="32" fillId="42" borderId="10" xfId="1" applyNumberFormat="1" applyFont="1" applyFill="1" applyBorder="1" applyAlignment="1">
      <alignment horizontal="center" vertical="center"/>
    </xf>
    <xf numFmtId="37" fontId="32" fillId="42" borderId="53" xfId="1" applyNumberFormat="1" applyFont="1" applyFill="1" applyBorder="1" applyAlignment="1">
      <alignment horizontal="center" vertical="center"/>
    </xf>
    <xf numFmtId="37" fontId="32" fillId="42" borderId="20" xfId="1" applyNumberFormat="1" applyFont="1" applyFill="1" applyBorder="1" applyAlignment="1">
      <alignment horizontal="center" vertical="center"/>
    </xf>
    <xf numFmtId="37" fontId="32" fillId="42" borderId="37" xfId="1" applyNumberFormat="1" applyFont="1" applyFill="1" applyBorder="1" applyAlignment="1">
      <alignment horizontal="center" vertical="center"/>
    </xf>
    <xf numFmtId="37" fontId="32" fillId="42" borderId="9" xfId="1" applyNumberFormat="1" applyFont="1" applyFill="1" applyBorder="1" applyAlignment="1">
      <alignment horizontal="center"/>
    </xf>
    <xf numFmtId="0" fontId="36" fillId="42" borderId="28" xfId="0" applyFont="1" applyFill="1" applyBorder="1" applyAlignment="1">
      <alignment horizontal="center" vertical="center"/>
    </xf>
    <xf numFmtId="0" fontId="36" fillId="42" borderId="17" xfId="0" applyFont="1" applyFill="1" applyBorder="1" applyAlignment="1">
      <alignment horizontal="center" vertical="center"/>
    </xf>
    <xf numFmtId="0" fontId="36" fillId="42" borderId="27" xfId="0" applyFont="1" applyFill="1" applyBorder="1" applyAlignment="1">
      <alignment vertical="center"/>
    </xf>
    <xf numFmtId="0" fontId="36" fillId="42" borderId="27" xfId="0" applyFont="1" applyFill="1" applyBorder="1" applyAlignment="1">
      <alignment horizontal="center" vertical="center"/>
    </xf>
    <xf numFmtId="0" fontId="32" fillId="3" borderId="76" xfId="0" applyFont="1" applyFill="1" applyBorder="1"/>
    <xf numFmtId="0" fontId="32" fillId="3" borderId="77" xfId="0" applyFont="1" applyFill="1" applyBorder="1" applyAlignment="1">
      <alignment horizontal="center" vertical="center"/>
    </xf>
    <xf numFmtId="37" fontId="32" fillId="3" borderId="77" xfId="1" applyNumberFormat="1" applyFont="1" applyFill="1" applyBorder="1"/>
    <xf numFmtId="9" fontId="32" fillId="3" borderId="77" xfId="7" applyFont="1" applyFill="1" applyBorder="1" applyAlignment="1">
      <alignment horizontal="center" vertical="center"/>
    </xf>
    <xf numFmtId="37" fontId="32" fillId="3" borderId="77" xfId="1" applyNumberFormat="1" applyFont="1" applyFill="1" applyBorder="1" applyAlignment="1">
      <alignment horizontal="center" vertical="center"/>
    </xf>
    <xf numFmtId="37" fontId="32" fillId="3" borderId="78" xfId="1" applyNumberFormat="1" applyFont="1" applyFill="1" applyBorder="1" applyAlignment="1">
      <alignment horizontal="center" vertical="center"/>
    </xf>
    <xf numFmtId="0" fontId="32" fillId="3" borderId="79" xfId="0" applyFont="1" applyFill="1" applyBorder="1"/>
    <xf numFmtId="37" fontId="32" fillId="3" borderId="80" xfId="1" applyNumberFormat="1" applyFont="1" applyFill="1" applyBorder="1" applyAlignment="1">
      <alignment horizontal="center" vertical="center"/>
    </xf>
    <xf numFmtId="0" fontId="32" fillId="3" borderId="79" xfId="0" applyFont="1" applyFill="1" applyBorder="1" applyAlignment="1">
      <alignment wrapText="1"/>
    </xf>
    <xf numFmtId="0" fontId="32" fillId="3" borderId="81" xfId="0" applyFont="1" applyFill="1" applyBorder="1"/>
    <xf numFmtId="0" fontId="32" fillId="3" borderId="82" xfId="0" applyFont="1" applyFill="1" applyBorder="1" applyAlignment="1">
      <alignment horizontal="center" vertical="center"/>
    </xf>
    <xf numFmtId="37" fontId="32" fillId="3" borderId="82" xfId="1" applyNumberFormat="1" applyFont="1" applyFill="1" applyBorder="1"/>
    <xf numFmtId="9" fontId="32" fillId="3" borderId="82" xfId="7" applyFont="1" applyFill="1" applyBorder="1" applyAlignment="1">
      <alignment horizontal="center" vertical="center"/>
    </xf>
    <xf numFmtId="37" fontId="32" fillId="3" borderId="82" xfId="1" applyNumberFormat="1" applyFont="1" applyFill="1" applyBorder="1" applyAlignment="1">
      <alignment horizontal="center" vertical="center"/>
    </xf>
    <xf numFmtId="37" fontId="32" fillId="3" borderId="83" xfId="1" applyNumberFormat="1" applyFont="1" applyFill="1" applyBorder="1" applyAlignment="1">
      <alignment horizontal="center" vertical="center"/>
    </xf>
    <xf numFmtId="37" fontId="32" fillId="42" borderId="44" xfId="1" applyNumberFormat="1" applyFont="1" applyFill="1" applyBorder="1" applyAlignment="1">
      <alignment horizontal="center" vertical="center"/>
    </xf>
    <xf numFmtId="37" fontId="32" fillId="42" borderId="10" xfId="1" applyNumberFormat="1" applyFont="1" applyFill="1" applyBorder="1" applyAlignment="1">
      <alignment horizontal="center"/>
    </xf>
    <xf numFmtId="37" fontId="32" fillId="42" borderId="10" xfId="1" applyNumberFormat="1" applyFont="1" applyFill="1" applyBorder="1"/>
    <xf numFmtId="167" fontId="1" fillId="34" borderId="69" xfId="2" applyNumberFormat="1" applyFont="1" applyFill="1" applyBorder="1" applyAlignment="1">
      <alignment horizontal="center" vertical="center" wrapText="1"/>
    </xf>
    <xf numFmtId="167" fontId="1" fillId="34" borderId="70" xfId="2" applyNumberFormat="1" applyFont="1" applyFill="1" applyBorder="1" applyAlignment="1">
      <alignment horizontal="center" vertical="center" wrapText="1"/>
    </xf>
    <xf numFmtId="167" fontId="1" fillId="34" borderId="71" xfId="2" applyNumberFormat="1" applyFont="1" applyFill="1" applyBorder="1" applyAlignment="1">
      <alignment horizontal="center" vertical="center" wrapText="1"/>
    </xf>
    <xf numFmtId="0" fontId="63" fillId="43" borderId="65" xfId="0" applyFont="1" applyFill="1" applyBorder="1" applyAlignment="1" applyProtection="1">
      <alignment vertical="center" wrapText="1"/>
      <protection locked="0"/>
    </xf>
    <xf numFmtId="0" fontId="33" fillId="42" borderId="53" xfId="0" applyFont="1" applyFill="1" applyBorder="1" applyAlignment="1">
      <alignment horizontal="left" vertical="center" wrapText="1"/>
    </xf>
    <xf numFmtId="0" fontId="33" fillId="42" borderId="53" xfId="0" applyFont="1" applyFill="1" applyBorder="1" applyAlignment="1">
      <alignment horizontal="left"/>
    </xf>
    <xf numFmtId="0" fontId="66" fillId="0" borderId="9" xfId="0" applyFont="1" applyBorder="1"/>
    <xf numFmtId="0" fontId="66" fillId="0" borderId="37" xfId="0" applyFont="1" applyBorder="1"/>
    <xf numFmtId="37" fontId="32" fillId="42" borderId="74" xfId="1" applyNumberFormat="1" applyFont="1" applyFill="1" applyBorder="1"/>
    <xf numFmtId="0" fontId="2" fillId="3" borderId="7"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14" xfId="0" applyFont="1" applyFill="1" applyBorder="1" applyAlignment="1">
      <alignment vertical="center" wrapText="1"/>
    </xf>
    <xf numFmtId="0" fontId="2" fillId="3" borderId="14" xfId="0" applyFont="1" applyFill="1" applyBorder="1" applyAlignment="1" applyProtection="1">
      <alignment vertical="center" wrapText="1"/>
      <protection locked="0"/>
    </xf>
    <xf numFmtId="0" fontId="2" fillId="3" borderId="8" xfId="0" applyFont="1" applyFill="1" applyBorder="1" applyAlignment="1">
      <alignment horizontal="center" vertical="center" wrapText="1"/>
    </xf>
    <xf numFmtId="0" fontId="2" fillId="3" borderId="8"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2" xfId="0" applyFont="1" applyBorder="1" applyAlignment="1">
      <alignment vertical="center" wrapText="1"/>
    </xf>
    <xf numFmtId="0" fontId="2" fillId="0" borderId="14" xfId="0" applyFont="1" applyBorder="1" applyAlignment="1">
      <alignment vertical="center" wrapText="1"/>
    </xf>
    <xf numFmtId="0" fontId="8" fillId="3" borderId="7" xfId="0" applyFont="1" applyFill="1" applyBorder="1" applyAlignment="1" applyProtection="1">
      <alignment horizontal="center" vertical="center" wrapText="1"/>
      <protection locked="0"/>
    </xf>
    <xf numFmtId="0" fontId="2" fillId="3" borderId="7" xfId="0" applyFont="1" applyFill="1" applyBorder="1" applyAlignment="1">
      <alignment vertical="center" wrapTex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14" xfId="0" applyFont="1" applyFill="1" applyBorder="1" applyAlignment="1" applyProtection="1">
      <alignment horizontal="center" vertical="center" wrapText="1"/>
      <protection locked="0"/>
    </xf>
    <xf numFmtId="0" fontId="63" fillId="43" borderId="90" xfId="0" applyFont="1" applyFill="1" applyBorder="1" applyAlignment="1" applyProtection="1">
      <alignment vertical="center" wrapText="1"/>
      <protection locked="0"/>
    </xf>
    <xf numFmtId="0" fontId="63" fillId="43" borderId="91" xfId="0" applyFont="1" applyFill="1" applyBorder="1" applyAlignment="1" applyProtection="1">
      <alignment vertical="center" wrapText="1"/>
      <protection locked="0"/>
    </xf>
    <xf numFmtId="0" fontId="63" fillId="43" borderId="92" xfId="0" applyFont="1" applyFill="1" applyBorder="1" applyAlignment="1" applyProtection="1">
      <alignment vertical="center" wrapText="1"/>
      <protection locked="0"/>
    </xf>
    <xf numFmtId="37" fontId="37" fillId="3" borderId="93" xfId="0" applyNumberFormat="1" applyFont="1" applyFill="1" applyBorder="1" applyAlignment="1">
      <alignment horizontal="center" vertical="center"/>
    </xf>
    <xf numFmtId="0" fontId="32" fillId="3" borderId="94" xfId="0" applyFont="1" applyFill="1" applyBorder="1"/>
    <xf numFmtId="37" fontId="37" fillId="3" borderId="95" xfId="0" applyNumberFormat="1" applyFont="1" applyFill="1" applyBorder="1" applyAlignment="1">
      <alignment horizontal="center" vertical="center"/>
    </xf>
    <xf numFmtId="37" fontId="37" fillId="3" borderId="96" xfId="0" applyNumberFormat="1" applyFont="1" applyFill="1" applyBorder="1" applyAlignment="1">
      <alignment horizontal="center" vertical="center"/>
    </xf>
    <xf numFmtId="37" fontId="37" fillId="3" borderId="97" xfId="0" applyNumberFormat="1" applyFont="1" applyFill="1" applyBorder="1" applyAlignment="1">
      <alignment horizontal="center" vertical="center"/>
    </xf>
    <xf numFmtId="0" fontId="32" fillId="0" borderId="0" xfId="0" applyFont="1"/>
    <xf numFmtId="0" fontId="65" fillId="0" borderId="0" xfId="0" applyFont="1" applyAlignment="1" applyProtection="1">
      <alignment vertical="center" wrapText="1"/>
      <protection locked="0"/>
    </xf>
    <xf numFmtId="0" fontId="63" fillId="0" borderId="0" xfId="0" applyFont="1" applyAlignment="1" applyProtection="1">
      <alignment vertical="center" wrapText="1"/>
      <protection locked="0"/>
    </xf>
    <xf numFmtId="37" fontId="37" fillId="0" borderId="0" xfId="0" applyNumberFormat="1" applyFont="1" applyAlignment="1">
      <alignment horizontal="center" vertical="center"/>
    </xf>
    <xf numFmtId="0" fontId="2" fillId="3" borderId="37" xfId="0" applyFont="1" applyFill="1" applyBorder="1" applyAlignment="1">
      <alignment vertical="center" wrapText="1"/>
    </xf>
    <xf numFmtId="0" fontId="2" fillId="3" borderId="37" xfId="0" applyFont="1" applyFill="1" applyBorder="1" applyAlignment="1" applyProtection="1">
      <alignment vertical="center" wrapText="1"/>
      <protection locked="0"/>
    </xf>
    <xf numFmtId="0" fontId="2" fillId="2" borderId="98" xfId="0" applyFont="1" applyFill="1" applyBorder="1" applyAlignment="1" applyProtection="1">
      <alignment horizontal="center" vertical="center" wrapText="1"/>
      <protection locked="0"/>
    </xf>
    <xf numFmtId="0" fontId="2" fillId="2" borderId="99" xfId="0" applyFont="1" applyFill="1" applyBorder="1" applyAlignment="1" applyProtection="1">
      <alignment horizontal="center" vertical="center" wrapText="1"/>
      <protection locked="0"/>
    </xf>
    <xf numFmtId="0" fontId="2" fillId="2" borderId="100" xfId="0" applyFont="1" applyFill="1" applyBorder="1" applyAlignment="1" applyProtection="1">
      <alignment horizontal="center" vertical="center" wrapText="1"/>
      <protection locked="0"/>
    </xf>
    <xf numFmtId="0" fontId="2" fillId="0" borderId="27" xfId="0" applyFont="1" applyBorder="1" applyAlignment="1">
      <alignment horizontal="center"/>
    </xf>
    <xf numFmtId="0" fontId="2" fillId="0" borderId="28" xfId="0" applyFont="1" applyBorder="1" applyAlignment="1">
      <alignment horizontal="center"/>
    </xf>
    <xf numFmtId="0" fontId="2" fillId="3" borderId="27" xfId="0" applyFont="1" applyFill="1" applyBorder="1" applyAlignment="1">
      <alignment horizontal="center" vertical="center" wrapText="1"/>
    </xf>
    <xf numFmtId="0" fontId="2" fillId="3" borderId="27" xfId="0" applyFont="1" applyFill="1" applyBorder="1" applyAlignment="1" applyProtection="1">
      <alignment horizontal="center" vertical="center" wrapText="1"/>
      <protection locked="0"/>
    </xf>
    <xf numFmtId="0" fontId="2" fillId="3" borderId="28" xfId="0" applyFont="1" applyFill="1" applyBorder="1" applyAlignment="1" applyProtection="1">
      <alignment vertical="center" wrapText="1"/>
      <protection locked="0"/>
    </xf>
    <xf numFmtId="0" fontId="7" fillId="3" borderId="58" xfId="0" applyFont="1" applyFill="1" applyBorder="1" applyAlignment="1" applyProtection="1">
      <alignment horizontal="center" vertical="center" wrapText="1"/>
      <protection locked="0"/>
    </xf>
    <xf numFmtId="0" fontId="7" fillId="11" borderId="61" xfId="0" applyFont="1" applyFill="1" applyBorder="1" applyAlignment="1" applyProtection="1">
      <alignment horizontal="center" vertical="center" wrapText="1"/>
      <protection locked="0"/>
    </xf>
    <xf numFmtId="0" fontId="7" fillId="3" borderId="41"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11" borderId="37"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172" fontId="7" fillId="0" borderId="17" xfId="0" applyNumberFormat="1" applyFont="1" applyBorder="1" applyAlignment="1" applyProtection="1">
      <alignment horizontal="left" vertical="center" wrapText="1"/>
      <protection locked="0"/>
    </xf>
    <xf numFmtId="172" fontId="7" fillId="0" borderId="6" xfId="0" applyNumberFormat="1" applyFont="1" applyBorder="1" applyAlignment="1" applyProtection="1">
      <alignment horizontal="left" vertical="center" wrapText="1"/>
      <protection locked="0"/>
    </xf>
    <xf numFmtId="0" fontId="21" fillId="3" borderId="54" xfId="0" applyFont="1" applyFill="1" applyBorder="1" applyAlignment="1" applyProtection="1">
      <alignment vertical="center" wrapText="1"/>
      <protection locked="0"/>
    </xf>
    <xf numFmtId="0" fontId="6" fillId="3" borderId="54" xfId="0" applyFont="1" applyFill="1" applyBorder="1" applyAlignment="1" applyProtection="1">
      <alignment vertical="center" wrapText="1"/>
      <protection locked="0"/>
    </xf>
    <xf numFmtId="0" fontId="2" fillId="0" borderId="37" xfId="0" applyFont="1" applyBorder="1" applyAlignment="1">
      <alignment horizontal="center"/>
    </xf>
    <xf numFmtId="0" fontId="2" fillId="2" borderId="36" xfId="0" applyFont="1" applyFill="1" applyBorder="1" applyAlignment="1" applyProtection="1">
      <alignment horizontal="center" vertical="center" wrapText="1"/>
      <protection locked="0"/>
    </xf>
    <xf numFmtId="0" fontId="2" fillId="0" borderId="61" xfId="0" applyFont="1" applyBorder="1" applyAlignment="1">
      <alignment horizontal="center"/>
    </xf>
    <xf numFmtId="0" fontId="2" fillId="2" borderId="54"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3" fontId="27" fillId="0" borderId="9" xfId="0" applyNumberFormat="1" applyFont="1" applyBorder="1" applyAlignment="1">
      <alignment vertical="center"/>
    </xf>
    <xf numFmtId="0" fontId="27" fillId="0" borderId="9" xfId="0" applyFont="1" applyBorder="1" applyAlignment="1">
      <alignment vertical="center"/>
    </xf>
    <xf numFmtId="0" fontId="2" fillId="3" borderId="12" xfId="0" applyFont="1" applyFill="1" applyBorder="1" applyAlignment="1">
      <alignment horizontal="center" vertical="center" wrapText="1"/>
    </xf>
    <xf numFmtId="0" fontId="2" fillId="3" borderId="86" xfId="0" applyFont="1" applyFill="1" applyBorder="1" applyAlignment="1">
      <alignment horizontal="center" vertical="center" wrapText="1"/>
    </xf>
    <xf numFmtId="0" fontId="2" fillId="3" borderId="89" xfId="0" applyFont="1" applyFill="1" applyBorder="1" applyAlignment="1">
      <alignment horizontal="center" vertical="center" wrapText="1"/>
    </xf>
    <xf numFmtId="3" fontId="0" fillId="3" borderId="9" xfId="0" applyNumberFormat="1" applyFill="1" applyBorder="1" applyAlignment="1">
      <alignment horizontal="center" vertical="center"/>
    </xf>
    <xf numFmtId="165" fontId="0" fillId="0" borderId="9" xfId="0" applyNumberFormat="1" applyBorder="1" applyAlignment="1">
      <alignment horizontal="center" vertical="center"/>
    </xf>
    <xf numFmtId="165" fontId="0" fillId="0" borderId="12" xfId="0" applyNumberFormat="1" applyBorder="1" applyAlignment="1">
      <alignment horizontal="center" vertical="center"/>
    </xf>
    <xf numFmtId="14" fontId="0" fillId="0" borderId="12" xfId="0" applyNumberFormat="1" applyBorder="1" applyAlignment="1">
      <alignment horizontal="center" vertical="center"/>
    </xf>
    <xf numFmtId="165" fontId="1" fillId="0" borderId="9" xfId="0" applyNumberFormat="1" applyFont="1" applyBorder="1" applyAlignment="1">
      <alignment horizontal="center" vertical="center" wrapText="1"/>
    </xf>
    <xf numFmtId="0" fontId="2" fillId="0" borderId="20" xfId="0" applyFont="1" applyBorder="1" applyAlignment="1">
      <alignment horizontal="center"/>
    </xf>
    <xf numFmtId="0" fontId="2" fillId="0" borderId="12" xfId="0" applyFont="1" applyBorder="1" applyAlignment="1">
      <alignment horizontal="center"/>
    </xf>
    <xf numFmtId="0" fontId="2" fillId="0" borderId="17" xfId="0" applyFont="1" applyBorder="1" applyAlignment="1">
      <alignment horizontal="center"/>
    </xf>
    <xf numFmtId="0" fontId="2" fillId="3" borderId="17" xfId="0" applyFont="1" applyFill="1" applyBorder="1" applyAlignment="1">
      <alignment horizontal="center" vertical="center" wrapText="1"/>
    </xf>
    <xf numFmtId="0" fontId="2" fillId="2" borderId="45" xfId="0" applyFont="1" applyFill="1" applyBorder="1" applyAlignment="1" applyProtection="1">
      <alignment horizontal="center" vertical="center" wrapText="1"/>
      <protection locked="0"/>
    </xf>
    <xf numFmtId="0" fontId="4" fillId="2" borderId="5" xfId="0" applyFont="1" applyFill="1" applyBorder="1" applyAlignment="1" applyProtection="1">
      <alignment vertical="center"/>
      <protection locked="0"/>
    </xf>
    <xf numFmtId="0" fontId="8" fillId="3" borderId="23" xfId="0" applyFont="1" applyFill="1" applyBorder="1" applyAlignment="1" applyProtection="1">
      <alignment vertical="center" wrapText="1"/>
      <protection locked="0"/>
    </xf>
    <xf numFmtId="0" fontId="62" fillId="17" borderId="0" xfId="0" applyFont="1" applyFill="1" applyAlignment="1">
      <alignment horizontal="right" vertical="center"/>
    </xf>
    <xf numFmtId="0" fontId="18" fillId="40" borderId="64" xfId="0" applyFont="1" applyFill="1" applyBorder="1" applyAlignment="1">
      <alignment horizontal="center" vertical="center"/>
    </xf>
    <xf numFmtId="0" fontId="18" fillId="40" borderId="9"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23" xfId="0" applyFont="1" applyFill="1" applyBorder="1" applyAlignment="1" applyProtection="1">
      <alignment horizontal="left" vertical="center" wrapText="1"/>
      <protection locked="0"/>
    </xf>
    <xf numFmtId="0" fontId="2" fillId="3" borderId="84" xfId="0" applyFont="1" applyFill="1" applyBorder="1" applyAlignment="1" applyProtection="1">
      <alignment horizontal="left" vertical="center" wrapText="1"/>
      <protection locked="0"/>
    </xf>
    <xf numFmtId="0" fontId="2" fillId="3" borderId="85" xfId="0" applyFont="1" applyFill="1" applyBorder="1" applyAlignment="1" applyProtection="1">
      <alignment horizontal="left" vertical="center" wrapText="1"/>
      <protection locked="0"/>
    </xf>
    <xf numFmtId="0" fontId="2" fillId="3" borderId="103" xfId="0" applyFont="1" applyFill="1" applyBorder="1" applyAlignment="1" applyProtection="1">
      <alignment horizontal="left" vertical="center" wrapText="1"/>
      <protection locked="0"/>
    </xf>
    <xf numFmtId="0" fontId="2" fillId="2" borderId="33" xfId="0" applyFont="1" applyFill="1" applyBorder="1" applyAlignment="1" applyProtection="1">
      <alignment horizontal="center" vertical="top" wrapText="1"/>
      <protection locked="0"/>
    </xf>
    <xf numFmtId="0" fontId="2" fillId="2" borderId="34" xfId="0" applyFont="1" applyFill="1" applyBorder="1" applyAlignment="1" applyProtection="1">
      <alignment horizontal="center" vertical="top" wrapText="1"/>
      <protection locked="0"/>
    </xf>
    <xf numFmtId="0" fontId="2" fillId="2" borderId="35" xfId="0" applyFont="1" applyFill="1" applyBorder="1" applyAlignment="1" applyProtection="1">
      <alignment horizontal="center" vertical="top" wrapText="1"/>
      <protection locked="0"/>
    </xf>
    <xf numFmtId="0" fontId="4" fillId="0" borderId="13"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4" fillId="0" borderId="5"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23" xfId="0" applyFont="1" applyBorder="1" applyAlignment="1" applyProtection="1">
      <alignment horizontal="center"/>
      <protection locked="0"/>
    </xf>
    <xf numFmtId="0" fontId="2" fillId="3" borderId="5" xfId="0" applyFont="1" applyFill="1" applyBorder="1" applyAlignment="1" applyProtection="1">
      <alignment horizontal="center" vertical="top" wrapText="1"/>
      <protection locked="0"/>
    </xf>
    <xf numFmtId="0" fontId="2" fillId="3" borderId="11" xfId="0" applyFont="1" applyFill="1" applyBorder="1" applyAlignment="1" applyProtection="1">
      <alignment horizontal="center" vertical="top" wrapText="1"/>
      <protection locked="0"/>
    </xf>
    <xf numFmtId="0" fontId="2" fillId="3" borderId="23" xfId="0" applyFont="1" applyFill="1" applyBorder="1" applyAlignment="1" applyProtection="1">
      <alignment horizontal="center" vertical="top" wrapText="1"/>
      <protection locked="0"/>
    </xf>
    <xf numFmtId="0" fontId="2" fillId="3" borderId="84" xfId="0" applyFont="1" applyFill="1" applyBorder="1" applyAlignment="1" applyProtection="1">
      <alignment horizontal="center" vertical="top" wrapText="1"/>
      <protection locked="0"/>
    </xf>
    <xf numFmtId="0" fontId="2" fillId="3" borderId="85" xfId="0" applyFont="1" applyFill="1" applyBorder="1" applyAlignment="1" applyProtection="1">
      <alignment horizontal="center" vertical="top" wrapText="1"/>
      <protection locked="0"/>
    </xf>
    <xf numFmtId="0" fontId="2" fillId="3" borderId="103" xfId="0" applyFont="1" applyFill="1" applyBorder="1" applyAlignment="1" applyProtection="1">
      <alignment horizontal="center" vertical="top" wrapText="1"/>
      <protection locked="0"/>
    </xf>
    <xf numFmtId="0" fontId="47" fillId="27" borderId="101" xfId="0" applyFont="1" applyFill="1" applyBorder="1" applyAlignment="1">
      <alignment horizontal="center" vertical="center" wrapText="1"/>
    </xf>
    <xf numFmtId="0" fontId="47" fillId="27" borderId="98" xfId="0" applyFont="1" applyFill="1" applyBorder="1" applyAlignment="1">
      <alignment horizontal="center" vertical="center" wrapText="1"/>
    </xf>
    <xf numFmtId="0" fontId="47" fillId="27" borderId="99" xfId="0" applyFont="1" applyFill="1" applyBorder="1" applyAlignment="1">
      <alignment horizontal="center" vertical="center" wrapText="1"/>
    </xf>
    <xf numFmtId="0" fontId="47" fillId="27" borderId="100" xfId="0" applyFont="1" applyFill="1" applyBorder="1" applyAlignment="1">
      <alignment horizontal="center" vertical="center" wrapText="1"/>
    </xf>
    <xf numFmtId="0" fontId="42" fillId="28" borderId="13" xfId="0" applyFont="1" applyFill="1" applyBorder="1" applyAlignment="1">
      <alignment horizontal="center" vertical="center" wrapText="1"/>
    </xf>
    <xf numFmtId="0" fontId="42" fillId="28" borderId="9" xfId="0" applyFont="1" applyFill="1" applyBorder="1" applyAlignment="1">
      <alignment horizontal="center" vertical="center" wrapText="1"/>
    </xf>
    <xf numFmtId="0" fontId="42" fillId="28" borderId="14" xfId="0" applyFont="1" applyFill="1" applyBorder="1" applyAlignment="1">
      <alignment horizontal="center" vertical="center" wrapText="1"/>
    </xf>
    <xf numFmtId="0" fontId="9" fillId="3" borderId="5"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2" fillId="27" borderId="33" xfId="0" applyFont="1" applyFill="1" applyBorder="1" applyAlignment="1">
      <alignment horizontal="center" vertical="center" wrapText="1"/>
    </xf>
    <xf numFmtId="0" fontId="2" fillId="27" borderId="34" xfId="0" applyFont="1" applyFill="1" applyBorder="1" applyAlignment="1">
      <alignment horizontal="center" vertical="center" wrapText="1"/>
    </xf>
    <xf numFmtId="0" fontId="2" fillId="27" borderId="35" xfId="0" applyFont="1" applyFill="1" applyBorder="1" applyAlignment="1">
      <alignment horizontal="center" vertical="center" wrapText="1"/>
    </xf>
    <xf numFmtId="0" fontId="14" fillId="10" borderId="24" xfId="0" applyFont="1" applyFill="1" applyBorder="1" applyAlignment="1" applyProtection="1">
      <alignment horizontal="center" vertical="center"/>
      <protection locked="0"/>
    </xf>
    <xf numFmtId="0" fontId="14" fillId="10" borderId="6" xfId="0" applyFont="1" applyFill="1" applyBorder="1" applyAlignment="1" applyProtection="1">
      <alignment horizontal="center" vertical="center"/>
      <protection locked="0"/>
    </xf>
    <xf numFmtId="0" fontId="14" fillId="10" borderId="29" xfId="0" applyFont="1" applyFill="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5" fillId="26" borderId="5" xfId="0" applyFont="1" applyFill="1" applyBorder="1" applyAlignment="1" applyProtection="1">
      <alignment horizontal="center" vertical="top" wrapText="1"/>
      <protection locked="0"/>
    </xf>
    <xf numFmtId="0" fontId="15" fillId="26" borderId="11" xfId="0" applyFont="1" applyFill="1" applyBorder="1" applyAlignment="1" applyProtection="1">
      <alignment horizontal="center" vertical="top" wrapText="1"/>
      <protection locked="0"/>
    </xf>
    <xf numFmtId="0" fontId="15" fillId="26" borderId="23" xfId="0" applyFont="1" applyFill="1" applyBorder="1" applyAlignment="1" applyProtection="1">
      <alignment horizontal="center" vertical="top" wrapText="1"/>
      <protection locked="0"/>
    </xf>
    <xf numFmtId="0" fontId="28" fillId="3" borderId="0" xfId="0" applyFont="1" applyFill="1" applyAlignment="1" applyProtection="1">
      <alignment horizontal="center" wrapText="1"/>
      <protection locked="0"/>
    </xf>
    <xf numFmtId="0" fontId="28" fillId="3" borderId="18" xfId="0" applyFont="1" applyFill="1" applyBorder="1" applyAlignment="1" applyProtection="1">
      <alignment horizontal="center" wrapText="1"/>
      <protection locked="0"/>
    </xf>
    <xf numFmtId="0" fontId="28" fillId="3" borderId="19" xfId="0" applyFont="1" applyFill="1" applyBorder="1" applyAlignment="1" applyProtection="1">
      <alignment horizontal="center" wrapText="1"/>
      <protection locked="0"/>
    </xf>
    <xf numFmtId="0" fontId="28" fillId="3" borderId="20" xfId="0" applyFont="1" applyFill="1" applyBorder="1" applyAlignment="1" applyProtection="1">
      <alignment horizontal="center" wrapText="1"/>
      <protection locked="0"/>
    </xf>
    <xf numFmtId="0" fontId="16" fillId="3" borderId="0" xfId="0" applyFont="1" applyFill="1" applyAlignment="1" applyProtection="1">
      <alignment horizontal="center" wrapText="1"/>
      <protection locked="0"/>
    </xf>
    <xf numFmtId="0" fontId="16" fillId="3" borderId="15" xfId="0" applyFont="1" applyFill="1" applyBorder="1" applyAlignment="1" applyProtection="1">
      <alignment horizontal="center" wrapText="1"/>
      <protection locked="0"/>
    </xf>
    <xf numFmtId="0" fontId="16" fillId="3" borderId="19" xfId="0" applyFont="1" applyFill="1" applyBorder="1" applyAlignment="1" applyProtection="1">
      <alignment horizontal="center" wrapText="1"/>
      <protection locked="0"/>
    </xf>
    <xf numFmtId="0" fontId="16" fillId="3" borderId="16" xfId="0" applyFont="1" applyFill="1" applyBorder="1" applyAlignment="1" applyProtection="1">
      <alignment horizontal="center" wrapText="1"/>
      <protection locked="0"/>
    </xf>
    <xf numFmtId="0" fontId="7" fillId="2" borderId="101" xfId="0" applyFont="1" applyFill="1" applyBorder="1" applyAlignment="1">
      <alignment horizontal="center" vertical="center" wrapText="1"/>
    </xf>
    <xf numFmtId="0" fontId="7" fillId="2" borderId="100" xfId="0" applyFont="1" applyFill="1" applyBorder="1" applyAlignment="1">
      <alignment horizontal="center" vertical="center" wrapText="1"/>
    </xf>
    <xf numFmtId="0" fontId="20" fillId="0" borderId="46" xfId="0" applyFont="1" applyBorder="1" applyAlignment="1" applyProtection="1">
      <alignment horizontal="left" vertical="center"/>
      <protection locked="0"/>
    </xf>
    <xf numFmtId="0" fontId="20" fillId="0" borderId="47" xfId="0" applyFont="1" applyBorder="1" applyAlignment="1" applyProtection="1">
      <alignment horizontal="left" vertical="center"/>
      <protection locked="0"/>
    </xf>
    <xf numFmtId="0" fontId="22" fillId="0" borderId="46" xfId="0" applyFont="1" applyBorder="1" applyAlignment="1" applyProtection="1">
      <alignment vertical="center" wrapText="1"/>
      <protection locked="0"/>
    </xf>
    <xf numFmtId="0" fontId="22" fillId="0" borderId="47" xfId="0" applyFont="1" applyBorder="1" applyAlignment="1" applyProtection="1">
      <alignment vertical="center" wrapText="1"/>
      <protection locked="0"/>
    </xf>
    <xf numFmtId="0" fontId="2" fillId="27" borderId="101" xfId="0" applyFont="1" applyFill="1" applyBorder="1" applyAlignment="1">
      <alignment horizontal="center" vertical="center" wrapText="1"/>
    </xf>
    <xf numFmtId="0" fontId="2" fillId="27" borderId="98" xfId="0" applyFont="1" applyFill="1" applyBorder="1" applyAlignment="1">
      <alignment horizontal="center" vertical="center" wrapText="1"/>
    </xf>
    <xf numFmtId="0" fontId="2" fillId="27" borderId="99" xfId="0" applyFont="1" applyFill="1" applyBorder="1" applyAlignment="1">
      <alignment horizontal="center" vertical="center" wrapText="1"/>
    </xf>
    <xf numFmtId="0" fontId="2" fillId="27" borderId="100" xfId="0" applyFont="1" applyFill="1" applyBorder="1" applyAlignment="1">
      <alignment horizontal="center" vertical="center" wrapText="1"/>
    </xf>
    <xf numFmtId="0" fontId="2" fillId="2" borderId="33" xfId="0" applyFont="1" applyFill="1" applyBorder="1" applyAlignment="1">
      <alignment horizontal="center" vertical="top" wrapText="1"/>
    </xf>
    <xf numFmtId="0" fontId="2" fillId="2" borderId="34" xfId="0" applyFont="1" applyFill="1" applyBorder="1" applyAlignment="1">
      <alignment horizontal="center" vertical="top" wrapText="1"/>
    </xf>
    <xf numFmtId="0" fontId="2" fillId="2" borderId="35" xfId="0" applyFont="1" applyFill="1" applyBorder="1" applyAlignment="1">
      <alignment horizontal="center" vertical="top" wrapText="1"/>
    </xf>
    <xf numFmtId="0" fontId="21" fillId="3" borderId="58" xfId="0" applyFont="1" applyFill="1" applyBorder="1" applyAlignment="1" applyProtection="1">
      <alignment horizontal="left" vertical="center" wrapText="1"/>
      <protection locked="0"/>
    </xf>
    <xf numFmtId="0" fontId="21" fillId="3" borderId="18" xfId="0" applyFont="1" applyFill="1" applyBorder="1" applyAlignment="1" applyProtection="1">
      <alignment horizontal="left" vertical="center" wrapText="1"/>
      <protection locked="0"/>
    </xf>
    <xf numFmtId="0" fontId="21" fillId="3" borderId="54" xfId="0" applyFont="1" applyFill="1" applyBorder="1" applyAlignment="1" applyProtection="1">
      <alignment horizontal="left" vertical="center" wrapText="1"/>
      <protection locked="0"/>
    </xf>
    <xf numFmtId="0" fontId="10" fillId="0" borderId="27"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6" fillId="3" borderId="24" xfId="0" applyFont="1" applyFill="1" applyBorder="1" applyAlignment="1" applyProtection="1">
      <alignment horizontal="center" wrapText="1"/>
      <protection locked="0"/>
    </xf>
    <xf numFmtId="0" fontId="16" fillId="3" borderId="6" xfId="0" applyFont="1" applyFill="1" applyBorder="1" applyAlignment="1" applyProtection="1">
      <alignment horizontal="center" wrapText="1"/>
      <protection locked="0"/>
    </xf>
    <xf numFmtId="0" fontId="16" fillId="3" borderId="17" xfId="0" applyFont="1" applyFill="1" applyBorder="1" applyAlignment="1" applyProtection="1">
      <alignment horizontal="center" wrapText="1"/>
      <protection locked="0"/>
    </xf>
    <xf numFmtId="0" fontId="16" fillId="3" borderId="25" xfId="0" applyFont="1" applyFill="1" applyBorder="1" applyAlignment="1" applyProtection="1">
      <alignment horizontal="center" wrapText="1"/>
      <protection locked="0"/>
    </xf>
    <xf numFmtId="0" fontId="16" fillId="3" borderId="18" xfId="0" applyFont="1" applyFill="1" applyBorder="1" applyAlignment="1" applyProtection="1">
      <alignment horizontal="center" wrapText="1"/>
      <protection locked="0"/>
    </xf>
    <xf numFmtId="0" fontId="16" fillId="3" borderId="30" xfId="0" applyFont="1" applyFill="1" applyBorder="1" applyAlignment="1" applyProtection="1">
      <alignment horizontal="center" wrapText="1"/>
      <protection locked="0"/>
    </xf>
    <xf numFmtId="0" fontId="16" fillId="3" borderId="31" xfId="0" applyFont="1" applyFill="1" applyBorder="1" applyAlignment="1" applyProtection="1">
      <alignment horizontal="center" wrapText="1"/>
      <protection locked="0"/>
    </xf>
    <xf numFmtId="0" fontId="16" fillId="3" borderId="43" xfId="0" applyFont="1" applyFill="1" applyBorder="1" applyAlignment="1" applyProtection="1">
      <alignment horizontal="center" wrapText="1"/>
      <protection locked="0"/>
    </xf>
    <xf numFmtId="0" fontId="39" fillId="3" borderId="40" xfId="0" applyFont="1" applyFill="1" applyBorder="1" applyAlignment="1" applyProtection="1">
      <alignment horizontal="center" wrapText="1"/>
      <protection locked="0"/>
    </xf>
    <xf numFmtId="0" fontId="16" fillId="3" borderId="29" xfId="0" applyFont="1" applyFill="1" applyBorder="1" applyAlignment="1" applyProtection="1">
      <alignment horizontal="center" wrapText="1"/>
      <protection locked="0"/>
    </xf>
    <xf numFmtId="0" fontId="16" fillId="3" borderId="41" xfId="0" applyFont="1" applyFill="1" applyBorder="1" applyAlignment="1" applyProtection="1">
      <alignment horizontal="center" wrapText="1"/>
      <protection locked="0"/>
    </xf>
    <xf numFmtId="0" fontId="16" fillId="3" borderId="42" xfId="0" applyFont="1" applyFill="1" applyBorder="1" applyAlignment="1" applyProtection="1">
      <alignment horizontal="center" wrapText="1"/>
      <protection locked="0"/>
    </xf>
    <xf numFmtId="0" fontId="16" fillId="3" borderId="32" xfId="0" applyFont="1" applyFill="1" applyBorder="1" applyAlignment="1" applyProtection="1">
      <alignment horizontal="center" wrapText="1"/>
      <protection locked="0"/>
    </xf>
    <xf numFmtId="0" fontId="2" fillId="3" borderId="3" xfId="0" applyFont="1" applyFill="1" applyBorder="1" applyAlignment="1" applyProtection="1">
      <alignment horizontal="center" vertical="top" wrapText="1"/>
      <protection locked="0"/>
    </xf>
    <xf numFmtId="0" fontId="2" fillId="3" borderId="7" xfId="0" applyFont="1" applyFill="1" applyBorder="1" applyAlignment="1" applyProtection="1">
      <alignment horizontal="center" vertical="top" wrapText="1"/>
      <protection locked="0"/>
    </xf>
    <xf numFmtId="0" fontId="2" fillId="3" borderId="2" xfId="0" applyFont="1" applyFill="1" applyBorder="1" applyAlignment="1" applyProtection="1">
      <alignment horizontal="center" vertical="top" wrapText="1"/>
      <protection locked="0"/>
    </xf>
    <xf numFmtId="0" fontId="14" fillId="0" borderId="26"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42" fillId="28" borderId="21" xfId="0" applyFont="1" applyFill="1" applyBorder="1" applyAlignment="1">
      <alignment horizontal="center" vertical="center" wrapText="1"/>
    </xf>
    <xf numFmtId="0" fontId="42" fillId="28" borderId="27" xfId="0" applyFont="1" applyFill="1" applyBorder="1" applyAlignment="1">
      <alignment horizontal="center" vertical="center" wrapText="1"/>
    </xf>
    <xf numFmtId="0" fontId="42" fillId="28" borderId="28" xfId="0" applyFont="1" applyFill="1" applyBorder="1" applyAlignment="1">
      <alignment horizontal="center" vertical="center" wrapText="1"/>
    </xf>
    <xf numFmtId="0" fontId="14" fillId="0" borderId="2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0" fillId="0" borderId="56"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7" fillId="3" borderId="58" xfId="0" applyFont="1" applyFill="1" applyBorder="1" applyAlignment="1" applyProtection="1">
      <alignment horizontal="center" vertical="center" wrapText="1"/>
      <protection locked="0"/>
    </xf>
    <xf numFmtId="0" fontId="7" fillId="3" borderId="41"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28" fillId="3" borderId="22" xfId="0" applyFont="1" applyFill="1" applyBorder="1" applyAlignment="1" applyProtection="1">
      <alignment horizontal="center" wrapText="1"/>
      <protection locked="0"/>
    </xf>
    <xf numFmtId="0" fontId="28" fillId="3" borderId="37" xfId="0" applyFont="1" applyFill="1" applyBorder="1" applyAlignment="1" applyProtection="1">
      <alignment horizontal="center" wrapText="1"/>
      <protection locked="0"/>
    </xf>
    <xf numFmtId="0" fontId="28" fillId="3" borderId="13" xfId="0" applyFont="1" applyFill="1" applyBorder="1" applyAlignment="1" applyProtection="1">
      <alignment horizontal="center" wrapText="1"/>
      <protection locked="0"/>
    </xf>
    <xf numFmtId="0" fontId="28" fillId="3" borderId="9" xfId="0" applyFont="1" applyFill="1" applyBorder="1" applyAlignment="1" applyProtection="1">
      <alignment horizontal="center" wrapText="1"/>
      <protection locked="0"/>
    </xf>
    <xf numFmtId="0" fontId="5" fillId="3" borderId="54" xfId="0" applyFont="1" applyFill="1" applyBorder="1" applyAlignment="1" applyProtection="1">
      <alignment horizontal="center" vertical="center" wrapText="1"/>
      <protection locked="0"/>
    </xf>
    <xf numFmtId="0" fontId="5" fillId="3" borderId="59" xfId="0" applyFont="1" applyFill="1" applyBorder="1" applyAlignment="1" applyProtection="1">
      <alignment horizontal="center" vertical="center" wrapText="1"/>
      <protection locked="0"/>
    </xf>
    <xf numFmtId="0" fontId="7" fillId="3" borderId="102"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top" wrapText="1"/>
      <protection locked="0"/>
    </xf>
    <xf numFmtId="0" fontId="2" fillId="3" borderId="9" xfId="0" applyFont="1" applyFill="1" applyBorder="1" applyAlignment="1" applyProtection="1">
      <alignment horizontal="center" vertical="top" wrapText="1"/>
      <protection locked="0"/>
    </xf>
    <xf numFmtId="0" fontId="2" fillId="3" borderId="14" xfId="0" applyFont="1" applyFill="1" applyBorder="1" applyAlignment="1" applyProtection="1">
      <alignment horizontal="center" vertical="top" wrapText="1"/>
      <protection locked="0"/>
    </xf>
    <xf numFmtId="0" fontId="2" fillId="0" borderId="5" xfId="0" applyFont="1" applyBorder="1" applyAlignment="1">
      <alignment horizontal="center" wrapText="1"/>
    </xf>
    <xf numFmtId="0" fontId="2" fillId="0" borderId="11" xfId="0" applyFont="1" applyBorder="1" applyAlignment="1">
      <alignment horizontal="center" wrapText="1"/>
    </xf>
    <xf numFmtId="0" fontId="2" fillId="0" borderId="23" xfId="0" applyFont="1" applyBorder="1" applyAlignment="1">
      <alignment horizontal="center" wrapText="1"/>
    </xf>
    <xf numFmtId="0" fontId="14" fillId="0" borderId="5"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13" fillId="2" borderId="5"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8" fillId="0" borderId="9" xfId="0" applyFont="1" applyBorder="1" applyAlignment="1" applyProtection="1">
      <alignment vertical="top" wrapText="1"/>
      <protection locked="0"/>
    </xf>
    <xf numFmtId="0" fontId="8" fillId="0" borderId="14" xfId="0" applyFont="1" applyBorder="1" applyAlignment="1" applyProtection="1">
      <alignment vertical="top" wrapText="1"/>
      <protection locked="0"/>
    </xf>
    <xf numFmtId="0" fontId="8" fillId="0" borderId="9"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4" fillId="2" borderId="5"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0" xfId="0" applyFont="1" applyBorder="1" applyAlignment="1" applyProtection="1">
      <alignment horizontal="center"/>
      <protection locked="0"/>
    </xf>
    <xf numFmtId="0" fontId="5" fillId="0" borderId="2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5" fillId="2" borderId="9" xfId="0" applyFont="1" applyFill="1" applyBorder="1" applyAlignment="1" applyProtection="1">
      <alignment horizontal="left" vertical="center"/>
      <protection locked="0"/>
    </xf>
    <xf numFmtId="0" fontId="19" fillId="27" borderId="3" xfId="0" applyFont="1" applyFill="1" applyBorder="1" applyAlignment="1">
      <alignment horizontal="center" vertical="center" wrapText="1"/>
    </xf>
    <xf numFmtId="0" fontId="19" fillId="27" borderId="2" xfId="0" applyFont="1" applyFill="1" applyBorder="1" applyAlignment="1">
      <alignment horizontal="center" vertical="center" wrapText="1"/>
    </xf>
    <xf numFmtId="0" fontId="19" fillId="27" borderId="13" xfId="0" applyFont="1" applyFill="1" applyBorder="1" applyAlignment="1">
      <alignment horizontal="center" vertical="center" wrapText="1"/>
    </xf>
    <xf numFmtId="0" fontId="19" fillId="27" borderId="14" xfId="0" applyFont="1" applyFill="1" applyBorder="1" applyAlignment="1">
      <alignment horizontal="center" vertical="center" wrapText="1"/>
    </xf>
    <xf numFmtId="0" fontId="19" fillId="27" borderId="4" xfId="0" applyFont="1" applyFill="1" applyBorder="1" applyAlignment="1">
      <alignment horizontal="center" vertical="center" wrapText="1"/>
    </xf>
    <xf numFmtId="0" fontId="19" fillId="27" borderId="1" xfId="0" applyFont="1" applyFill="1" applyBorder="1" applyAlignment="1">
      <alignment horizontal="center" vertical="center" wrapText="1"/>
    </xf>
    <xf numFmtId="0" fontId="19" fillId="27" borderId="7" xfId="0" applyFont="1" applyFill="1" applyBorder="1" applyAlignment="1">
      <alignment horizontal="center" vertical="center" wrapText="1"/>
    </xf>
    <xf numFmtId="0" fontId="19" fillId="27" borderId="8" xfId="0" applyFont="1" applyFill="1" applyBorder="1" applyAlignment="1">
      <alignment horizontal="center" vertical="center" wrapText="1"/>
    </xf>
    <xf numFmtId="0" fontId="20" fillId="25" borderId="3" xfId="0" applyFont="1" applyFill="1" applyBorder="1" applyAlignment="1" applyProtection="1">
      <alignment horizontal="center" vertical="center" wrapText="1"/>
      <protection locked="0"/>
    </xf>
    <xf numFmtId="0" fontId="20" fillId="25" borderId="7" xfId="0" applyFont="1" applyFill="1" applyBorder="1" applyAlignment="1" applyProtection="1">
      <alignment horizontal="center" vertical="center" wrapText="1"/>
      <protection locked="0"/>
    </xf>
    <xf numFmtId="0" fontId="20" fillId="25" borderId="2" xfId="0" applyFont="1" applyFill="1" applyBorder="1" applyAlignment="1" applyProtection="1">
      <alignment horizontal="center" vertical="center" wrapText="1"/>
      <protection locked="0"/>
    </xf>
    <xf numFmtId="0" fontId="20" fillId="25" borderId="4" xfId="0" applyFont="1" applyFill="1" applyBorder="1" applyAlignment="1" applyProtection="1">
      <alignment horizontal="center" vertical="center" wrapText="1"/>
      <protection locked="0"/>
    </xf>
    <xf numFmtId="0" fontId="20" fillId="25" borderId="8" xfId="0" applyFont="1" applyFill="1" applyBorder="1" applyAlignment="1" applyProtection="1">
      <alignment horizontal="center" vertical="center" wrapText="1"/>
      <protection locked="0"/>
    </xf>
    <xf numFmtId="0" fontId="20" fillId="25" borderId="1" xfId="0" applyFont="1" applyFill="1" applyBorder="1" applyAlignment="1" applyProtection="1">
      <alignment horizontal="center" vertical="center" wrapText="1"/>
      <protection locked="0"/>
    </xf>
    <xf numFmtId="0" fontId="38"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42" fillId="28" borderId="5" xfId="0" applyFont="1" applyFill="1" applyBorder="1" applyAlignment="1">
      <alignment horizontal="center" vertical="center" wrapText="1"/>
    </xf>
    <xf numFmtId="0" fontId="42" fillId="28" borderId="11" xfId="0" applyFont="1" applyFill="1" applyBorder="1" applyAlignment="1">
      <alignment horizontal="center" vertical="center" wrapText="1"/>
    </xf>
    <xf numFmtId="0" fontId="42" fillId="28" borderId="23" xfId="0" applyFont="1" applyFill="1" applyBorder="1" applyAlignment="1">
      <alignment horizontal="center" vertical="center" wrapText="1"/>
    </xf>
    <xf numFmtId="0" fontId="20" fillId="0" borderId="3"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43" fillId="0" borderId="10" xfId="15" applyBorder="1" applyAlignment="1" applyProtection="1">
      <alignment horizontal="center" vertical="center" wrapText="1"/>
      <protection locked="0"/>
    </xf>
    <xf numFmtId="0" fontId="43" fillId="0" borderId="11" xfId="15" applyBorder="1" applyAlignment="1" applyProtection="1">
      <alignment horizontal="center" vertical="center" wrapText="1"/>
      <protection locked="0"/>
    </xf>
    <xf numFmtId="0" fontId="43" fillId="0" borderId="12" xfId="15"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12" xfId="0" applyFont="1" applyFill="1" applyBorder="1" applyAlignment="1" applyProtection="1">
      <alignment horizontal="center" vertical="top"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9" fillId="2" borderId="5"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23" xfId="0" applyFont="1" applyFill="1" applyBorder="1" applyAlignment="1">
      <alignment horizontal="center" vertical="center"/>
    </xf>
    <xf numFmtId="0" fontId="3" fillId="3" borderId="10" xfId="0" applyFont="1" applyFill="1" applyBorder="1" applyAlignment="1" applyProtection="1">
      <alignment horizontal="left" vertical="top" wrapText="1"/>
      <protection locked="0"/>
    </xf>
    <xf numFmtId="0" fontId="2" fillId="0" borderId="87" xfId="0" applyFont="1" applyBorder="1" applyAlignment="1">
      <alignment horizontal="center" wrapText="1"/>
    </xf>
    <xf numFmtId="0" fontId="2" fillId="0" borderId="88" xfId="0" applyFont="1" applyBorder="1" applyAlignment="1">
      <alignment horizontal="center" wrapText="1"/>
    </xf>
    <xf numFmtId="0" fontId="2" fillId="0" borderId="104" xfId="0" applyFont="1" applyBorder="1" applyAlignment="1">
      <alignment horizontal="center" wrapText="1"/>
    </xf>
    <xf numFmtId="0" fontId="8" fillId="3" borderId="5"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8" fillId="3" borderId="23" xfId="0" applyFont="1" applyFill="1" applyBorder="1" applyAlignment="1" applyProtection="1">
      <alignment horizontal="left" vertical="center" wrapText="1"/>
      <protection locked="0"/>
    </xf>
    <xf numFmtId="0" fontId="2" fillId="27" borderId="58" xfId="0" applyFont="1" applyFill="1" applyBorder="1" applyAlignment="1">
      <alignment horizontal="center" vertical="center"/>
    </xf>
    <xf numFmtId="0" fontId="2" fillId="27" borderId="18" xfId="0" applyFont="1" applyFill="1" applyBorder="1" applyAlignment="1">
      <alignment horizontal="center" vertical="center"/>
    </xf>
    <xf numFmtId="0" fontId="2" fillId="27" borderId="54" xfId="0" applyFont="1" applyFill="1" applyBorder="1" applyAlignment="1">
      <alignment horizontal="center" vertical="center"/>
    </xf>
    <xf numFmtId="0" fontId="2" fillId="27" borderId="59" xfId="0" applyFont="1" applyFill="1" applyBorder="1" applyAlignment="1">
      <alignment horizontal="center" vertical="center"/>
    </xf>
    <xf numFmtId="0" fontId="2" fillId="2" borderId="56" xfId="0" applyFont="1" applyFill="1" applyBorder="1" applyAlignment="1" applyProtection="1">
      <alignment horizontal="center" vertical="top" wrapText="1"/>
      <protection locked="0"/>
    </xf>
    <xf numFmtId="0" fontId="2" fillId="2" borderId="57" xfId="0" applyFont="1" applyFill="1" applyBorder="1" applyAlignment="1" applyProtection="1">
      <alignment horizontal="center" vertical="top" wrapText="1"/>
      <protection locked="0"/>
    </xf>
    <xf numFmtId="0" fontId="2" fillId="2" borderId="50" xfId="0" applyFont="1" applyFill="1" applyBorder="1" applyAlignment="1" applyProtection="1">
      <alignment horizontal="center" vertical="top" wrapText="1"/>
      <protection locked="0"/>
    </xf>
    <xf numFmtId="0" fontId="2" fillId="27" borderId="58" xfId="0" applyFont="1" applyFill="1" applyBorder="1" applyAlignment="1">
      <alignment horizontal="center" wrapText="1"/>
    </xf>
    <xf numFmtId="0" fontId="2" fillId="27" borderId="18" xfId="0" applyFont="1" applyFill="1" applyBorder="1" applyAlignment="1">
      <alignment horizontal="center"/>
    </xf>
    <xf numFmtId="0" fontId="2" fillId="27" borderId="54" xfId="0" applyFont="1" applyFill="1" applyBorder="1" applyAlignment="1">
      <alignment horizontal="center"/>
    </xf>
    <xf numFmtId="0" fontId="2" fillId="27" borderId="59" xfId="0" applyFont="1" applyFill="1" applyBorder="1" applyAlignment="1">
      <alignment horizontal="center"/>
    </xf>
    <xf numFmtId="0" fontId="2" fillId="0" borderId="84" xfId="0" applyFont="1" applyBorder="1" applyAlignment="1">
      <alignment horizontal="center" wrapText="1"/>
    </xf>
    <xf numFmtId="0" fontId="2" fillId="0" borderId="85" xfId="0" applyFont="1" applyBorder="1" applyAlignment="1">
      <alignment horizontal="center" wrapText="1"/>
    </xf>
    <xf numFmtId="0" fontId="2" fillId="0" borderId="103" xfId="0" applyFont="1" applyBorder="1" applyAlignment="1">
      <alignment horizontal="center" wrapText="1"/>
    </xf>
    <xf numFmtId="0" fontId="8" fillId="0" borderId="40"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20" fillId="0" borderId="56"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9" xfId="0" applyFont="1" applyBorder="1" applyAlignment="1">
      <alignment horizontal="center" vertical="center" wrapText="1"/>
    </xf>
    <xf numFmtId="0" fontId="22" fillId="0" borderId="56" xfId="0" applyFont="1" applyBorder="1" applyAlignment="1" applyProtection="1">
      <alignment horizontal="center" vertical="center" wrapText="1"/>
      <protection locked="0"/>
    </xf>
    <xf numFmtId="0" fontId="22" fillId="0" borderId="50"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35"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35" xfId="0" applyFont="1" applyBorder="1" applyAlignment="1" applyProtection="1">
      <alignment horizontal="center" vertical="center" wrapText="1"/>
      <protection locked="0"/>
    </xf>
    <xf numFmtId="0" fontId="28" fillId="3" borderId="9" xfId="0" applyFont="1" applyFill="1" applyBorder="1" applyAlignment="1">
      <alignment horizontal="center" vertical="center" wrapText="1"/>
    </xf>
    <xf numFmtId="0" fontId="16" fillId="3" borderId="12" xfId="0" applyFont="1" applyFill="1" applyBorder="1" applyAlignment="1" applyProtection="1">
      <alignment horizontal="center" wrapText="1"/>
      <protection locked="0"/>
    </xf>
    <xf numFmtId="0" fontId="16" fillId="3" borderId="9" xfId="0" applyFont="1" applyFill="1" applyBorder="1" applyAlignment="1" applyProtection="1">
      <alignment horizontal="center" wrapText="1"/>
      <protection locked="0"/>
    </xf>
    <xf numFmtId="0" fontId="16" fillId="3" borderId="6" xfId="0" applyFont="1" applyFill="1" applyBorder="1" applyAlignment="1">
      <alignment horizontal="center" wrapText="1"/>
    </xf>
    <xf numFmtId="0" fontId="16" fillId="3" borderId="0" xfId="0" applyFont="1" applyFill="1" applyAlignment="1">
      <alignment horizont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165" fontId="1" fillId="0" borderId="10" xfId="0" applyNumberFormat="1" applyFont="1" applyBorder="1" applyAlignment="1">
      <alignment horizontal="center" vertical="center" wrapText="1"/>
    </xf>
    <xf numFmtId="165" fontId="1" fillId="0" borderId="11" xfId="0" applyNumberFormat="1" applyFont="1" applyBorder="1" applyAlignment="1">
      <alignment horizontal="center" vertical="center" wrapText="1"/>
    </xf>
    <xf numFmtId="0" fontId="28" fillId="3" borderId="9" xfId="0" applyFont="1" applyFill="1" applyBorder="1" applyAlignment="1">
      <alignment horizontal="center" wrapText="1"/>
    </xf>
    <xf numFmtId="0" fontId="39" fillId="3" borderId="9" xfId="0" applyFont="1" applyFill="1" applyBorder="1" applyAlignment="1">
      <alignment horizontal="center" wrapText="1"/>
    </xf>
    <xf numFmtId="0" fontId="19" fillId="27" borderId="38" xfId="0" applyFont="1" applyFill="1" applyBorder="1" applyAlignment="1">
      <alignment horizontal="center" vertical="center" wrapText="1"/>
    </xf>
    <xf numFmtId="0" fontId="19" fillId="27" borderId="9" xfId="0" applyFont="1" applyFill="1" applyBorder="1" applyAlignment="1">
      <alignment horizontal="center" vertical="center" wrapText="1"/>
    </xf>
    <xf numFmtId="0" fontId="19" fillId="27" borderId="10" xfId="0" applyFont="1" applyFill="1" applyBorder="1" applyAlignment="1">
      <alignment horizontal="center" vertical="center" wrapText="1"/>
    </xf>
    <xf numFmtId="0" fontId="19" fillId="27" borderId="3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12" borderId="10" xfId="0" applyFont="1" applyFill="1" applyBorder="1" applyAlignment="1">
      <alignment horizontal="center" vertical="center"/>
    </xf>
    <xf numFmtId="0" fontId="1" fillId="12" borderId="12" xfId="0" applyFont="1" applyFill="1" applyBorder="1" applyAlignment="1">
      <alignment horizontal="center" vertical="center"/>
    </xf>
    <xf numFmtId="0" fontId="1" fillId="18" borderId="11"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1" fillId="7" borderId="9" xfId="0" applyFont="1" applyFill="1" applyBorder="1" applyAlignment="1">
      <alignment horizontal="center" vertical="center"/>
    </xf>
    <xf numFmtId="0" fontId="11" fillId="3" borderId="9" xfId="0" applyFont="1" applyFill="1" applyBorder="1" applyAlignment="1">
      <alignment horizontal="center" vertical="center" wrapText="1"/>
    </xf>
    <xf numFmtId="0" fontId="28" fillId="3" borderId="40" xfId="0" applyFont="1" applyFill="1" applyBorder="1" applyAlignment="1">
      <alignment horizontal="center" wrapText="1"/>
    </xf>
    <xf numFmtId="0" fontId="28" fillId="3" borderId="6" xfId="0" applyFont="1" applyFill="1" applyBorder="1" applyAlignment="1">
      <alignment horizontal="center" wrapText="1"/>
    </xf>
    <xf numFmtId="0" fontId="28" fillId="3" borderId="17" xfId="0" applyFont="1" applyFill="1" applyBorder="1" applyAlignment="1">
      <alignment horizontal="center" wrapText="1"/>
    </xf>
    <xf numFmtId="0" fontId="28" fillId="3" borderId="41" xfId="0" applyFont="1" applyFill="1" applyBorder="1" applyAlignment="1">
      <alignment horizontal="center" wrapText="1"/>
    </xf>
    <xf numFmtId="0" fontId="28" fillId="3" borderId="0" xfId="0" applyFont="1" applyFill="1" applyAlignment="1">
      <alignment horizontal="center" wrapText="1"/>
    </xf>
    <xf numFmtId="0" fontId="28" fillId="3" borderId="18" xfId="0" applyFont="1" applyFill="1" applyBorder="1" applyAlignment="1">
      <alignment horizontal="center" wrapText="1"/>
    </xf>
    <xf numFmtId="0" fontId="28" fillId="3" borderId="44" xfId="0" applyFont="1" applyFill="1" applyBorder="1" applyAlignment="1">
      <alignment horizontal="center" wrapText="1"/>
    </xf>
    <xf numFmtId="0" fontId="28" fillId="3" borderId="19" xfId="0" applyFont="1" applyFill="1" applyBorder="1" applyAlignment="1">
      <alignment horizontal="center" wrapText="1"/>
    </xf>
    <xf numFmtId="0" fontId="28" fillId="3" borderId="20" xfId="0" applyFont="1" applyFill="1" applyBorder="1" applyAlignment="1">
      <alignment horizont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7"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14" fontId="4" fillId="0" borderId="34" xfId="0" applyNumberFormat="1"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8" fillId="0" borderId="0" xfId="0" applyFont="1" applyAlignment="1" applyProtection="1">
      <alignment vertical="top" wrapText="1"/>
      <protection locked="0"/>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34" xfId="0" applyFont="1" applyBorder="1" applyAlignment="1">
      <alignment horizontal="center" vertical="center"/>
    </xf>
    <xf numFmtId="0" fontId="19" fillId="27" borderId="46" xfId="0" applyFont="1" applyFill="1" applyBorder="1" applyAlignment="1">
      <alignment horizontal="center" vertical="center" wrapText="1"/>
    </xf>
    <xf numFmtId="0" fontId="19" fillId="27" borderId="48" xfId="0" applyFont="1" applyFill="1" applyBorder="1" applyAlignment="1">
      <alignment horizontal="center" vertical="center" wrapText="1"/>
    </xf>
    <xf numFmtId="0" fontId="19" fillId="27" borderId="47" xfId="0" applyFont="1" applyFill="1" applyBorder="1" applyAlignment="1">
      <alignment horizontal="center" vertical="center" wrapText="1"/>
    </xf>
    <xf numFmtId="0" fontId="19" fillId="27" borderId="21" xfId="0" applyFont="1" applyFill="1" applyBorder="1" applyAlignment="1">
      <alignment horizontal="center" vertical="center" wrapText="1"/>
    </xf>
    <xf numFmtId="0" fontId="19" fillId="27" borderId="27" xfId="0" applyFont="1" applyFill="1" applyBorder="1" applyAlignment="1">
      <alignment horizontal="center" vertical="center" wrapText="1"/>
    </xf>
    <xf numFmtId="0" fontId="19" fillId="27" borderId="40" xfId="0" applyFont="1" applyFill="1" applyBorder="1" applyAlignment="1">
      <alignment horizontal="center" vertical="center" wrapText="1"/>
    </xf>
    <xf numFmtId="0" fontId="20" fillId="0" borderId="56" xfId="0" applyFont="1" applyBorder="1" applyAlignment="1" applyProtection="1">
      <alignment horizontal="left" vertical="center"/>
      <protection locked="0"/>
    </xf>
    <xf numFmtId="0" fontId="20" fillId="0" borderId="50" xfId="0" applyFont="1" applyBorder="1" applyAlignment="1" applyProtection="1">
      <alignment horizontal="left" vertical="center"/>
      <protection locked="0"/>
    </xf>
    <xf numFmtId="0" fontId="20" fillId="0" borderId="30" xfId="0" applyFont="1" applyBorder="1" applyAlignment="1" applyProtection="1">
      <alignment horizontal="left" vertical="center"/>
      <protection locked="0"/>
    </xf>
    <xf numFmtId="0" fontId="20" fillId="0" borderId="32" xfId="0" applyFont="1" applyBorder="1" applyAlignment="1" applyProtection="1">
      <alignment horizontal="left" vertical="center"/>
      <protection locked="0"/>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9" xfId="0" applyFont="1" applyBorder="1" applyAlignment="1">
      <alignment horizontal="center" vertical="center" wrapText="1"/>
    </xf>
    <xf numFmtId="0" fontId="22" fillId="0" borderId="56" xfId="0" applyFont="1" applyBorder="1" applyAlignment="1" applyProtection="1">
      <alignment horizontal="left" vertical="center" wrapText="1"/>
      <protection locked="0"/>
    </xf>
    <xf numFmtId="0" fontId="22" fillId="0" borderId="50" xfId="0" applyFont="1" applyBorder="1" applyAlignment="1" applyProtection="1">
      <alignment horizontal="left" vertical="center" wrapText="1"/>
      <protection locked="0"/>
    </xf>
    <xf numFmtId="0" fontId="22" fillId="0" borderId="30" xfId="0" applyFont="1" applyBorder="1" applyAlignment="1" applyProtection="1">
      <alignment horizontal="left" vertical="center" wrapText="1"/>
      <protection locked="0"/>
    </xf>
    <xf numFmtId="0" fontId="22" fillId="0" borderId="32" xfId="0" applyFont="1" applyBorder="1" applyAlignment="1" applyProtection="1">
      <alignment horizontal="left" vertical="center" wrapText="1"/>
      <protection locked="0"/>
    </xf>
    <xf numFmtId="0" fontId="20" fillId="0" borderId="22"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4" xfId="0" applyFont="1" applyBorder="1" applyAlignment="1">
      <alignment horizontal="center" vertical="center" wrapText="1"/>
    </xf>
    <xf numFmtId="0" fontId="41" fillId="0" borderId="33" xfId="0" applyFont="1" applyBorder="1" applyAlignment="1" applyProtection="1">
      <alignment horizontal="left" vertical="center" wrapText="1"/>
      <protection locked="0"/>
    </xf>
    <xf numFmtId="0" fontId="41" fillId="0" borderId="35"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3" fillId="3" borderId="35" xfId="0" applyFont="1" applyFill="1" applyBorder="1" applyAlignment="1">
      <alignment horizontal="center" vertical="center" wrapText="1"/>
    </xf>
    <xf numFmtId="169" fontId="44" fillId="3" borderId="34" xfId="0" applyNumberFormat="1" applyFont="1" applyFill="1" applyBorder="1" applyAlignment="1">
      <alignment horizontal="center" vertical="center" wrapText="1"/>
    </xf>
    <xf numFmtId="169" fontId="44" fillId="3" borderId="35" xfId="0" applyNumberFormat="1" applyFont="1" applyFill="1" applyBorder="1" applyAlignment="1">
      <alignment horizontal="center" vertical="center" wrapText="1"/>
    </xf>
    <xf numFmtId="0" fontId="8" fillId="0" borderId="34" xfId="0" applyFont="1" applyBorder="1" applyAlignment="1">
      <alignment horizontal="left" vertical="center" wrapText="1"/>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4" xfId="0" applyFont="1" applyBorder="1" applyAlignment="1">
      <alignment horizontal="center" vertical="top" wrapText="1"/>
    </xf>
    <xf numFmtId="0" fontId="8" fillId="0" borderId="35" xfId="0" applyFont="1" applyBorder="1" applyAlignment="1">
      <alignment horizontal="center" vertical="top" wrapText="1"/>
    </xf>
    <xf numFmtId="0" fontId="18" fillId="20" borderId="9" xfId="0" applyFont="1" applyFill="1" applyBorder="1" applyAlignment="1">
      <alignment horizontal="center"/>
    </xf>
    <xf numFmtId="0" fontId="25" fillId="14" borderId="10" xfId="0" applyFont="1" applyFill="1" applyBorder="1" applyAlignment="1">
      <alignment horizontal="center" vertical="center"/>
    </xf>
    <xf numFmtId="0" fontId="25" fillId="14" borderId="11" xfId="0" applyFont="1" applyFill="1" applyBorder="1" applyAlignment="1">
      <alignment horizontal="center" vertical="center"/>
    </xf>
    <xf numFmtId="0" fontId="25" fillId="14" borderId="12" xfId="0" applyFont="1" applyFill="1" applyBorder="1" applyAlignment="1">
      <alignment horizontal="center" vertical="center"/>
    </xf>
    <xf numFmtId="0" fontId="30" fillId="4" borderId="10" xfId="0" applyFont="1" applyFill="1" applyBorder="1" applyAlignment="1">
      <alignment horizontal="center" vertical="center"/>
    </xf>
    <xf numFmtId="0" fontId="30" fillId="4" borderId="12" xfId="0" applyFont="1" applyFill="1" applyBorder="1" applyAlignment="1">
      <alignment horizontal="center" vertical="center"/>
    </xf>
    <xf numFmtId="0" fontId="33" fillId="3" borderId="11" xfId="0" applyFont="1" applyFill="1" applyBorder="1" applyAlignment="1">
      <alignment horizontal="center"/>
    </xf>
    <xf numFmtId="0" fontId="33" fillId="3" borderId="12" xfId="0" applyFont="1" applyFill="1" applyBorder="1" applyAlignment="1">
      <alignment horizontal="center"/>
    </xf>
    <xf numFmtId="14" fontId="33" fillId="3" borderId="19" xfId="0" applyNumberFormat="1" applyFont="1" applyFill="1" applyBorder="1" applyAlignment="1">
      <alignment horizontal="center"/>
    </xf>
    <xf numFmtId="0" fontId="33" fillId="3" borderId="19" xfId="0" applyFont="1" applyFill="1" applyBorder="1" applyAlignment="1">
      <alignment horizontal="center"/>
    </xf>
    <xf numFmtId="0" fontId="33" fillId="3" borderId="20" xfId="0" applyFont="1" applyFill="1" applyBorder="1" applyAlignment="1">
      <alignment horizontal="center"/>
    </xf>
    <xf numFmtId="0" fontId="34" fillId="43" borderId="40" xfId="0" applyFont="1" applyFill="1" applyBorder="1" applyAlignment="1">
      <alignment horizontal="center" vertical="center"/>
    </xf>
    <xf numFmtId="0" fontId="35" fillId="43" borderId="6" xfId="0" applyFont="1" applyFill="1" applyBorder="1" applyAlignment="1">
      <alignment horizontal="center" vertical="center"/>
    </xf>
    <xf numFmtId="0" fontId="35" fillId="43" borderId="17" xfId="0" applyFont="1" applyFill="1" applyBorder="1" applyAlignment="1">
      <alignment horizontal="center" vertical="center"/>
    </xf>
    <xf numFmtId="0" fontId="33" fillId="42" borderId="9" xfId="0" applyFont="1" applyFill="1" applyBorder="1" applyAlignment="1">
      <alignment horizontal="center" vertical="center"/>
    </xf>
    <xf numFmtId="0" fontId="34" fillId="43" borderId="10" xfId="0" applyFont="1" applyFill="1" applyBorder="1" applyAlignment="1">
      <alignment horizontal="center" vertical="center"/>
    </xf>
    <xf numFmtId="0" fontId="35" fillId="43" borderId="11" xfId="0" applyFont="1" applyFill="1" applyBorder="1" applyAlignment="1">
      <alignment horizontal="center" vertical="center"/>
    </xf>
    <xf numFmtId="0" fontId="35" fillId="43" borderId="12" xfId="0" applyFont="1" applyFill="1" applyBorder="1" applyAlignment="1">
      <alignment horizontal="center" vertical="center"/>
    </xf>
    <xf numFmtId="0" fontId="33" fillId="42" borderId="10" xfId="0" applyFont="1" applyFill="1" applyBorder="1" applyAlignment="1">
      <alignment horizontal="center" vertical="center"/>
    </xf>
    <xf numFmtId="0" fontId="33" fillId="42" borderId="11" xfId="0" applyFont="1" applyFill="1" applyBorder="1" applyAlignment="1">
      <alignment horizontal="center" vertical="center"/>
    </xf>
    <xf numFmtId="0" fontId="33" fillId="42" borderId="12" xfId="0" applyFont="1" applyFill="1" applyBorder="1" applyAlignment="1">
      <alignment horizontal="center" vertical="center"/>
    </xf>
    <xf numFmtId="0" fontId="33" fillId="42" borderId="10" xfId="0" applyFont="1" applyFill="1" applyBorder="1" applyAlignment="1">
      <alignment horizontal="center" vertical="center" wrapText="1"/>
    </xf>
    <xf numFmtId="0" fontId="33" fillId="42" borderId="11" xfId="0" applyFont="1" applyFill="1" applyBorder="1" applyAlignment="1">
      <alignment horizontal="center" vertical="center" wrapText="1"/>
    </xf>
    <xf numFmtId="0" fontId="33" fillId="42" borderId="12" xfId="0" applyFont="1" applyFill="1" applyBorder="1" applyAlignment="1">
      <alignment horizontal="center" vertical="center" wrapText="1"/>
    </xf>
    <xf numFmtId="0" fontId="33" fillId="42" borderId="75" xfId="0" applyFont="1" applyFill="1" applyBorder="1" applyAlignment="1">
      <alignment horizontal="center" vertical="center"/>
    </xf>
    <xf numFmtId="0" fontId="34" fillId="43" borderId="41" xfId="0" applyFont="1" applyFill="1" applyBorder="1" applyAlignment="1">
      <alignment horizontal="center" vertical="center"/>
    </xf>
    <xf numFmtId="0" fontId="35" fillId="43" borderId="0" xfId="0" applyFont="1" applyFill="1" applyAlignment="1">
      <alignment horizontal="center" vertical="center"/>
    </xf>
    <xf numFmtId="0" fontId="35" fillId="43" borderId="18" xfId="0" applyFont="1" applyFill="1" applyBorder="1" applyAlignment="1">
      <alignment horizontal="center" vertical="center"/>
    </xf>
    <xf numFmtId="168" fontId="33" fillId="23" borderId="41" xfId="2" applyNumberFormat="1" applyFont="1" applyFill="1" applyBorder="1" applyAlignment="1">
      <alignment horizontal="center"/>
    </xf>
    <xf numFmtId="168" fontId="33" fillId="23" borderId="0" xfId="2" applyNumberFormat="1" applyFont="1" applyFill="1" applyBorder="1" applyAlignment="1">
      <alignment horizontal="center"/>
    </xf>
    <xf numFmtId="168" fontId="33" fillId="41" borderId="41" xfId="2" applyNumberFormat="1" applyFont="1" applyFill="1" applyBorder="1" applyAlignment="1">
      <alignment horizontal="center"/>
    </xf>
    <xf numFmtId="168" fontId="33" fillId="41" borderId="0" xfId="2" applyNumberFormat="1" applyFont="1" applyFill="1" applyBorder="1" applyAlignment="1">
      <alignment horizontal="center"/>
    </xf>
    <xf numFmtId="168" fontId="33" fillId="41" borderId="44" xfId="2" applyNumberFormat="1" applyFont="1" applyFill="1" applyBorder="1" applyAlignment="1">
      <alignment horizontal="center"/>
    </xf>
    <xf numFmtId="168" fontId="33" fillId="41" borderId="19" xfId="2" applyNumberFormat="1" applyFont="1" applyFill="1" applyBorder="1" applyAlignment="1">
      <alignment horizontal="center"/>
    </xf>
    <xf numFmtId="0" fontId="33" fillId="3" borderId="33" xfId="0" applyFont="1" applyFill="1" applyBorder="1" applyAlignment="1">
      <alignment horizontal="center" vertical="center"/>
    </xf>
    <xf numFmtId="0" fontId="33" fillId="3" borderId="34" xfId="0" applyFont="1" applyFill="1" applyBorder="1" applyAlignment="1">
      <alignment horizontal="center" vertical="center"/>
    </xf>
    <xf numFmtId="0" fontId="33" fillId="3" borderId="35" xfId="0" applyFont="1" applyFill="1" applyBorder="1" applyAlignment="1">
      <alignment horizontal="center" vertical="center"/>
    </xf>
    <xf numFmtId="168" fontId="33" fillId="0" borderId="33" xfId="2" applyNumberFormat="1" applyFont="1" applyFill="1" applyBorder="1" applyAlignment="1">
      <alignment horizontal="center"/>
    </xf>
    <xf numFmtId="168" fontId="33" fillId="0" borderId="34" xfId="2" applyNumberFormat="1" applyFont="1" applyFill="1" applyBorder="1" applyAlignment="1">
      <alignment horizontal="center"/>
    </xf>
    <xf numFmtId="168" fontId="33" fillId="0" borderId="35" xfId="2" applyNumberFormat="1" applyFont="1" applyFill="1" applyBorder="1" applyAlignment="1">
      <alignment horizontal="center"/>
    </xf>
    <xf numFmtId="168" fontId="33" fillId="42" borderId="72" xfId="2" applyNumberFormat="1" applyFont="1" applyFill="1" applyBorder="1" applyAlignment="1">
      <alignment horizontal="center"/>
    </xf>
    <xf numFmtId="168" fontId="33" fillId="42" borderId="73" xfId="2" applyNumberFormat="1" applyFont="1" applyFill="1" applyBorder="1" applyAlignment="1">
      <alignment horizontal="center"/>
    </xf>
    <xf numFmtId="0" fontId="34" fillId="23" borderId="10" xfId="0" applyFont="1" applyFill="1" applyBorder="1" applyAlignment="1">
      <alignment horizontal="center" vertical="center"/>
    </xf>
    <xf numFmtId="0" fontId="34" fillId="23" borderId="11" xfId="0" applyFont="1" applyFill="1" applyBorder="1" applyAlignment="1">
      <alignment horizontal="center" vertical="center"/>
    </xf>
    <xf numFmtId="0" fontId="34" fillId="23" borderId="12" xfId="0" applyFont="1" applyFill="1" applyBorder="1" applyAlignment="1">
      <alignment horizontal="center" vertical="center"/>
    </xf>
    <xf numFmtId="0" fontId="33" fillId="24" borderId="10" xfId="0" applyFont="1" applyFill="1" applyBorder="1" applyAlignment="1">
      <alignment horizontal="center" vertical="center"/>
    </xf>
    <xf numFmtId="0" fontId="33" fillId="24" borderId="11" xfId="0" applyFont="1" applyFill="1" applyBorder="1" applyAlignment="1">
      <alignment horizontal="center" vertical="center"/>
    </xf>
    <xf numFmtId="0" fontId="33" fillId="24" borderId="12" xfId="0" applyFont="1" applyFill="1" applyBorder="1" applyAlignment="1">
      <alignment horizontal="center" vertical="center"/>
    </xf>
    <xf numFmtId="0" fontId="45" fillId="29" borderId="9" xfId="0" applyFont="1" applyFill="1" applyBorder="1" applyAlignment="1">
      <alignment horizontal="center" vertical="center" wrapText="1"/>
    </xf>
    <xf numFmtId="0" fontId="54" fillId="33" borderId="9" xfId="0" applyFont="1" applyFill="1" applyBorder="1" applyAlignment="1">
      <alignment horizontal="center" vertical="center" wrapText="1"/>
    </xf>
    <xf numFmtId="0" fontId="54" fillId="33" borderId="14" xfId="0" applyFont="1" applyFill="1" applyBorder="1" applyAlignment="1">
      <alignment horizontal="center" vertical="center" wrapText="1"/>
    </xf>
    <xf numFmtId="0" fontId="57" fillId="37" borderId="24" xfId="0" applyFont="1" applyFill="1" applyBorder="1" applyAlignment="1">
      <alignment horizontal="left" vertical="center"/>
    </xf>
    <xf numFmtId="0" fontId="57" fillId="37" borderId="6" xfId="0" applyFont="1" applyFill="1" applyBorder="1" applyAlignment="1">
      <alignment horizontal="left" vertical="center"/>
    </xf>
    <xf numFmtId="0" fontId="57" fillId="37" borderId="17" xfId="0" applyFont="1" applyFill="1" applyBorder="1" applyAlignment="1">
      <alignment horizontal="left" vertical="center"/>
    </xf>
    <xf numFmtId="0" fontId="56" fillId="0" borderId="9" xfId="0" applyFont="1" applyBorder="1" applyAlignment="1">
      <alignment horizontal="center" vertical="center"/>
    </xf>
    <xf numFmtId="0" fontId="56" fillId="0" borderId="14" xfId="0" applyFont="1" applyBorder="1" applyAlignment="1">
      <alignment horizontal="center" vertical="center"/>
    </xf>
    <xf numFmtId="0" fontId="53" fillId="0" borderId="13" xfId="0" applyFont="1" applyBorder="1" applyAlignment="1">
      <alignment horizontal="left" vertical="center"/>
    </xf>
    <xf numFmtId="0" fontId="53" fillId="0" borderId="9" xfId="0" applyFont="1" applyBorder="1" applyAlignment="1">
      <alignment horizontal="left" vertical="center"/>
    </xf>
    <xf numFmtId="0" fontId="55" fillId="0" borderId="13" xfId="0" applyFont="1" applyBorder="1" applyAlignment="1">
      <alignment horizontal="left" vertical="center" wrapText="1"/>
    </xf>
    <xf numFmtId="0" fontId="55" fillId="0" borderId="9" xfId="0" applyFont="1" applyBorder="1" applyAlignment="1">
      <alignment horizontal="left" vertical="center" wrapText="1"/>
    </xf>
    <xf numFmtId="0" fontId="57" fillId="37" borderId="29" xfId="0" applyFont="1" applyFill="1" applyBorder="1" applyAlignment="1">
      <alignment horizontal="left" vertical="center"/>
    </xf>
    <xf numFmtId="0" fontId="57" fillId="37" borderId="5" xfId="0" applyFont="1" applyFill="1" applyBorder="1" applyAlignment="1">
      <alignment horizontal="left" vertical="center"/>
    </xf>
    <xf numFmtId="0" fontId="57" fillId="37" borderId="11" xfId="0" applyFont="1" applyFill="1" applyBorder="1" applyAlignment="1">
      <alignment horizontal="left" vertical="center"/>
    </xf>
    <xf numFmtId="0" fontId="57" fillId="37" borderId="23" xfId="0" applyFont="1" applyFill="1" applyBorder="1" applyAlignment="1">
      <alignment horizontal="left" vertical="center"/>
    </xf>
    <xf numFmtId="0" fontId="46" fillId="21" borderId="3" xfId="0" applyFont="1" applyFill="1" applyBorder="1" applyAlignment="1">
      <alignment horizontal="center" vertical="center" wrapText="1"/>
    </xf>
    <xf numFmtId="0" fontId="46" fillId="21" borderId="7" xfId="0" applyFont="1" applyFill="1" applyBorder="1" applyAlignment="1">
      <alignment horizontal="center" vertical="center" wrapText="1"/>
    </xf>
    <xf numFmtId="0" fontId="52" fillId="0" borderId="13" xfId="0" applyFont="1" applyBorder="1" applyAlignment="1">
      <alignment horizontal="left" vertical="center" wrapText="1"/>
    </xf>
    <xf numFmtId="0" fontId="52" fillId="0" borderId="9" xfId="0" applyFont="1" applyBorder="1" applyAlignment="1">
      <alignment horizontal="left" vertical="center" wrapText="1"/>
    </xf>
    <xf numFmtId="0" fontId="54" fillId="30" borderId="9" xfId="0" applyFont="1" applyFill="1" applyBorder="1" applyAlignment="1">
      <alignment horizontal="center" vertical="center" wrapText="1"/>
    </xf>
    <xf numFmtId="0" fontId="19" fillId="21" borderId="45" xfId="0" applyFont="1" applyFill="1" applyBorder="1" applyAlignment="1">
      <alignment horizontal="center" vertical="center" wrapText="1"/>
    </xf>
    <xf numFmtId="0" fontId="19" fillId="21" borderId="49"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58" xfId="0" applyFont="1" applyBorder="1" applyAlignment="1">
      <alignment horizontal="center" vertical="center"/>
    </xf>
    <xf numFmtId="0" fontId="41" fillId="0" borderId="22" xfId="0" applyFont="1" applyBorder="1" applyAlignment="1">
      <alignment horizontal="center" vertical="center"/>
    </xf>
    <xf numFmtId="14" fontId="41" fillId="0" borderId="27" xfId="0" applyNumberFormat="1" applyFont="1" applyBorder="1" applyAlignment="1">
      <alignment horizontal="center" vertical="center"/>
    </xf>
    <xf numFmtId="14" fontId="41" fillId="0" borderId="54" xfId="0" applyNumberFormat="1" applyFont="1" applyBorder="1" applyAlignment="1">
      <alignment horizontal="center" vertical="center"/>
    </xf>
    <xf numFmtId="14" fontId="41" fillId="0" borderId="37" xfId="0" applyNumberFormat="1" applyFont="1" applyBorder="1" applyAlignment="1">
      <alignment horizontal="center" vertical="center"/>
    </xf>
    <xf numFmtId="0" fontId="22" fillId="0" borderId="27" xfId="0" applyFont="1" applyBorder="1" applyAlignment="1">
      <alignment horizontal="center" vertical="center"/>
    </xf>
    <xf numFmtId="0" fontId="22" fillId="0" borderId="54" xfId="0" applyFont="1" applyBorder="1" applyAlignment="1">
      <alignment horizontal="center" vertical="center"/>
    </xf>
    <xf numFmtId="0" fontId="22" fillId="0" borderId="37" xfId="0" applyFont="1" applyBorder="1" applyAlignment="1">
      <alignment horizontal="center" vertical="center"/>
    </xf>
    <xf numFmtId="14" fontId="23" fillId="0" borderId="27" xfId="0" applyNumberFormat="1" applyFont="1" applyBorder="1" applyAlignment="1">
      <alignment horizontal="center" vertical="center"/>
    </xf>
    <xf numFmtId="14" fontId="23" fillId="0" borderId="54" xfId="0" applyNumberFormat="1" applyFont="1" applyBorder="1" applyAlignment="1">
      <alignment horizontal="center" vertical="center"/>
    </xf>
    <xf numFmtId="14" fontId="23" fillId="0" borderId="37" xfId="0" applyNumberFormat="1" applyFont="1" applyBorder="1" applyAlignment="1">
      <alignment horizontal="center" vertical="center"/>
    </xf>
    <xf numFmtId="14" fontId="19" fillId="21" borderId="45" xfId="0" applyNumberFormat="1" applyFont="1" applyFill="1" applyBorder="1" applyAlignment="1">
      <alignment horizontal="center" vertical="center" wrapText="1"/>
    </xf>
    <xf numFmtId="14" fontId="19" fillId="21" borderId="49" xfId="0" applyNumberFormat="1" applyFont="1" applyFill="1" applyBorder="1" applyAlignment="1">
      <alignment horizontal="center" vertical="center" wrapText="1"/>
    </xf>
  </cellXfs>
  <cellStyles count="27">
    <cellStyle name="Énfasis3" xfId="5" builtinId="37"/>
    <cellStyle name="Hipervínculo" xfId="15" builtinId="8"/>
    <cellStyle name="Millares" xfId="4" builtinId="3"/>
    <cellStyle name="Millares 2" xfId="3" xr:uid="{DEBCB110-3686-4004-8BF3-AA29BA4C20A6}"/>
    <cellStyle name="Millares 2 2" xfId="10" xr:uid="{CC814D7F-78AF-47AB-8F61-704EFCD2DE7B}"/>
    <cellStyle name="Millares 2 2 2" xfId="22" xr:uid="{99E00B8B-167F-46B6-A153-E8AF4642FC22}"/>
    <cellStyle name="Millares 2 3" xfId="14" xr:uid="{E34EE159-2148-487C-879B-8EEB723B1EA4}"/>
    <cellStyle name="Millares 2 3 2" xfId="26" xr:uid="{9A79BCD0-D3BA-4064-BF83-20B96EC458E5}"/>
    <cellStyle name="Millares 2 4" xfId="18" xr:uid="{C4551E85-5793-45A9-8C29-5C6EE87B8073}"/>
    <cellStyle name="Millares 3" xfId="6" xr:uid="{C68A20C3-AD57-4804-B0F4-0CD0023E855E}"/>
    <cellStyle name="Millares 3 2" xfId="12" xr:uid="{2F4B44CA-C58A-4C5E-B760-3F43BAE2A355}"/>
    <cellStyle name="Millares 3 2 2" xfId="24" xr:uid="{CCE3722B-B838-4270-8F00-CEEDDCE1CE26}"/>
    <cellStyle name="Millares 4" xfId="11" xr:uid="{4B534C27-9A73-4EA9-93E5-2136BF0C637E}"/>
    <cellStyle name="Millares 4 2" xfId="23" xr:uid="{6032127F-5FFE-49FD-BFDE-4C7E165FA4B6}"/>
    <cellStyle name="Millares 5" xfId="19" xr:uid="{C44FC4FA-8E46-49B2-A883-A1CB84EC1070}"/>
    <cellStyle name="Moneda" xfId="2" builtinId="4"/>
    <cellStyle name="Moneda [0]" xfId="1" builtinId="7"/>
    <cellStyle name="Moneda [0] 2" xfId="8" xr:uid="{C5D342DE-64F0-48DC-8504-D165D0456906}"/>
    <cellStyle name="Moneda [0] 2 2" xfId="20" xr:uid="{711966F0-901A-422A-B09D-5AA54DDB2D8A}"/>
    <cellStyle name="Moneda [0] 3" xfId="16" xr:uid="{9C99BB59-8847-4701-98E0-4F86CA45F885}"/>
    <cellStyle name="Moneda 2" xfId="9" xr:uid="{33593DBB-EA1C-40E3-8A66-3FA44EBFEB3B}"/>
    <cellStyle name="Moneda 2 2" xfId="21" xr:uid="{8B260839-26D7-4178-9598-7DB57921E70D}"/>
    <cellStyle name="Moneda 3" xfId="13" xr:uid="{F602DA22-6E56-428A-8780-30DBECEA59B4}"/>
    <cellStyle name="Moneda 3 2" xfId="25" xr:uid="{816D2CBC-96BC-4DB5-BD18-63EDD6488FEB}"/>
    <cellStyle name="Moneda 4" xfId="17" xr:uid="{574F6DB1-4EEF-409E-9D47-3DB80253E563}"/>
    <cellStyle name="Normal" xfId="0" builtinId="0"/>
    <cellStyle name="Porcentaje" xfId="7"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0033CC"/>
      <color rgb="FFFF33CC"/>
      <color rgb="FF00FF00"/>
      <color rgb="FFFF0000"/>
      <color rgb="FFFF00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23/09/relationships/Python" Target="pyth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1066800</xdr:colOff>
      <xdr:row>0</xdr:row>
      <xdr:rowOff>76200</xdr:rowOff>
    </xdr:from>
    <xdr:to>
      <xdr:col>2</xdr:col>
      <xdr:colOff>93980</xdr:colOff>
      <xdr:row>5</xdr:row>
      <xdr:rowOff>170180</xdr:rowOff>
    </xdr:to>
    <xdr:pic>
      <xdr:nvPicPr>
        <xdr:cNvPr id="4" name="Imagen 3" descr="Logotipo&#10;&#10;Descripción generada automáticamente">
          <a:extLst>
            <a:ext uri="{FF2B5EF4-FFF2-40B4-BE49-F238E27FC236}">
              <a16:creationId xmlns:a16="http://schemas.microsoft.com/office/drawing/2014/main" id="{A4E7A9A0-0D14-45BB-81CB-42186D9D9E97}"/>
            </a:ext>
          </a:extLst>
        </xdr:cNvPr>
        <xdr:cNvPicPr>
          <a:picLocks noChangeAspect="1"/>
        </xdr:cNvPicPr>
      </xdr:nvPicPr>
      <xdr:blipFill>
        <a:blip xmlns:r="http://schemas.openxmlformats.org/officeDocument/2006/relationships" r:embed="rId1"/>
        <a:stretch>
          <a:fillRect/>
        </a:stretch>
      </xdr:blipFill>
      <xdr:spPr>
        <a:xfrm>
          <a:off x="1295400" y="76200"/>
          <a:ext cx="1014730" cy="9766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47624</xdr:colOff>
      <xdr:row>0</xdr:row>
      <xdr:rowOff>174626</xdr:rowOff>
    </xdr:from>
    <xdr:to>
      <xdr:col>2</xdr:col>
      <xdr:colOff>1062354</xdr:colOff>
      <xdr:row>5</xdr:row>
      <xdr:rowOff>79693</xdr:rowOff>
    </xdr:to>
    <xdr:pic>
      <xdr:nvPicPr>
        <xdr:cNvPr id="3" name="Imagen 2" descr="Logotipo&#10;&#10;Descripción generada automáticamente">
          <a:extLst>
            <a:ext uri="{FF2B5EF4-FFF2-40B4-BE49-F238E27FC236}">
              <a16:creationId xmlns:a16="http://schemas.microsoft.com/office/drawing/2014/main" id="{FEAC4A2B-E889-4890-B9F1-2EB117029B85}"/>
            </a:ext>
          </a:extLst>
        </xdr:cNvPr>
        <xdr:cNvPicPr>
          <a:picLocks noChangeAspect="1"/>
        </xdr:cNvPicPr>
      </xdr:nvPicPr>
      <xdr:blipFill>
        <a:blip xmlns:r="http://schemas.openxmlformats.org/officeDocument/2006/relationships" r:embed="rId1"/>
        <a:stretch>
          <a:fillRect/>
        </a:stretch>
      </xdr:blipFill>
      <xdr:spPr>
        <a:xfrm>
          <a:off x="2587624" y="174626"/>
          <a:ext cx="1014730" cy="976630"/>
        </a:xfrm>
        <a:prstGeom prst="rect">
          <a:avLst/>
        </a:prstGeom>
      </xdr:spPr>
    </xdr:pic>
    <xdr:clientData/>
  </xdr:twoCellAnchor>
  <xdr:twoCellAnchor editAs="oneCell">
    <xdr:from>
      <xdr:col>2</xdr:col>
      <xdr:colOff>47624</xdr:colOff>
      <xdr:row>0</xdr:row>
      <xdr:rowOff>174626</xdr:rowOff>
    </xdr:from>
    <xdr:to>
      <xdr:col>2</xdr:col>
      <xdr:colOff>1062354</xdr:colOff>
      <xdr:row>5</xdr:row>
      <xdr:rowOff>79693</xdr:rowOff>
    </xdr:to>
    <xdr:pic>
      <xdr:nvPicPr>
        <xdr:cNvPr id="2" name="Imagen 1" descr="Logotipo&#10;&#10;Descripción generada automáticamente">
          <a:extLst>
            <a:ext uri="{FF2B5EF4-FFF2-40B4-BE49-F238E27FC236}">
              <a16:creationId xmlns:a16="http://schemas.microsoft.com/office/drawing/2014/main" id="{58832123-3833-414F-9457-D027DC4FB595}"/>
            </a:ext>
          </a:extLst>
        </xdr:cNvPr>
        <xdr:cNvPicPr>
          <a:picLocks noChangeAspect="1"/>
        </xdr:cNvPicPr>
      </xdr:nvPicPr>
      <xdr:blipFill>
        <a:blip xmlns:r="http://schemas.openxmlformats.org/officeDocument/2006/relationships" r:embed="rId1"/>
        <a:stretch>
          <a:fillRect/>
        </a:stretch>
      </xdr:blipFill>
      <xdr:spPr>
        <a:xfrm>
          <a:off x="2466974" y="174626"/>
          <a:ext cx="1014730" cy="981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504825</xdr:colOff>
      <xdr:row>0</xdr:row>
      <xdr:rowOff>98425</xdr:rowOff>
    </xdr:from>
    <xdr:to>
      <xdr:col>0</xdr:col>
      <xdr:colOff>1519555</xdr:colOff>
      <xdr:row>5</xdr:row>
      <xdr:rowOff>109855</xdr:rowOff>
    </xdr:to>
    <xdr:pic>
      <xdr:nvPicPr>
        <xdr:cNvPr id="3" name="Imagen 2" descr="Logotipo&#10;&#10;Descripción generada automáticamente">
          <a:extLst>
            <a:ext uri="{FF2B5EF4-FFF2-40B4-BE49-F238E27FC236}">
              <a16:creationId xmlns:a16="http://schemas.microsoft.com/office/drawing/2014/main" id="{A9F1B70A-7D98-440B-A04A-AB39F90E8F20}"/>
            </a:ext>
          </a:extLst>
        </xdr:cNvPr>
        <xdr:cNvPicPr>
          <a:picLocks noChangeAspect="1"/>
        </xdr:cNvPicPr>
      </xdr:nvPicPr>
      <xdr:blipFill>
        <a:blip xmlns:r="http://schemas.openxmlformats.org/officeDocument/2006/relationships" r:embed="rId1"/>
        <a:stretch>
          <a:fillRect/>
        </a:stretch>
      </xdr:blipFill>
      <xdr:spPr>
        <a:xfrm>
          <a:off x="504825" y="98425"/>
          <a:ext cx="1014730" cy="9766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dres_navarro_unidadvictimas_gov_co/Documents/Documentos/Procesos/Operador%20Logistico%20Tequedenama/Estudio%20de%20mercado/Nueva/Respuestas/Consolidado%20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MUNICIPIOS"/>
      <sheetName val="Consolidado MUNICIPIOS word"/>
      <sheetName val="Consolidado MUNICIPIOS P Techo"/>
      <sheetName val="Anexo Economico M cipios"/>
      <sheetName val="Consolidado C PRINCIP"/>
      <sheetName val="Consolidado C PRINCIP WORD"/>
      <sheetName val="Consolidado C PRINCIP p techo"/>
      <sheetName val="Anexo Economico C Principales"/>
      <sheetName val="A2 Marketing New"/>
      <sheetName val="DU BRANDS S.A.S."/>
      <sheetName val="QUINTA GENERACION SAS"/>
      <sheetName val="Magín Comunicaciones S.A.S"/>
      <sheetName val="ARDIKO A&amp;S"/>
      <sheetName val="Historico"/>
      <sheetName val="Hoja1"/>
      <sheetName val="Calculo interm"/>
      <sheetName val="Presupuesto"/>
      <sheetName val="TARIFARIO MUNICIPIOS L2"/>
      <sheetName val="Items Fuera Tarifario"/>
      <sheetName val="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person displayName="Yeison Fabian Rivera Gonzalez" id="{CE8679E8-BD02-4645-A5C4-6E860E91C4E5}" userId="S::yeison.rivera@unidadvictimas.gov.co::44a46bd7-e65e-4ada-b4f4-07eb3ce661e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7" dT="2023-08-01T20:15:24.38" personId="{CE8679E8-BD02-4645-A5C4-6E860E91C4E5}" id="{C6BD6EEB-555E-4FE8-8570-C37CEF3C586A}">
    <text>Indicar fecha y hora de entrega de reembolsos y  justificar el N/A de las firmas.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1:M194"/>
  <sheetViews>
    <sheetView tabSelected="1" zoomScaleNormal="100" zoomScaleSheetLayoutView="100" workbookViewId="0">
      <selection activeCell="D21" sqref="D21:E21"/>
    </sheetView>
  </sheetViews>
  <sheetFormatPr baseColWidth="10" defaultColWidth="11.42578125" defaultRowHeight="15"/>
  <cols>
    <col min="1" max="1" width="3.28515625" style="21" customWidth="1"/>
    <col min="2" max="2" width="28.42578125" style="21" bestFit="1" customWidth="1"/>
    <col min="3" max="3" width="18.5703125" style="21" customWidth="1"/>
    <col min="4" max="4" width="28" style="21" customWidth="1"/>
    <col min="5" max="5" width="41.85546875" style="21" customWidth="1"/>
    <col min="6" max="6" width="18" style="21" customWidth="1"/>
    <col min="7" max="7" width="23.85546875" style="21" customWidth="1"/>
    <col min="8" max="8" width="21" style="21" customWidth="1"/>
    <col min="9" max="9" width="2.28515625" style="21" customWidth="1"/>
    <col min="10" max="24" width="11.42578125" style="21" customWidth="1"/>
    <col min="25" max="16384" width="11.42578125" style="21"/>
  </cols>
  <sheetData>
    <row r="1" spans="2:8" ht="15.75" customHeight="1">
      <c r="B1" s="562"/>
      <c r="C1" s="563"/>
      <c r="D1" s="562" t="s">
        <v>0</v>
      </c>
      <c r="E1" s="568"/>
      <c r="F1" s="568"/>
      <c r="G1" s="563"/>
      <c r="H1" s="460" t="s">
        <v>1</v>
      </c>
    </row>
    <row r="2" spans="2:8" ht="15.75" thickBot="1">
      <c r="B2" s="564"/>
      <c r="C2" s="565"/>
      <c r="D2" s="566"/>
      <c r="E2" s="569"/>
      <c r="F2" s="569"/>
      <c r="G2" s="567"/>
      <c r="H2" s="461"/>
    </row>
    <row r="3" spans="2:8">
      <c r="B3" s="564"/>
      <c r="C3" s="565"/>
      <c r="D3" s="570" t="s">
        <v>2</v>
      </c>
      <c r="E3" s="571"/>
      <c r="F3" s="571"/>
      <c r="G3" s="572"/>
      <c r="H3" s="462" t="s">
        <v>3644</v>
      </c>
    </row>
    <row r="4" spans="2:8" ht="9.75" customHeight="1" thickBot="1">
      <c r="B4" s="564"/>
      <c r="C4" s="565"/>
      <c r="D4" s="573"/>
      <c r="E4" s="574"/>
      <c r="F4" s="574"/>
      <c r="G4" s="575"/>
      <c r="H4" s="463"/>
    </row>
    <row r="5" spans="2:8" ht="15" customHeight="1" thickBot="1">
      <c r="B5" s="564"/>
      <c r="C5" s="565"/>
      <c r="D5" s="586" t="s">
        <v>3</v>
      </c>
      <c r="E5" s="587"/>
      <c r="F5" s="587"/>
      <c r="G5" s="588"/>
      <c r="H5" s="118" t="s">
        <v>3662</v>
      </c>
    </row>
    <row r="6" spans="2:8" ht="15.75" thickBot="1">
      <c r="B6" s="566"/>
      <c r="C6" s="567"/>
      <c r="D6" s="589"/>
      <c r="E6" s="590"/>
      <c r="F6" s="590"/>
      <c r="G6" s="591"/>
      <c r="H6" s="46" t="s">
        <v>4</v>
      </c>
    </row>
    <row r="7" spans="2:8" ht="15" customHeight="1">
      <c r="B7" s="576" t="s">
        <v>3636</v>
      </c>
      <c r="C7" s="577"/>
      <c r="D7" s="578"/>
      <c r="E7" s="578"/>
      <c r="F7" s="578"/>
      <c r="G7" s="578"/>
      <c r="H7" s="579"/>
    </row>
    <row r="8" spans="2:8" ht="30" customHeight="1">
      <c r="B8" s="108" t="s">
        <v>5</v>
      </c>
      <c r="C8" s="580" t="s">
        <v>6</v>
      </c>
      <c r="D8" s="581"/>
      <c r="E8" s="581"/>
      <c r="F8" s="581"/>
      <c r="G8" s="581"/>
      <c r="H8" s="582"/>
    </row>
    <row r="9" spans="2:8" ht="15.75" customHeight="1">
      <c r="B9" s="583" t="s">
        <v>7</v>
      </c>
      <c r="C9" s="584"/>
      <c r="D9" s="584"/>
      <c r="E9" s="584"/>
      <c r="F9" s="584"/>
      <c r="G9" s="584"/>
      <c r="H9" s="585"/>
    </row>
    <row r="10" spans="2:8" ht="4.5" customHeight="1">
      <c r="B10" s="527"/>
      <c r="C10" s="528"/>
      <c r="D10" s="528"/>
      <c r="E10" s="528"/>
      <c r="F10" s="528"/>
      <c r="G10" s="528"/>
      <c r="H10" s="529"/>
    </row>
    <row r="11" spans="2:8" ht="12.75" customHeight="1">
      <c r="B11" s="583" t="s">
        <v>8</v>
      </c>
      <c r="C11" s="584"/>
      <c r="D11" s="584"/>
      <c r="E11" s="584"/>
      <c r="F11" s="584"/>
      <c r="G11" s="584"/>
      <c r="H11" s="585"/>
    </row>
    <row r="12" spans="2:8" ht="3" customHeight="1">
      <c r="B12" s="526"/>
      <c r="C12" s="494"/>
      <c r="D12" s="494"/>
      <c r="E12" s="494"/>
      <c r="F12" s="494"/>
      <c r="G12" s="494"/>
      <c r="H12" s="496"/>
    </row>
    <row r="13" spans="2:8" ht="26.25" customHeight="1">
      <c r="B13" s="541" t="s">
        <v>9</v>
      </c>
      <c r="C13" s="542"/>
      <c r="D13" s="552"/>
      <c r="E13" s="553"/>
      <c r="F13" s="554"/>
      <c r="G13" s="397" t="s">
        <v>3645</v>
      </c>
      <c r="H13" s="69"/>
    </row>
    <row r="14" spans="2:8" ht="4.5" customHeight="1">
      <c r="B14" s="527"/>
      <c r="C14" s="528"/>
      <c r="D14" s="528"/>
      <c r="E14" s="528"/>
      <c r="F14" s="528"/>
      <c r="G14" s="528"/>
      <c r="H14" s="529"/>
    </row>
    <row r="15" spans="2:8" ht="24" customHeight="1">
      <c r="B15" s="107" t="s">
        <v>10</v>
      </c>
      <c r="C15" s="276"/>
      <c r="D15" s="47" t="s">
        <v>11</v>
      </c>
      <c r="E15" s="60"/>
      <c r="F15" s="47" t="s">
        <v>12</v>
      </c>
      <c r="G15" s="543"/>
      <c r="H15" s="544"/>
    </row>
    <row r="16" spans="2:8" s="22" customFormat="1" ht="3.75" customHeight="1">
      <c r="B16" s="527"/>
      <c r="C16" s="528"/>
      <c r="D16" s="528"/>
      <c r="E16" s="528"/>
      <c r="F16" s="528"/>
      <c r="G16" s="528"/>
      <c r="H16" s="529"/>
    </row>
    <row r="17" spans="2:13" ht="24" customHeight="1">
      <c r="B17" s="48" t="s">
        <v>13</v>
      </c>
      <c r="C17" s="49"/>
      <c r="D17" s="50" t="s">
        <v>14</v>
      </c>
      <c r="E17" s="69"/>
      <c r="F17" s="51" t="s">
        <v>15</v>
      </c>
      <c r="G17" s="545"/>
      <c r="H17" s="421"/>
    </row>
    <row r="18" spans="2:13" ht="3.75" customHeight="1">
      <c r="B18" s="527"/>
      <c r="C18" s="528"/>
      <c r="D18" s="528"/>
      <c r="E18" s="528"/>
      <c r="F18" s="528"/>
      <c r="G18" s="528"/>
      <c r="H18" s="529"/>
    </row>
    <row r="19" spans="2:13">
      <c r="B19" s="532" t="s">
        <v>16</v>
      </c>
      <c r="C19" s="533"/>
      <c r="D19" s="530" t="s">
        <v>17</v>
      </c>
      <c r="E19" s="550"/>
      <c r="F19" s="551"/>
      <c r="G19" s="530" t="s">
        <v>18</v>
      </c>
      <c r="H19" s="531"/>
      <c r="M19" s="399"/>
    </row>
    <row r="20" spans="2:13" ht="15.75" customHeight="1">
      <c r="B20" s="546"/>
      <c r="C20" s="547"/>
      <c r="D20" s="561" t="s">
        <v>19</v>
      </c>
      <c r="E20" s="561"/>
      <c r="F20" s="61"/>
      <c r="G20" s="52" t="s">
        <v>20</v>
      </c>
      <c r="H20" s="277"/>
      <c r="M20" s="399"/>
    </row>
    <row r="21" spans="2:13" ht="16.5" customHeight="1">
      <c r="B21" s="548"/>
      <c r="C21" s="549"/>
      <c r="D21" s="561" t="s">
        <v>21</v>
      </c>
      <c r="E21" s="561"/>
      <c r="F21" s="61"/>
      <c r="G21" s="52" t="s">
        <v>22</v>
      </c>
      <c r="H21" s="62"/>
    </row>
    <row r="22" spans="2:13" ht="16.5" customHeight="1">
      <c r="B22" s="532" t="s">
        <v>23</v>
      </c>
      <c r="C22" s="533"/>
      <c r="D22" s="592"/>
      <c r="E22" s="593"/>
      <c r="F22" s="594"/>
      <c r="G22" s="52" t="s">
        <v>24</v>
      </c>
      <c r="H22" s="113"/>
    </row>
    <row r="23" spans="2:13" s="23" customFormat="1" ht="15" customHeight="1">
      <c r="B23" s="532" t="s">
        <v>25</v>
      </c>
      <c r="C23" s="533"/>
      <c r="D23" s="534" t="s">
        <v>26</v>
      </c>
      <c r="E23" s="535"/>
      <c r="F23" s="536"/>
      <c r="G23" s="52" t="s">
        <v>27</v>
      </c>
      <c r="H23" s="113"/>
    </row>
    <row r="24" spans="2:13" s="23" customFormat="1" ht="42.75" customHeight="1">
      <c r="B24" s="532" t="s">
        <v>28</v>
      </c>
      <c r="C24" s="533"/>
      <c r="D24" s="537" t="s">
        <v>3661</v>
      </c>
      <c r="E24" s="537"/>
      <c r="F24" s="537"/>
      <c r="G24" s="537"/>
      <c r="H24" s="538"/>
    </row>
    <row r="25" spans="2:13" s="23" customFormat="1" ht="15" customHeight="1">
      <c r="B25" s="532" t="s">
        <v>29</v>
      </c>
      <c r="C25" s="533"/>
      <c r="D25" s="539"/>
      <c r="E25" s="539"/>
      <c r="F25" s="539"/>
      <c r="G25" s="539"/>
      <c r="H25" s="540"/>
    </row>
    <row r="26" spans="2:13" s="22" customFormat="1" ht="1.5" customHeight="1">
      <c r="B26" s="526"/>
      <c r="C26" s="494"/>
      <c r="D26" s="494"/>
      <c r="E26" s="494"/>
      <c r="F26" s="494"/>
      <c r="G26" s="494"/>
      <c r="H26" s="496"/>
    </row>
    <row r="27" spans="2:13" s="22" customFormat="1" ht="15.75" customHeight="1">
      <c r="B27" s="432" t="s">
        <v>30</v>
      </c>
      <c r="C27" s="433"/>
      <c r="D27" s="433"/>
      <c r="E27" s="433"/>
      <c r="F27" s="433"/>
      <c r="G27" s="433"/>
      <c r="H27" s="434"/>
    </row>
    <row r="28" spans="2:13" s="22" customFormat="1" ht="4.5" customHeight="1">
      <c r="B28" s="526"/>
      <c r="C28" s="494"/>
      <c r="D28" s="494"/>
      <c r="E28" s="494"/>
      <c r="F28" s="494"/>
      <c r="G28" s="494"/>
      <c r="H28" s="496"/>
    </row>
    <row r="29" spans="2:13" s="22" customFormat="1">
      <c r="B29" s="595" t="s">
        <v>31</v>
      </c>
      <c r="C29" s="596"/>
      <c r="D29" s="596"/>
      <c r="E29" s="596"/>
      <c r="F29" s="596"/>
      <c r="G29" s="596"/>
      <c r="H29" s="597"/>
    </row>
    <row r="30" spans="2:13" s="22" customFormat="1" ht="16.5" customHeight="1">
      <c r="B30" s="621"/>
      <c r="C30" s="622"/>
      <c r="D30" s="622"/>
      <c r="E30" s="622"/>
      <c r="F30" s="622"/>
      <c r="G30" s="622"/>
      <c r="H30" s="623"/>
    </row>
    <row r="31" spans="2:13" ht="26.25" customHeight="1">
      <c r="B31" s="48" t="s">
        <v>32</v>
      </c>
      <c r="C31" s="417"/>
      <c r="D31" s="418"/>
      <c r="E31" s="418"/>
      <c r="F31" s="418"/>
      <c r="G31" s="48" t="s">
        <v>3649</v>
      </c>
      <c r="H31" s="398"/>
    </row>
    <row r="32" spans="2:13" s="22" customFormat="1" ht="20.25" customHeight="1">
      <c r="B32" s="614" t="s">
        <v>33</v>
      </c>
      <c r="C32" s="615"/>
      <c r="D32" s="615"/>
      <c r="E32" s="615"/>
      <c r="F32" s="615"/>
      <c r="G32" s="615"/>
      <c r="H32" s="616"/>
    </row>
    <row r="33" spans="2:8" s="22" customFormat="1" ht="17.25" customHeight="1">
      <c r="B33" s="598" t="s">
        <v>34</v>
      </c>
      <c r="C33" s="599"/>
      <c r="D33" s="599"/>
      <c r="E33" s="599"/>
      <c r="F33" s="599"/>
      <c r="G33" s="599"/>
      <c r="H33" s="600"/>
    </row>
    <row r="34" spans="2:8" s="22" customFormat="1" ht="28.5" customHeight="1">
      <c r="B34" s="610" t="s">
        <v>35</v>
      </c>
      <c r="C34" s="611"/>
      <c r="D34" s="611"/>
      <c r="E34" s="612">
        <f>IFERROR(VLOOKUP(G34,SRC!A3:B1276,2,FALSE),"")</f>
        <v>0</v>
      </c>
      <c r="F34" s="613"/>
      <c r="G34" s="617">
        <v>0</v>
      </c>
      <c r="H34" s="437"/>
    </row>
    <row r="35" spans="2:8" s="22" customFormat="1" ht="42.75" customHeight="1">
      <c r="B35" s="119" t="s">
        <v>36</v>
      </c>
      <c r="C35" s="186" t="str">
        <f>IFERROR(VLOOKUP(G34,SRC!A5:C1276,3,FALSE),"")</f>
        <v/>
      </c>
      <c r="D35" s="186" t="str">
        <f>IFERROR(VLOOKUP(G34,SRC!A5:D1276,4,FALSE),"")</f>
        <v/>
      </c>
      <c r="E35" s="601" t="s">
        <v>37</v>
      </c>
      <c r="F35" s="602"/>
      <c r="G35" s="602"/>
      <c r="H35" s="603"/>
    </row>
    <row r="36" spans="2:8" s="22" customFormat="1" ht="35.25" customHeight="1">
      <c r="B36" s="604" t="s">
        <v>38</v>
      </c>
      <c r="C36" s="605"/>
      <c r="D36" s="605"/>
      <c r="E36" s="606"/>
      <c r="F36" s="607" t="s">
        <v>39</v>
      </c>
      <c r="G36" s="608"/>
      <c r="H36" s="609"/>
    </row>
    <row r="37" spans="2:8" s="22" customFormat="1" ht="53.25" customHeight="1">
      <c r="B37" s="638" t="s">
        <v>40</v>
      </c>
      <c r="C37" s="639"/>
      <c r="D37" s="644" t="s">
        <v>41</v>
      </c>
      <c r="E37" s="474" t="s">
        <v>42</v>
      </c>
      <c r="F37" s="644" t="s">
        <v>43</v>
      </c>
      <c r="G37" s="555" t="s">
        <v>44</v>
      </c>
      <c r="H37" s="556"/>
    </row>
    <row r="38" spans="2:8" s="22" customFormat="1" ht="78" hidden="1" customHeight="1">
      <c r="B38" s="640"/>
      <c r="C38" s="641"/>
      <c r="D38" s="645"/>
      <c r="E38" s="475"/>
      <c r="F38" s="645"/>
      <c r="G38" s="557"/>
      <c r="H38" s="558"/>
    </row>
    <row r="39" spans="2:8" s="22" customFormat="1" ht="3.75" hidden="1" customHeight="1">
      <c r="B39" s="640"/>
      <c r="C39" s="641"/>
      <c r="D39" s="645"/>
      <c r="E39" s="475"/>
      <c r="F39" s="645"/>
      <c r="G39" s="557"/>
      <c r="H39" s="558"/>
    </row>
    <row r="40" spans="2:8" ht="11.25" customHeight="1">
      <c r="B40" s="642"/>
      <c r="C40" s="643"/>
      <c r="D40" s="646"/>
      <c r="E40" s="476"/>
      <c r="F40" s="646"/>
      <c r="G40" s="559"/>
      <c r="H40" s="560"/>
    </row>
    <row r="41" spans="2:8" s="22" customFormat="1" ht="13.5" customHeight="1">
      <c r="B41" s="432" t="s">
        <v>45</v>
      </c>
      <c r="C41" s="433"/>
      <c r="D41" s="433"/>
      <c r="E41" s="433"/>
      <c r="F41" s="433"/>
      <c r="G41" s="433"/>
      <c r="H41" s="434"/>
    </row>
    <row r="42" spans="2:8" s="22" customFormat="1" ht="3" customHeight="1">
      <c r="B42" s="526"/>
      <c r="C42" s="494"/>
      <c r="D42" s="494"/>
      <c r="E42" s="494"/>
      <c r="F42" s="494"/>
      <c r="G42" s="494"/>
      <c r="H42" s="496"/>
    </row>
    <row r="43" spans="2:8" s="22" customFormat="1" ht="21.75" customHeight="1">
      <c r="B43" s="53" t="s">
        <v>46</v>
      </c>
      <c r="C43" s="444"/>
      <c r="D43" s="445"/>
      <c r="E43" s="445"/>
      <c r="F43" s="446"/>
      <c r="G43" s="54" t="s">
        <v>47</v>
      </c>
      <c r="H43" s="55"/>
    </row>
    <row r="44" spans="2:8" s="22" customFormat="1" ht="59.25" customHeight="1">
      <c r="B44" s="435" t="s">
        <v>48</v>
      </c>
      <c r="C44" s="436"/>
      <c r="D44" s="436"/>
      <c r="E44" s="436"/>
      <c r="F44" s="436"/>
      <c r="G44" s="436"/>
      <c r="H44" s="437"/>
    </row>
    <row r="45" spans="2:8" s="22" customFormat="1" ht="11.1" customHeight="1">
      <c r="B45" s="447"/>
      <c r="C45" s="448"/>
      <c r="D45" s="448"/>
      <c r="E45" s="448"/>
      <c r="F45" s="448"/>
      <c r="G45" s="448"/>
      <c r="H45" s="449"/>
    </row>
    <row r="46" spans="2:8" ht="20.25" customHeight="1">
      <c r="B46" s="432" t="s">
        <v>49</v>
      </c>
      <c r="C46" s="433"/>
      <c r="D46" s="433"/>
      <c r="E46" s="433"/>
      <c r="F46" s="433"/>
      <c r="G46" s="433"/>
      <c r="H46" s="434"/>
    </row>
    <row r="47" spans="2:8" s="22" customFormat="1" ht="5.25" customHeight="1" thickBot="1">
      <c r="B47" s="441"/>
      <c r="C47" s="442"/>
      <c r="D47" s="442"/>
      <c r="E47" s="442"/>
      <c r="F47" s="442"/>
      <c r="G47" s="442"/>
      <c r="H47" s="443"/>
    </row>
    <row r="48" spans="2:8" s="24" customFormat="1" ht="15" customHeight="1" thickBot="1">
      <c r="B48" s="438" t="s">
        <v>50</v>
      </c>
      <c r="C48" s="439"/>
      <c r="D48" s="439"/>
      <c r="E48" s="439"/>
      <c r="F48" s="439"/>
      <c r="G48" s="439"/>
      <c r="H48" s="440"/>
    </row>
    <row r="49" spans="2:8" s="24" customFormat="1" ht="17.25" customHeight="1" thickBot="1">
      <c r="B49" s="408" t="s">
        <v>51</v>
      </c>
      <c r="C49" s="409"/>
      <c r="D49" s="410"/>
      <c r="E49" s="381" t="s">
        <v>52</v>
      </c>
      <c r="F49" s="380" t="s">
        <v>53</v>
      </c>
      <c r="G49" s="380" t="s">
        <v>54</v>
      </c>
      <c r="H49" s="380" t="s">
        <v>55</v>
      </c>
    </row>
    <row r="50" spans="2:8" s="24" customFormat="1" ht="13.5" customHeight="1">
      <c r="B50" s="405"/>
      <c r="C50" s="406"/>
      <c r="D50" s="407"/>
      <c r="E50" s="385" t="str">
        <f>IFERROR(+VLOOKUP(B50,'TARIFARIO 2026'!$C$36:E110,3,0),"")</f>
        <v/>
      </c>
      <c r="F50" s="328"/>
      <c r="G50" s="327" t="str">
        <f>IFERROR(VLOOKUP(B50,'TARIFARIO 2026'!$C$18:$E$411,2,0),"")</f>
        <v/>
      </c>
      <c r="H50" s="329"/>
    </row>
    <row r="51" spans="2:8" s="24" customFormat="1" ht="13.5" customHeight="1">
      <c r="B51" s="402"/>
      <c r="C51" s="403"/>
      <c r="D51" s="404"/>
      <c r="E51" s="384" t="str">
        <f>IFERROR(+VLOOKUP(B51,'TARIFARIO 2026'!$C$36:E111,3,0),"")</f>
        <v/>
      </c>
      <c r="F51" s="31"/>
      <c r="G51" s="96" t="str">
        <f>IFERROR(VLOOKUP(B51,'TARIFARIO 2026'!$C$18:$E$411,2,0),"")</f>
        <v/>
      </c>
      <c r="H51" s="330"/>
    </row>
    <row r="52" spans="2:8" s="24" customFormat="1" ht="13.5" customHeight="1">
      <c r="B52" s="402"/>
      <c r="C52" s="403"/>
      <c r="D52" s="404"/>
      <c r="E52" s="384" t="str">
        <f>IFERROR(+VLOOKUP(B52,'TARIFARIO 2026'!$C$36:E112,3,0),"")</f>
        <v/>
      </c>
      <c r="F52" s="31"/>
      <c r="G52" s="96" t="str">
        <f>IFERROR(VLOOKUP(B52,'TARIFARIO 2026'!$C$18:$E$411,2,0),"")</f>
        <v/>
      </c>
      <c r="H52" s="330"/>
    </row>
    <row r="53" spans="2:8" s="24" customFormat="1" ht="15" customHeight="1">
      <c r="B53" s="402"/>
      <c r="C53" s="403"/>
      <c r="D53" s="404"/>
      <c r="E53" s="384" t="str">
        <f>IFERROR(+VLOOKUP(B53,'TARIFARIO 2026'!$C$36:E113,3,0),"")</f>
        <v/>
      </c>
      <c r="F53" s="31"/>
      <c r="G53" s="96" t="str">
        <f>IFERROR(VLOOKUP(B53,'TARIFARIO 2026'!$C$18:$E$411,2,0),"")</f>
        <v/>
      </c>
      <c r="H53" s="331"/>
    </row>
    <row r="54" spans="2:8" s="24" customFormat="1" ht="15" customHeight="1">
      <c r="B54" s="402"/>
      <c r="C54" s="403"/>
      <c r="D54" s="404"/>
      <c r="E54" s="384" t="str">
        <f>IFERROR(+VLOOKUP(B54,'TARIFARIO 2026'!$C$36:E114,3,0),"")</f>
        <v/>
      </c>
      <c r="F54" s="31"/>
      <c r="G54" s="96" t="str">
        <f>IFERROR(VLOOKUP(B54,'TARIFARIO 2026'!$C$18:$E$411,2,0),"")</f>
        <v/>
      </c>
      <c r="H54" s="331"/>
    </row>
    <row r="55" spans="2:8" s="24" customFormat="1" ht="15" customHeight="1">
      <c r="B55" s="402"/>
      <c r="C55" s="403"/>
      <c r="D55" s="404"/>
      <c r="E55" s="384" t="str">
        <f>IFERROR(+VLOOKUP(B55,'TARIFARIO 2026'!$C$36:E115,3,0),"")</f>
        <v/>
      </c>
      <c r="F55" s="31"/>
      <c r="G55" s="96" t="str">
        <f>IFERROR(VLOOKUP(B55,'TARIFARIO 2026'!$C$18:$E$411,2,0),"")</f>
        <v/>
      </c>
      <c r="H55" s="331"/>
    </row>
    <row r="56" spans="2:8" s="24" customFormat="1" ht="15" customHeight="1">
      <c r="B56" s="402"/>
      <c r="C56" s="403"/>
      <c r="D56" s="404"/>
      <c r="E56" s="384" t="str">
        <f>IFERROR(+VLOOKUP(B56,'TARIFARIO 2026'!$C$36:E116,3,0),"")</f>
        <v/>
      </c>
      <c r="F56" s="31"/>
      <c r="G56" s="96" t="str">
        <f>IFERROR(VLOOKUP(B56,'TARIFARIO 2026'!$C$18:$E$411,2,0),"")</f>
        <v/>
      </c>
      <c r="H56" s="331"/>
    </row>
    <row r="57" spans="2:8" s="24" customFormat="1" ht="15.75" customHeight="1">
      <c r="B57" s="402"/>
      <c r="C57" s="403"/>
      <c r="D57" s="404"/>
      <c r="E57" s="384" t="str">
        <f>IFERROR(+VLOOKUP(B57,'TARIFARIO 2026'!$C$36:E117,3,0),"")</f>
        <v/>
      </c>
      <c r="F57" s="31"/>
      <c r="G57" s="96" t="str">
        <f>IFERROR(VLOOKUP(B57,'TARIFARIO 2026'!$C$18:$E$411,2,0),"")</f>
        <v/>
      </c>
      <c r="H57" s="331"/>
    </row>
    <row r="58" spans="2:8" s="24" customFormat="1" ht="15.75" customHeight="1">
      <c r="B58" s="402"/>
      <c r="C58" s="403"/>
      <c r="D58" s="404"/>
      <c r="E58" s="384" t="str">
        <f>IFERROR(+VLOOKUP(B58,'TARIFARIO 2026'!$C$36:E118,3,0),"")</f>
        <v/>
      </c>
      <c r="F58" s="31"/>
      <c r="G58" s="96" t="str">
        <f>IFERROR(VLOOKUP(B58,'TARIFARIO 2026'!$C$18:$E$411,2,0),"")</f>
        <v/>
      </c>
      <c r="H58" s="331"/>
    </row>
    <row r="59" spans="2:8" s="24" customFormat="1" ht="15.75" customHeight="1">
      <c r="B59" s="411"/>
      <c r="C59" s="412"/>
      <c r="D59" s="413"/>
      <c r="E59" s="384"/>
      <c r="F59" s="31"/>
      <c r="G59" s="96"/>
      <c r="H59" s="331"/>
    </row>
    <row r="60" spans="2:8" s="24" customFormat="1" ht="15.75" customHeight="1">
      <c r="B60" s="411"/>
      <c r="C60" s="412"/>
      <c r="D60" s="413"/>
      <c r="E60" s="384"/>
      <c r="F60" s="31"/>
      <c r="G60" s="96"/>
      <c r="H60" s="331"/>
    </row>
    <row r="61" spans="2:8" s="24" customFormat="1" ht="15.75" customHeight="1">
      <c r="B61" s="411"/>
      <c r="C61" s="412"/>
      <c r="D61" s="413"/>
      <c r="E61" s="384"/>
      <c r="F61" s="31"/>
      <c r="G61" s="96"/>
      <c r="H61" s="331"/>
    </row>
    <row r="62" spans="2:8" s="24" customFormat="1" ht="15.75" customHeight="1">
      <c r="B62" s="411"/>
      <c r="C62" s="412"/>
      <c r="D62" s="413"/>
      <c r="E62" s="384"/>
      <c r="F62" s="31"/>
      <c r="G62" s="96"/>
      <c r="H62" s="331"/>
    </row>
    <row r="63" spans="2:8" s="24" customFormat="1" ht="15" customHeight="1" thickBot="1">
      <c r="B63" s="414"/>
      <c r="C63" s="415"/>
      <c r="D63" s="416"/>
      <c r="E63" s="386"/>
      <c r="F63" s="333"/>
      <c r="G63" s="332"/>
      <c r="H63" s="334"/>
    </row>
    <row r="64" spans="2:8" s="24" customFormat="1" ht="15" customHeight="1" thickBot="1">
      <c r="B64" s="428" t="s">
        <v>56</v>
      </c>
      <c r="C64" s="429"/>
      <c r="D64" s="430"/>
      <c r="E64" s="430"/>
      <c r="F64" s="430"/>
      <c r="G64" s="430"/>
      <c r="H64" s="431"/>
    </row>
    <row r="65" spans="2:8" s="24" customFormat="1" ht="13.5" thickBot="1">
      <c r="B65" s="408" t="s">
        <v>51</v>
      </c>
      <c r="C65" s="409"/>
      <c r="D65" s="410"/>
      <c r="E65" s="381" t="s">
        <v>52</v>
      </c>
      <c r="F65" s="380" t="s">
        <v>53</v>
      </c>
      <c r="G65" s="380" t="s">
        <v>54</v>
      </c>
      <c r="H65" s="380" t="s">
        <v>55</v>
      </c>
    </row>
    <row r="66" spans="2:8" s="24" customFormat="1" ht="12" customHeight="1">
      <c r="B66" s="425"/>
      <c r="C66" s="426"/>
      <c r="D66" s="427"/>
      <c r="E66" s="385" t="str">
        <f>IFERROR(+VLOOKUP(B66,'TARIFARIO 2026'!$C$16:E34,3,0),"")</f>
        <v/>
      </c>
      <c r="F66" s="335"/>
      <c r="G66" s="336" t="str">
        <f>IFERROR(VLOOKUP(B66,'TARIFARIO 2026'!$C$18:$E$411,2,0),"")</f>
        <v/>
      </c>
      <c r="H66" s="337"/>
    </row>
    <row r="67" spans="2:8" s="24" customFormat="1" ht="16.5" customHeight="1">
      <c r="B67" s="422"/>
      <c r="C67" s="423"/>
      <c r="D67" s="424"/>
      <c r="E67" s="384" t="str">
        <f>IFERROR(+VLOOKUP(B67,'TARIFARIO 2026'!$C$16:E35,3,0),"")</f>
        <v/>
      </c>
      <c r="F67" s="110"/>
      <c r="G67" s="283" t="str">
        <f>IFERROR(VLOOKUP(B67,'TARIFARIO 2026'!$C$18:$E$411,2,0),"")</f>
        <v/>
      </c>
      <c r="H67" s="338"/>
    </row>
    <row r="68" spans="2:8" s="24" customFormat="1" ht="14.25" customHeight="1">
      <c r="B68" s="422"/>
      <c r="C68" s="423"/>
      <c r="D68" s="424"/>
      <c r="E68" s="384" t="str">
        <f>IFERROR(+VLOOKUP(B68,'TARIFARIO 2026'!$C$16:E36,3,0),"")</f>
        <v/>
      </c>
      <c r="F68" s="110"/>
      <c r="G68" s="283" t="str">
        <f>IFERROR(VLOOKUP(B68,'TARIFARIO 2026'!$C$18:$E$411,2,0),"")</f>
        <v/>
      </c>
      <c r="H68" s="338"/>
    </row>
    <row r="69" spans="2:8" s="24" customFormat="1" ht="14.25" customHeight="1">
      <c r="B69" s="422"/>
      <c r="C69" s="423"/>
      <c r="D69" s="424"/>
      <c r="E69" s="384" t="str">
        <f>IFERROR(+VLOOKUP(B69,'TARIFARIO 2026'!$C$16:E37,3,0),"")</f>
        <v/>
      </c>
      <c r="F69" s="110"/>
      <c r="G69" s="283" t="str">
        <f>IFERROR(VLOOKUP(B69,'TARIFARIO 2026'!$C$18:$E$411,2,0),"")</f>
        <v/>
      </c>
      <c r="H69" s="338"/>
    </row>
    <row r="70" spans="2:8" s="24" customFormat="1" ht="14.25" customHeight="1">
      <c r="B70" s="422"/>
      <c r="C70" s="423"/>
      <c r="D70" s="424"/>
      <c r="E70" s="384" t="str">
        <f>IFERROR(+VLOOKUP(B70,'TARIFARIO 2026'!$C$16:E38,3,0),"")</f>
        <v/>
      </c>
      <c r="F70" s="110"/>
      <c r="G70" s="283" t="str">
        <f>IFERROR(VLOOKUP(B70,'TARIFARIO 2026'!$C$18:$E$411,2,0),"")</f>
        <v/>
      </c>
      <c r="H70" s="338"/>
    </row>
    <row r="71" spans="2:8" s="24" customFormat="1" ht="14.25" customHeight="1">
      <c r="B71" s="422"/>
      <c r="C71" s="423"/>
      <c r="D71" s="424"/>
      <c r="E71" s="384" t="str">
        <f>IFERROR(+VLOOKUP(B71,'TARIFARIO 2026'!$C$16:E39,3,0),"")</f>
        <v/>
      </c>
      <c r="F71" s="110"/>
      <c r="G71" s="283" t="str">
        <f>IFERROR(VLOOKUP(B71,'TARIFARIO 2026'!$C$18:$E$411,2,0),"")</f>
        <v/>
      </c>
      <c r="H71" s="338"/>
    </row>
    <row r="72" spans="2:8" s="24" customFormat="1" ht="14.25" customHeight="1">
      <c r="B72" s="411"/>
      <c r="C72" s="412"/>
      <c r="D72" s="413"/>
      <c r="E72" s="384"/>
      <c r="F72" s="31"/>
      <c r="G72" s="96"/>
      <c r="H72" s="331"/>
    </row>
    <row r="73" spans="2:8" s="24" customFormat="1" ht="14.25" customHeight="1">
      <c r="B73" s="411"/>
      <c r="C73" s="412"/>
      <c r="D73" s="413"/>
      <c r="E73" s="384"/>
      <c r="F73" s="31"/>
      <c r="G73" s="96"/>
      <c r="H73" s="331"/>
    </row>
    <row r="74" spans="2:8" s="24" customFormat="1" ht="14.25" customHeight="1">
      <c r="B74" s="411"/>
      <c r="C74" s="412"/>
      <c r="D74" s="413"/>
      <c r="E74" s="384"/>
      <c r="F74" s="31"/>
      <c r="G74" s="96"/>
      <c r="H74" s="331"/>
    </row>
    <row r="75" spans="2:8" s="24" customFormat="1" ht="14.25" customHeight="1">
      <c r="B75" s="411"/>
      <c r="C75" s="412"/>
      <c r="D75" s="413"/>
      <c r="E75" s="384"/>
      <c r="F75" s="31"/>
      <c r="G75" s="96"/>
      <c r="H75" s="331"/>
    </row>
    <row r="76" spans="2:8" s="24" customFormat="1" ht="14.25" customHeight="1" thickBot="1">
      <c r="B76" s="414"/>
      <c r="C76" s="415"/>
      <c r="D76" s="416"/>
      <c r="E76" s="386"/>
      <c r="F76" s="333"/>
      <c r="G76" s="332"/>
      <c r="H76" s="334"/>
    </row>
    <row r="77" spans="2:8" s="24" customFormat="1" ht="15" customHeight="1" thickBot="1">
      <c r="B77" s="464" t="s">
        <v>57</v>
      </c>
      <c r="C77" s="465"/>
      <c r="D77" s="466"/>
      <c r="E77" s="466"/>
      <c r="F77" s="466"/>
      <c r="G77" s="466"/>
      <c r="H77" s="467"/>
    </row>
    <row r="78" spans="2:8" s="24" customFormat="1" ht="15.75" customHeight="1" thickBot="1">
      <c r="B78" s="468" t="s">
        <v>51</v>
      </c>
      <c r="C78" s="469"/>
      <c r="D78" s="470"/>
      <c r="E78" s="378" t="s">
        <v>52</v>
      </c>
      <c r="F78" s="378" t="s">
        <v>53</v>
      </c>
      <c r="G78" s="378" t="s">
        <v>54</v>
      </c>
      <c r="H78" s="378" t="s">
        <v>55</v>
      </c>
    </row>
    <row r="79" spans="2:8" s="24" customFormat="1" ht="12.75" customHeight="1">
      <c r="B79" s="425"/>
      <c r="C79" s="426"/>
      <c r="D79" s="427"/>
      <c r="E79" s="385" t="str">
        <f>IFERROR(+VLOOKUP(B79,'TARIFARIO 2026'!$C$112:E392,3,0),"")</f>
        <v/>
      </c>
      <c r="F79" s="339"/>
      <c r="G79" s="340" t="str">
        <f>IFERROR(VLOOKUP(B79,'TARIFARIO 2026'!$C$18:$J$411,2,0),"")</f>
        <v/>
      </c>
      <c r="H79" s="341"/>
    </row>
    <row r="80" spans="2:8" s="24" customFormat="1" ht="13.5" customHeight="1">
      <c r="B80" s="422"/>
      <c r="C80" s="423"/>
      <c r="D80" s="424"/>
      <c r="E80" s="384" t="str">
        <f>IFERROR(+VLOOKUP(B80,'TARIFARIO 2026'!$C$112:E393,3,0),"")</f>
        <v/>
      </c>
      <c r="F80" s="66"/>
      <c r="G80" s="185"/>
      <c r="H80" s="331"/>
    </row>
    <row r="81" spans="2:8" s="24" customFormat="1" ht="13.5" customHeight="1">
      <c r="B81" s="422"/>
      <c r="C81" s="423"/>
      <c r="D81" s="424"/>
      <c r="E81" s="384" t="str">
        <f>IFERROR(+VLOOKUP(B81,'TARIFARIO 2026'!$C$112:E394,3,0),"")</f>
        <v/>
      </c>
      <c r="F81" s="66"/>
      <c r="G81" s="185" t="str">
        <f>IFERROR(VLOOKUP(B81,'TARIFARIO 2026'!$C$18:$J$411,2,0),"")</f>
        <v/>
      </c>
      <c r="H81" s="331"/>
    </row>
    <row r="82" spans="2:8" s="24" customFormat="1" ht="13.5" customHeight="1">
      <c r="B82" s="422"/>
      <c r="C82" s="423"/>
      <c r="D82" s="424"/>
      <c r="E82" s="384" t="str">
        <f>IFERROR(+VLOOKUP(B82,'TARIFARIO 2026'!$C$112:E395,3,0),"")</f>
        <v/>
      </c>
      <c r="F82" s="66"/>
      <c r="G82" s="185" t="str">
        <f>IFERROR(VLOOKUP(B82,'TARIFARIO 2026'!$C$18:$J$411,2,0),"")</f>
        <v/>
      </c>
      <c r="H82" s="331"/>
    </row>
    <row r="83" spans="2:8" s="24" customFormat="1" ht="13.5" customHeight="1">
      <c r="B83" s="422"/>
      <c r="C83" s="423"/>
      <c r="D83" s="424"/>
      <c r="E83" s="384" t="str">
        <f>IFERROR(+VLOOKUP(B83,'TARIFARIO 2026'!$C$112:E396,3,0),"")</f>
        <v/>
      </c>
      <c r="F83" s="66"/>
      <c r="G83" s="185" t="str">
        <f>IFERROR(VLOOKUP(B83,'TARIFARIO 2026'!$C$18:$J$411,2,0),"")</f>
        <v/>
      </c>
      <c r="H83" s="331"/>
    </row>
    <row r="84" spans="2:8" s="24" customFormat="1" ht="13.5" customHeight="1">
      <c r="B84" s="422"/>
      <c r="C84" s="423"/>
      <c r="D84" s="424"/>
      <c r="E84" s="384" t="str">
        <f>IFERROR(+VLOOKUP(B84,'TARIFARIO 2026'!$C$112:E397,3,0),"")</f>
        <v/>
      </c>
      <c r="F84" s="66"/>
      <c r="G84" s="185" t="str">
        <f>IFERROR(VLOOKUP(B84,'TARIFARIO 2026'!$C$18:$J$411,2,0),"")</f>
        <v/>
      </c>
      <c r="H84" s="331"/>
    </row>
    <row r="85" spans="2:8" s="24" customFormat="1" ht="13.5" customHeight="1">
      <c r="B85" s="422"/>
      <c r="C85" s="423"/>
      <c r="D85" s="424"/>
      <c r="E85" s="384" t="str">
        <f>IFERROR(+VLOOKUP(B85,'TARIFARIO 2026'!$C$112:E398,3,0),"")</f>
        <v/>
      </c>
      <c r="F85" s="66"/>
      <c r="G85" s="185" t="str">
        <f>IFERROR(VLOOKUP(B85,'TARIFARIO 2026'!$C$18:$J$411,2,0),"")</f>
        <v/>
      </c>
      <c r="H85" s="331"/>
    </row>
    <row r="86" spans="2:8" s="24" customFormat="1" ht="13.5" customHeight="1">
      <c r="B86" s="419"/>
      <c r="C86" s="420"/>
      <c r="D86" s="421"/>
      <c r="E86" s="384" t="str">
        <f>IFERROR(+VLOOKUP(#REF!,'TARIFARIO 2026'!$C$112:E399,3,0),"")</f>
        <v/>
      </c>
      <c r="F86" s="66"/>
      <c r="G86" s="185" t="str">
        <f>IFERROR(VLOOKUP(#REF!,'TARIFARIO 2026'!$C$18:$J$411,2,0),"")</f>
        <v/>
      </c>
      <c r="H86" s="331"/>
    </row>
    <row r="87" spans="2:8" s="24" customFormat="1" ht="14.25" customHeight="1">
      <c r="B87" s="419"/>
      <c r="C87" s="420"/>
      <c r="D87" s="421"/>
      <c r="E87" s="384"/>
      <c r="F87" s="110"/>
      <c r="G87" s="283"/>
      <c r="H87" s="338"/>
    </row>
    <row r="88" spans="2:8" s="24" customFormat="1" ht="14.25" customHeight="1">
      <c r="B88" s="419"/>
      <c r="C88" s="420"/>
      <c r="D88" s="421"/>
      <c r="E88" s="384"/>
      <c r="F88" s="31"/>
      <c r="G88" s="96"/>
      <c r="H88" s="331"/>
    </row>
    <row r="89" spans="2:8" s="24" customFormat="1" ht="14.25" customHeight="1">
      <c r="B89" s="419"/>
      <c r="C89" s="420"/>
      <c r="D89" s="421"/>
      <c r="E89" s="384"/>
      <c r="F89" s="31"/>
      <c r="G89" s="96"/>
      <c r="H89" s="331"/>
    </row>
    <row r="90" spans="2:8" s="24" customFormat="1" ht="14.25" customHeight="1">
      <c r="B90" s="411"/>
      <c r="C90" s="412"/>
      <c r="D90" s="413"/>
      <c r="E90" s="384"/>
      <c r="F90" s="31"/>
      <c r="G90" s="96"/>
      <c r="H90" s="331"/>
    </row>
    <row r="91" spans="2:8" s="24" customFormat="1" ht="14.25" customHeight="1">
      <c r="B91" s="411"/>
      <c r="C91" s="412"/>
      <c r="D91" s="413"/>
      <c r="E91" s="384"/>
      <c r="F91" s="110"/>
      <c r="G91" s="283"/>
      <c r="H91" s="338"/>
    </row>
    <row r="92" spans="2:8" s="24" customFormat="1" ht="14.25" customHeight="1">
      <c r="B92" s="411"/>
      <c r="C92" s="412"/>
      <c r="D92" s="413"/>
      <c r="E92" s="384"/>
      <c r="F92" s="31"/>
      <c r="G92" s="96"/>
      <c r="H92" s="331"/>
    </row>
    <row r="93" spans="2:8" s="24" customFormat="1" ht="14.25" customHeight="1">
      <c r="B93" s="411"/>
      <c r="C93" s="412"/>
      <c r="D93" s="413"/>
      <c r="E93" s="384"/>
      <c r="F93" s="31"/>
      <c r="G93" s="96"/>
      <c r="H93" s="331"/>
    </row>
    <row r="94" spans="2:8" s="24" customFormat="1" ht="14.25" customHeight="1" thickBot="1">
      <c r="B94" s="414"/>
      <c r="C94" s="415"/>
      <c r="D94" s="416"/>
      <c r="E94" s="386"/>
      <c r="F94" s="333"/>
      <c r="G94" s="332"/>
      <c r="H94" s="342"/>
    </row>
    <row r="95" spans="2:8" s="24" customFormat="1" ht="15.75" customHeight="1" thickBot="1">
      <c r="B95" s="624" t="s">
        <v>58</v>
      </c>
      <c r="C95" s="625"/>
      <c r="D95" s="626"/>
      <c r="E95" s="626"/>
      <c r="F95" s="626"/>
      <c r="G95" s="626"/>
      <c r="H95" s="627"/>
    </row>
    <row r="96" spans="2:8" s="24" customFormat="1" ht="13.5" thickBot="1">
      <c r="B96" s="628" t="s">
        <v>51</v>
      </c>
      <c r="C96" s="629"/>
      <c r="D96" s="630"/>
      <c r="E96" s="378" t="s">
        <v>52</v>
      </c>
      <c r="F96" s="378" t="s">
        <v>53</v>
      </c>
      <c r="G96" s="396" t="s">
        <v>54</v>
      </c>
      <c r="H96" s="378" t="s">
        <v>55</v>
      </c>
    </row>
    <row r="97" spans="2:8" s="24" customFormat="1" ht="13.5" customHeight="1">
      <c r="B97" s="490"/>
      <c r="C97" s="491"/>
      <c r="D97" s="492"/>
      <c r="E97" s="385" t="str">
        <f>IFERROR(+VLOOKUP(B97,'TARIFARIO 2026'!$C$112:E426,3,0),"")</f>
        <v/>
      </c>
      <c r="F97" s="328"/>
      <c r="G97" s="185" t="str">
        <f>IFERROR(VLOOKUP(B97,'TARIFARIO 2026'!$C$18:$J$431,2,0),"")</f>
        <v/>
      </c>
      <c r="H97" s="343"/>
    </row>
    <row r="98" spans="2:8" s="24" customFormat="1" ht="12" customHeight="1">
      <c r="B98" s="520"/>
      <c r="C98" s="521"/>
      <c r="D98" s="522"/>
      <c r="E98" s="384" t="str">
        <f>IFERROR(+VLOOKUP(B98,'TARIFARIO 2026'!$C$112:E427,3,0),"")</f>
        <v/>
      </c>
      <c r="F98" s="31"/>
      <c r="G98" s="185" t="str">
        <f>IFERROR(VLOOKUP(B98,'TARIFARIO 2026'!$C$18:$J$431,2,0),"")</f>
        <v/>
      </c>
      <c r="H98" s="331"/>
    </row>
    <row r="99" spans="2:8" s="24" customFormat="1" ht="13.5" customHeight="1">
      <c r="B99" s="520"/>
      <c r="C99" s="521"/>
      <c r="D99" s="522"/>
      <c r="E99" s="384" t="str">
        <f>IFERROR(+VLOOKUP(B99,'TARIFARIO 2026'!$C$112:E428,3,0),"")</f>
        <v/>
      </c>
      <c r="F99" s="31"/>
      <c r="G99" s="185" t="str">
        <f>IFERROR(VLOOKUP(B99,'TARIFARIO 2026'!$C$18:$J$431,2,0),"")</f>
        <v/>
      </c>
      <c r="H99" s="331"/>
    </row>
    <row r="100" spans="2:8" s="24" customFormat="1" ht="13.5" customHeight="1">
      <c r="B100" s="520"/>
      <c r="C100" s="521"/>
      <c r="D100" s="522"/>
      <c r="E100" s="384" t="str">
        <f>IFERROR(+VLOOKUP(B100,'TARIFARIO 2026'!$C$112:E429,3,0),"")</f>
        <v/>
      </c>
      <c r="F100" s="31"/>
      <c r="G100" s="185" t="str">
        <f>IFERROR(VLOOKUP(B100,'TARIFARIO 2026'!$C$18:$J$431,2,0),"")</f>
        <v/>
      </c>
      <c r="H100" s="331"/>
    </row>
    <row r="101" spans="2:8" s="24" customFormat="1" ht="13.5" customHeight="1">
      <c r="B101" s="520"/>
      <c r="C101" s="521"/>
      <c r="D101" s="522"/>
      <c r="E101" s="384" t="str">
        <f>IFERROR(+VLOOKUP(B101,'TARIFARIO 2026'!$C$112:E430,3,0),"")</f>
        <v/>
      </c>
      <c r="F101" s="31"/>
      <c r="G101" s="185" t="str">
        <f>IFERROR(VLOOKUP(B101,'TARIFARIO 2026'!$C$18:$J$431,2,0),"")</f>
        <v/>
      </c>
      <c r="H101" s="331"/>
    </row>
    <row r="102" spans="2:8" s="24" customFormat="1" ht="13.5" customHeight="1">
      <c r="B102" s="520"/>
      <c r="C102" s="521"/>
      <c r="D102" s="522"/>
      <c r="E102" s="384" t="str">
        <f>IFERROR(+VLOOKUP(B102,'TARIFARIO 2026'!$C$112:E431,3,0),"")</f>
        <v/>
      </c>
      <c r="F102" s="31"/>
      <c r="G102" s="185" t="str">
        <f>IFERROR(VLOOKUP(B102,'TARIFARIO 2026'!$C$18:$J$431,2,0),"")</f>
        <v/>
      </c>
      <c r="H102" s="344"/>
    </row>
    <row r="103" spans="2:8" s="24" customFormat="1" ht="14.25" customHeight="1">
      <c r="B103" s="520"/>
      <c r="C103" s="521"/>
      <c r="D103" s="522"/>
      <c r="E103" s="384" t="str">
        <f>IFERROR(+VLOOKUP(B103,'TARIFARIO 2026'!$C$112:E432,3,0),"")</f>
        <v/>
      </c>
      <c r="F103" s="110"/>
      <c r="G103" s="185" t="str">
        <f>IFERROR(VLOOKUP(B103,'TARIFARIO 2026'!$C$18:$J$431,2,0),"")</f>
        <v/>
      </c>
      <c r="H103" s="338"/>
    </row>
    <row r="104" spans="2:8" s="24" customFormat="1" ht="14.25" customHeight="1">
      <c r="B104" s="520"/>
      <c r="C104" s="521"/>
      <c r="D104" s="522"/>
      <c r="E104" s="384" t="str">
        <f>IFERROR(+VLOOKUP(B104,'TARIFARIO 2026'!$C$112:E433,3,0),"")</f>
        <v/>
      </c>
      <c r="F104" s="31"/>
      <c r="G104" s="185" t="str">
        <f>IFERROR(VLOOKUP(B104,'TARIFARIO 2026'!$C$18:$J$431,2,0),"")</f>
        <v/>
      </c>
      <c r="H104" s="331"/>
    </row>
    <row r="105" spans="2:8" s="24" customFormat="1" ht="14.25" customHeight="1">
      <c r="B105" s="520"/>
      <c r="C105" s="521"/>
      <c r="D105" s="522"/>
      <c r="E105" s="384" t="str">
        <f>IFERROR(+VLOOKUP(B105,'TARIFARIO 2026'!$C$112:E434,3,0),"")</f>
        <v/>
      </c>
      <c r="F105" s="31"/>
      <c r="G105" s="185" t="str">
        <f>IFERROR(VLOOKUP(B105,'TARIFARIO 2026'!$C$18:$J$431,2,0),"")</f>
        <v/>
      </c>
      <c r="H105" s="331"/>
    </row>
    <row r="106" spans="2:8" s="24" customFormat="1" ht="14.25" customHeight="1">
      <c r="B106" s="411"/>
      <c r="C106" s="412"/>
      <c r="D106" s="413"/>
      <c r="E106" s="384"/>
      <c r="F106" s="31"/>
      <c r="G106" s="96"/>
      <c r="H106" s="331"/>
    </row>
    <row r="107" spans="2:8" s="24" customFormat="1" ht="14.25" customHeight="1" thickBot="1">
      <c r="B107" s="414"/>
      <c r="C107" s="415"/>
      <c r="D107" s="416"/>
      <c r="E107" s="384"/>
      <c r="F107" s="110"/>
      <c r="G107" s="283"/>
      <c r="H107" s="338"/>
    </row>
    <row r="108" spans="2:8" s="24" customFormat="1" ht="14.25" customHeight="1" thickBot="1">
      <c r="B108" s="631" t="s">
        <v>3627</v>
      </c>
      <c r="C108" s="632"/>
      <c r="D108" s="633"/>
      <c r="E108" s="633"/>
      <c r="F108" s="633"/>
      <c r="G108" s="633"/>
      <c r="H108" s="634"/>
    </row>
    <row r="109" spans="2:8" s="24" customFormat="1" ht="14.25" customHeight="1" thickBot="1">
      <c r="B109" s="408" t="s">
        <v>51</v>
      </c>
      <c r="C109" s="409"/>
      <c r="D109" s="410"/>
      <c r="E109" s="378" t="s">
        <v>52</v>
      </c>
      <c r="F109" s="378" t="s">
        <v>53</v>
      </c>
      <c r="G109" s="378" t="s">
        <v>54</v>
      </c>
      <c r="H109" s="378" t="s">
        <v>55</v>
      </c>
    </row>
    <row r="110" spans="2:8" s="24" customFormat="1" ht="14.25" customHeight="1">
      <c r="B110" s="635"/>
      <c r="C110" s="636"/>
      <c r="D110" s="637"/>
      <c r="E110" s="392"/>
      <c r="F110" s="377"/>
      <c r="G110" s="377"/>
      <c r="H110" s="379"/>
    </row>
    <row r="111" spans="2:8" s="24" customFormat="1" ht="14.25" customHeight="1">
      <c r="B111" s="523"/>
      <c r="C111" s="524"/>
      <c r="D111" s="525"/>
      <c r="E111" s="393"/>
      <c r="F111" s="274"/>
      <c r="G111" s="274"/>
      <c r="H111" s="275"/>
    </row>
    <row r="112" spans="2:8" s="24" customFormat="1" ht="14.25" customHeight="1">
      <c r="B112" s="523"/>
      <c r="C112" s="524"/>
      <c r="D112" s="525"/>
      <c r="E112" s="393"/>
      <c r="F112" s="274"/>
      <c r="G112" s="274"/>
      <c r="H112" s="275"/>
    </row>
    <row r="113" spans="2:8" s="24" customFormat="1" ht="14.25" customHeight="1">
      <c r="B113" s="523"/>
      <c r="C113" s="524"/>
      <c r="D113" s="525"/>
      <c r="E113" s="393"/>
      <c r="F113" s="274"/>
      <c r="G113" s="274"/>
      <c r="H113" s="275"/>
    </row>
    <row r="114" spans="2:8" s="24" customFormat="1" ht="14.25" customHeight="1">
      <c r="B114" s="523"/>
      <c r="C114" s="524"/>
      <c r="D114" s="525"/>
      <c r="E114" s="393"/>
      <c r="F114" s="274"/>
      <c r="G114" s="274"/>
      <c r="H114" s="275"/>
    </row>
    <row r="115" spans="2:8" s="24" customFormat="1" ht="14.25" customHeight="1">
      <c r="B115" s="523"/>
      <c r="C115" s="524"/>
      <c r="D115" s="525"/>
      <c r="E115" s="393"/>
      <c r="F115" s="274"/>
      <c r="G115" s="274"/>
      <c r="H115" s="275"/>
    </row>
    <row r="116" spans="2:8" s="24" customFormat="1" ht="14.25" customHeight="1">
      <c r="B116" s="523"/>
      <c r="C116" s="524"/>
      <c r="D116" s="525"/>
      <c r="E116" s="393"/>
      <c r="F116" s="274"/>
      <c r="G116" s="274"/>
      <c r="H116" s="275"/>
    </row>
    <row r="117" spans="2:8" s="24" customFormat="1" ht="14.25" customHeight="1" thickBot="1">
      <c r="B117" s="618"/>
      <c r="C117" s="619"/>
      <c r="D117" s="620"/>
      <c r="E117" s="394"/>
      <c r="F117" s="362"/>
      <c r="G117" s="362"/>
      <c r="H117" s="363"/>
    </row>
    <row r="118" spans="2:8" s="24" customFormat="1" ht="15" customHeight="1" thickBot="1">
      <c r="B118" s="464" t="s">
        <v>59</v>
      </c>
      <c r="C118" s="465"/>
      <c r="D118" s="466"/>
      <c r="E118" s="466"/>
      <c r="F118" s="466"/>
      <c r="G118" s="466"/>
      <c r="H118" s="467"/>
    </row>
    <row r="119" spans="2:8" s="24" customFormat="1" ht="22.5" customHeight="1" thickBot="1">
      <c r="B119" s="471" t="s">
        <v>60</v>
      </c>
      <c r="C119" s="472"/>
      <c r="D119" s="473"/>
      <c r="E119" s="375" t="s">
        <v>3648</v>
      </c>
      <c r="F119" s="376" t="s">
        <v>61</v>
      </c>
      <c r="G119" s="516"/>
      <c r="H119" s="517"/>
    </row>
    <row r="120" spans="2:8" s="24" customFormat="1" ht="15.75" customHeight="1" thickBot="1">
      <c r="B120" s="464" t="s">
        <v>62</v>
      </c>
      <c r="C120" s="465"/>
      <c r="D120" s="466"/>
      <c r="E120" s="466"/>
      <c r="F120" s="466"/>
      <c r="G120" s="466"/>
      <c r="H120" s="467"/>
    </row>
    <row r="121" spans="2:8" s="24" customFormat="1" ht="14.25" customHeight="1" thickBot="1">
      <c r="B121" s="367" t="s">
        <v>63</v>
      </c>
      <c r="C121" s="369" t="s">
        <v>64</v>
      </c>
      <c r="D121" s="518"/>
      <c r="E121" s="518"/>
      <c r="F121" s="370" t="s">
        <v>65</v>
      </c>
      <c r="G121" s="510"/>
      <c r="H121" s="519"/>
    </row>
    <row r="122" spans="2:8" s="24" customFormat="1" ht="14.25" customHeight="1" thickBot="1">
      <c r="B122" s="408" t="s">
        <v>66</v>
      </c>
      <c r="C122" s="409"/>
      <c r="D122" s="410"/>
      <c r="E122" s="359" t="s">
        <v>67</v>
      </c>
      <c r="F122" s="360" t="s">
        <v>68</v>
      </c>
      <c r="G122" s="360" t="s">
        <v>54</v>
      </c>
      <c r="H122" s="361" t="s">
        <v>55</v>
      </c>
    </row>
    <row r="123" spans="2:8" s="24" customFormat="1" ht="11.25" customHeight="1">
      <c r="B123" s="425"/>
      <c r="C123" s="426"/>
      <c r="D123" s="427"/>
      <c r="E123" s="181"/>
      <c r="F123" s="112"/>
      <c r="G123" s="357" t="str">
        <f>IFERROR(VLOOKUP(B123,'TARIFARIO 2026'!$C$18:$J$411,2,0),"")</f>
        <v/>
      </c>
      <c r="H123" s="358"/>
    </row>
    <row r="124" spans="2:8" s="24" customFormat="1" ht="11.25" customHeight="1">
      <c r="B124" s="422"/>
      <c r="C124" s="423"/>
      <c r="D124" s="424"/>
      <c r="E124" s="384"/>
      <c r="F124" s="31"/>
      <c r="G124" s="185" t="str">
        <f>IFERROR(VLOOKUP(B124,'TARIFARIO 2026'!$C$18:$J$411,2,0),"")</f>
        <v/>
      </c>
      <c r="H124" s="120"/>
    </row>
    <row r="125" spans="2:8" s="24" customFormat="1" ht="11.25" customHeight="1">
      <c r="B125" s="422"/>
      <c r="C125" s="423"/>
      <c r="D125" s="424"/>
      <c r="E125" s="384"/>
      <c r="F125" s="31"/>
      <c r="G125" s="185" t="str">
        <f>IFERROR(VLOOKUP(B125,'TARIFARIO 2026'!$C$18:$J$411,2,0),"")</f>
        <v/>
      </c>
      <c r="H125" s="120"/>
    </row>
    <row r="126" spans="2:8" s="24" customFormat="1" ht="11.25" customHeight="1">
      <c r="B126" s="411"/>
      <c r="C126" s="412"/>
      <c r="D126" s="413"/>
      <c r="E126" s="384" t="str">
        <f>IFERROR(+VLOOKUP(B126,'TARIFARIO 2026'!$C$16:E96,3,0),"")</f>
        <v/>
      </c>
      <c r="F126" s="110"/>
      <c r="G126" s="283"/>
      <c r="H126" s="186"/>
    </row>
    <row r="127" spans="2:8" s="24" customFormat="1" ht="14.25" customHeight="1">
      <c r="B127" s="411"/>
      <c r="C127" s="412"/>
      <c r="D127" s="413"/>
      <c r="E127" s="384"/>
      <c r="F127" s="31"/>
      <c r="G127" s="96"/>
      <c r="H127" s="331"/>
    </row>
    <row r="128" spans="2:8" s="24" customFormat="1" ht="14.25" customHeight="1">
      <c r="B128" s="411"/>
      <c r="C128" s="412"/>
      <c r="D128" s="413"/>
      <c r="E128" s="384"/>
      <c r="F128" s="31"/>
      <c r="G128" s="96"/>
      <c r="H128" s="331"/>
    </row>
    <row r="129" spans="2:8" s="24" customFormat="1" ht="14.25" customHeight="1" thickBot="1">
      <c r="B129" s="414"/>
      <c r="C129" s="415"/>
      <c r="D129" s="416"/>
      <c r="E129" s="395"/>
      <c r="F129" s="365"/>
      <c r="G129" s="364"/>
      <c r="H129" s="366"/>
    </row>
    <row r="130" spans="2:8" s="24" customFormat="1" ht="14.25" customHeight="1" thickBot="1">
      <c r="B130" s="464" t="s">
        <v>69</v>
      </c>
      <c r="C130" s="465"/>
      <c r="D130" s="466"/>
      <c r="E130" s="466"/>
      <c r="F130" s="466"/>
      <c r="G130" s="466"/>
      <c r="H130" s="467"/>
    </row>
    <row r="131" spans="2:8" s="24" customFormat="1" ht="14.25" customHeight="1">
      <c r="B131" s="509" t="s">
        <v>70</v>
      </c>
      <c r="C131" s="368" t="s">
        <v>71</v>
      </c>
      <c r="D131" s="510" t="s">
        <v>72</v>
      </c>
      <c r="E131" s="511"/>
      <c r="F131" s="371" t="s">
        <v>71</v>
      </c>
      <c r="G131" s="511" t="s">
        <v>73</v>
      </c>
      <c r="H131" s="368" t="s">
        <v>71</v>
      </c>
    </row>
    <row r="132" spans="2:8" s="24" customFormat="1" ht="12.75" customHeight="1" thickBot="1">
      <c r="B132" s="509"/>
      <c r="C132" s="58" t="s">
        <v>74</v>
      </c>
      <c r="D132" s="510"/>
      <c r="E132" s="511"/>
      <c r="F132" s="56" t="s">
        <v>75</v>
      </c>
      <c r="G132" s="511"/>
      <c r="H132" s="57" t="s">
        <v>76</v>
      </c>
    </row>
    <row r="133" spans="2:8" s="24" customFormat="1" ht="15.75" customHeight="1" thickBot="1">
      <c r="B133" s="372" t="s">
        <v>77</v>
      </c>
      <c r="C133" s="184"/>
      <c r="D133" s="458" t="s">
        <v>78</v>
      </c>
      <c r="E133" s="459"/>
      <c r="F133" s="374"/>
      <c r="G133" s="372" t="s">
        <v>78</v>
      </c>
      <c r="H133" s="373"/>
    </row>
    <row r="134" spans="2:8" s="26" customFormat="1" ht="2.25" customHeight="1">
      <c r="B134" s="493"/>
      <c r="C134" s="494"/>
      <c r="D134" s="495"/>
      <c r="E134" s="495"/>
      <c r="F134" s="494"/>
      <c r="G134" s="495"/>
      <c r="H134" s="496"/>
    </row>
    <row r="135" spans="2:8" s="26" customFormat="1" ht="15.75">
      <c r="B135" s="497" t="s">
        <v>79</v>
      </c>
      <c r="C135" s="498"/>
      <c r="D135" s="498"/>
      <c r="E135" s="498"/>
      <c r="F135" s="498"/>
      <c r="G135" s="498"/>
      <c r="H135" s="499"/>
    </row>
    <row r="136" spans="2:8" s="26" customFormat="1" ht="3.75" customHeight="1" thickBot="1">
      <c r="B136" s="500"/>
      <c r="C136" s="501"/>
      <c r="D136" s="501"/>
      <c r="E136" s="501"/>
      <c r="F136" s="501"/>
      <c r="G136" s="501"/>
      <c r="H136" s="502"/>
    </row>
    <row r="137" spans="2:8" s="26" customFormat="1" ht="12">
      <c r="B137" s="503"/>
      <c r="C137" s="504"/>
      <c r="D137" s="504"/>
      <c r="E137" s="504"/>
      <c r="F137" s="504"/>
      <c r="G137" s="504"/>
      <c r="H137" s="505"/>
    </row>
    <row r="138" spans="2:8" s="26" customFormat="1" ht="51.75" customHeight="1" thickBot="1">
      <c r="B138" s="506"/>
      <c r="C138" s="507"/>
      <c r="D138" s="507"/>
      <c r="E138" s="507"/>
      <c r="F138" s="507"/>
      <c r="G138" s="507"/>
      <c r="H138" s="508"/>
    </row>
    <row r="139" spans="2:8" s="22" customFormat="1" ht="1.5" customHeight="1">
      <c r="B139" s="512" t="s">
        <v>80</v>
      </c>
      <c r="C139" s="513"/>
      <c r="D139" s="450" t="s">
        <v>81</v>
      </c>
      <c r="E139" s="450"/>
      <c r="F139" s="451"/>
      <c r="G139" s="454" t="s">
        <v>3646</v>
      </c>
      <c r="H139" s="455"/>
    </row>
    <row r="140" spans="2:8" ht="72.75" customHeight="1">
      <c r="B140" s="514"/>
      <c r="C140" s="515"/>
      <c r="D140" s="452"/>
      <c r="E140" s="452"/>
      <c r="F140" s="453"/>
      <c r="G140" s="456"/>
      <c r="H140" s="457"/>
    </row>
    <row r="141" spans="2:8" s="22" customFormat="1" ht="3.75" customHeight="1">
      <c r="B141" s="477" t="s">
        <v>82</v>
      </c>
      <c r="C141" s="478"/>
      <c r="D141" s="478"/>
      <c r="E141" s="479"/>
      <c r="F141" s="485" t="s">
        <v>83</v>
      </c>
      <c r="G141" s="478"/>
      <c r="H141" s="486"/>
    </row>
    <row r="142" spans="2:8" s="24" customFormat="1" ht="17.25" customHeight="1">
      <c r="B142" s="480"/>
      <c r="C142" s="454"/>
      <c r="D142" s="454"/>
      <c r="E142" s="481"/>
      <c r="F142" s="487"/>
      <c r="G142" s="454"/>
      <c r="H142" s="455"/>
    </row>
    <row r="143" spans="2:8" s="24" customFormat="1" ht="58.5" customHeight="1">
      <c r="B143" s="480"/>
      <c r="C143" s="454"/>
      <c r="D143" s="454"/>
      <c r="E143" s="481"/>
      <c r="F143" s="487"/>
      <c r="G143" s="454"/>
      <c r="H143" s="455"/>
    </row>
    <row r="144" spans="2:8" s="22" customFormat="1" ht="3.75" customHeight="1" thickBot="1">
      <c r="B144" s="482"/>
      <c r="C144" s="483"/>
      <c r="D144" s="483"/>
      <c r="E144" s="484"/>
      <c r="F144" s="488"/>
      <c r="G144" s="483"/>
      <c r="H144" s="489"/>
    </row>
    <row r="145" s="24" customFormat="1" ht="12"/>
    <row r="146" s="24" customFormat="1" ht="12"/>
    <row r="147" s="24" customFormat="1" ht="12"/>
    <row r="148" s="24" customFormat="1" ht="12"/>
    <row r="149" s="24" customFormat="1" ht="12"/>
    <row r="150" s="24" customFormat="1" ht="12"/>
    <row r="151" s="24" customFormat="1" ht="12"/>
    <row r="152" s="24" customFormat="1" ht="12"/>
    <row r="153" s="24" customFormat="1" ht="12"/>
    <row r="154" s="24" customFormat="1" ht="12"/>
    <row r="155" s="24" customFormat="1" ht="12"/>
    <row r="156" s="24" customFormat="1" ht="12"/>
    <row r="157" s="24" customFormat="1" ht="12"/>
    <row r="158" s="24" customFormat="1" ht="12"/>
    <row r="159" s="24" customFormat="1" ht="12"/>
    <row r="160" s="24" customFormat="1" ht="12"/>
    <row r="161" s="24" customFormat="1" ht="12"/>
    <row r="162" s="24" customFormat="1" ht="12"/>
    <row r="163" s="24" customFormat="1" ht="12"/>
    <row r="164" s="24" customFormat="1" ht="12"/>
    <row r="165" s="24" customFormat="1" ht="12"/>
    <row r="166" s="24" customFormat="1" ht="12"/>
    <row r="167" s="24" customFormat="1" ht="12"/>
    <row r="168" s="24" customFormat="1" ht="12"/>
    <row r="169" s="24" customFormat="1" ht="12"/>
    <row r="170" s="24" customFormat="1" ht="12"/>
    <row r="171" s="24" customFormat="1" ht="12"/>
    <row r="172" s="24" customFormat="1" ht="12"/>
    <row r="173" s="24" customFormat="1" ht="12"/>
    <row r="174" s="24" customFormat="1" ht="12"/>
    <row r="175" s="24" customFormat="1" ht="12"/>
    <row r="176" s="24" customFormat="1" ht="12"/>
    <row r="177" spans="2:8" s="24" customFormat="1" ht="12"/>
    <row r="178" spans="2:8" s="24" customFormat="1" ht="12"/>
    <row r="179" spans="2:8" s="24" customFormat="1" ht="12"/>
    <row r="180" spans="2:8" s="24" customFormat="1" ht="12"/>
    <row r="181" spans="2:8">
      <c r="B181" s="24"/>
      <c r="C181" s="24"/>
      <c r="D181" s="24"/>
      <c r="E181" s="24"/>
      <c r="F181" s="24"/>
      <c r="G181" s="24"/>
      <c r="H181" s="24"/>
    </row>
    <row r="182" spans="2:8">
      <c r="B182" s="24"/>
      <c r="C182" s="24"/>
      <c r="D182" s="24"/>
      <c r="E182" s="24"/>
      <c r="F182" s="24"/>
      <c r="G182" s="24"/>
      <c r="H182" s="24"/>
    </row>
    <row r="183" spans="2:8">
      <c r="B183" s="24"/>
      <c r="C183" s="24"/>
      <c r="D183" s="24"/>
      <c r="E183" s="24"/>
      <c r="F183" s="24"/>
      <c r="G183" s="24"/>
      <c r="H183" s="24"/>
    </row>
    <row r="184" spans="2:8">
      <c r="B184" s="24"/>
      <c r="C184" s="24"/>
      <c r="D184" s="24"/>
      <c r="E184" s="24"/>
      <c r="F184" s="24"/>
      <c r="G184" s="24"/>
      <c r="H184" s="24"/>
    </row>
    <row r="185" spans="2:8">
      <c r="B185" s="24"/>
      <c r="C185" s="24"/>
      <c r="D185" s="24"/>
      <c r="E185" s="24"/>
      <c r="F185" s="24"/>
      <c r="G185" s="24"/>
      <c r="H185" s="24"/>
    </row>
    <row r="186" spans="2:8">
      <c r="B186" s="24"/>
      <c r="C186" s="24"/>
      <c r="D186" s="24"/>
      <c r="E186" s="24"/>
      <c r="F186" s="24"/>
      <c r="G186" s="24"/>
      <c r="H186" s="24"/>
    </row>
    <row r="187" spans="2:8">
      <c r="B187" s="24"/>
      <c r="C187" s="24"/>
      <c r="D187" s="24"/>
      <c r="E187" s="24"/>
      <c r="F187" s="24"/>
      <c r="G187" s="24"/>
      <c r="H187" s="24"/>
    </row>
    <row r="188" spans="2:8">
      <c r="B188" s="24"/>
      <c r="C188" s="24"/>
      <c r="D188" s="24"/>
      <c r="E188" s="24"/>
      <c r="F188" s="24"/>
      <c r="G188" s="24"/>
      <c r="H188" s="24"/>
    </row>
    <row r="189" spans="2:8">
      <c r="B189" s="24"/>
      <c r="C189" s="24"/>
      <c r="D189" s="24"/>
      <c r="E189" s="24"/>
      <c r="F189" s="24"/>
      <c r="G189" s="24"/>
      <c r="H189" s="24"/>
    </row>
    <row r="190" spans="2:8">
      <c r="B190" s="24"/>
      <c r="C190" s="24"/>
      <c r="D190" s="24"/>
      <c r="E190" s="24"/>
      <c r="F190" s="24"/>
      <c r="G190" s="24"/>
      <c r="H190" s="24"/>
    </row>
    <row r="191" spans="2:8">
      <c r="B191" s="24"/>
      <c r="C191" s="24"/>
      <c r="D191" s="24"/>
      <c r="E191" s="24"/>
      <c r="F191" s="24"/>
      <c r="G191" s="24"/>
      <c r="H191" s="24"/>
    </row>
    <row r="192" spans="2:8">
      <c r="B192" s="24"/>
      <c r="C192" s="24"/>
      <c r="D192" s="24"/>
      <c r="E192" s="24"/>
      <c r="F192" s="24"/>
      <c r="G192" s="24"/>
      <c r="H192" s="24"/>
    </row>
    <row r="193" spans="2:8">
      <c r="B193" s="24"/>
      <c r="C193" s="24"/>
      <c r="D193" s="24"/>
      <c r="E193" s="24"/>
      <c r="F193" s="24"/>
      <c r="G193" s="24"/>
      <c r="H193" s="24"/>
    </row>
    <row r="194" spans="2:8">
      <c r="B194" s="24"/>
      <c r="C194" s="24"/>
      <c r="D194" s="24"/>
      <c r="E194" s="24"/>
      <c r="F194" s="24"/>
      <c r="G194" s="24"/>
      <c r="H194" s="24"/>
    </row>
  </sheetData>
  <sheetProtection formatCells="0" formatColumns="0" formatRows="0" insertRows="0" insertHyperlinks="0" deleteColumns="0" deleteRows="0" sort="0" autoFilter="0" pivotTables="0"/>
  <dataConsolidate link="1"/>
  <mergeCells count="157">
    <mergeCell ref="B126:D126"/>
    <mergeCell ref="B128:D128"/>
    <mergeCell ref="B115:D115"/>
    <mergeCell ref="B116:D116"/>
    <mergeCell ref="B117:D117"/>
    <mergeCell ref="B27:H27"/>
    <mergeCell ref="B28:H28"/>
    <mergeCell ref="B30:H30"/>
    <mergeCell ref="B42:H42"/>
    <mergeCell ref="B95:H95"/>
    <mergeCell ref="B102:D102"/>
    <mergeCell ref="B96:D96"/>
    <mergeCell ref="B113:D113"/>
    <mergeCell ref="B100:D100"/>
    <mergeCell ref="B101:D101"/>
    <mergeCell ref="B108:H108"/>
    <mergeCell ref="B109:D109"/>
    <mergeCell ref="B110:D110"/>
    <mergeCell ref="B111:D111"/>
    <mergeCell ref="B112:D112"/>
    <mergeCell ref="B104:D104"/>
    <mergeCell ref="B37:C40"/>
    <mergeCell ref="D37:D40"/>
    <mergeCell ref="F37:F40"/>
    <mergeCell ref="B103:D103"/>
    <mergeCell ref="B87:D87"/>
    <mergeCell ref="D21:E21"/>
    <mergeCell ref="D22:F22"/>
    <mergeCell ref="B29:H29"/>
    <mergeCell ref="B33:H33"/>
    <mergeCell ref="B26:H26"/>
    <mergeCell ref="E35:H35"/>
    <mergeCell ref="B36:E36"/>
    <mergeCell ref="F36:H36"/>
    <mergeCell ref="B34:D34"/>
    <mergeCell ref="E34:F34"/>
    <mergeCell ref="B32:H32"/>
    <mergeCell ref="G34:H34"/>
    <mergeCell ref="B92:D92"/>
    <mergeCell ref="B86:D86"/>
    <mergeCell ref="B60:D60"/>
    <mergeCell ref="B59:D59"/>
    <mergeCell ref="B72:D72"/>
    <mergeCell ref="B1:C6"/>
    <mergeCell ref="D1:G2"/>
    <mergeCell ref="D3:G4"/>
    <mergeCell ref="B7:H7"/>
    <mergeCell ref="C8:H8"/>
    <mergeCell ref="B9:H9"/>
    <mergeCell ref="B10:H10"/>
    <mergeCell ref="D5:G6"/>
    <mergeCell ref="B11:H11"/>
    <mergeCell ref="B107:D107"/>
    <mergeCell ref="B12:H12"/>
    <mergeCell ref="B16:H16"/>
    <mergeCell ref="G19:H19"/>
    <mergeCell ref="B23:C23"/>
    <mergeCell ref="B22:C22"/>
    <mergeCell ref="B24:C24"/>
    <mergeCell ref="D23:F23"/>
    <mergeCell ref="D24:H24"/>
    <mergeCell ref="B25:C25"/>
    <mergeCell ref="D25:H25"/>
    <mergeCell ref="B13:C13"/>
    <mergeCell ref="G15:H15"/>
    <mergeCell ref="G17:H17"/>
    <mergeCell ref="B14:H14"/>
    <mergeCell ref="B20:C21"/>
    <mergeCell ref="B19:C19"/>
    <mergeCell ref="D19:F19"/>
    <mergeCell ref="B18:H18"/>
    <mergeCell ref="D13:F13"/>
    <mergeCell ref="B105:D105"/>
    <mergeCell ref="B106:D106"/>
    <mergeCell ref="G37:H40"/>
    <mergeCell ref="D20:E20"/>
    <mergeCell ref="B141:E144"/>
    <mergeCell ref="F141:H144"/>
    <mergeCell ref="B97:D97"/>
    <mergeCell ref="B134:H134"/>
    <mergeCell ref="B135:H135"/>
    <mergeCell ref="B136:H136"/>
    <mergeCell ref="B137:H138"/>
    <mergeCell ref="B123:D123"/>
    <mergeCell ref="B131:B132"/>
    <mergeCell ref="D131:E132"/>
    <mergeCell ref="G131:G132"/>
    <mergeCell ref="B139:C140"/>
    <mergeCell ref="B125:D125"/>
    <mergeCell ref="G119:H119"/>
    <mergeCell ref="B118:H118"/>
    <mergeCell ref="B120:H120"/>
    <mergeCell ref="D121:E121"/>
    <mergeCell ref="G121:H121"/>
    <mergeCell ref="B129:D129"/>
    <mergeCell ref="B122:D122"/>
    <mergeCell ref="B98:D98"/>
    <mergeCell ref="B99:D99"/>
    <mergeCell ref="B127:D127"/>
    <mergeCell ref="B114:D114"/>
    <mergeCell ref="D139:F140"/>
    <mergeCell ref="G139:H140"/>
    <mergeCell ref="D133:E133"/>
    <mergeCell ref="B124:D124"/>
    <mergeCell ref="H1:H2"/>
    <mergeCell ref="H3:H4"/>
    <mergeCell ref="B80:D80"/>
    <mergeCell ref="B68:D68"/>
    <mergeCell ref="B81:D81"/>
    <mergeCell ref="B82:D82"/>
    <mergeCell ref="B83:D83"/>
    <mergeCell ref="B84:D84"/>
    <mergeCell ref="B85:D85"/>
    <mergeCell ref="B79:D79"/>
    <mergeCell ref="B130:H130"/>
    <mergeCell ref="B77:H77"/>
    <mergeCell ref="B78:D78"/>
    <mergeCell ref="B53:D53"/>
    <mergeCell ref="B94:D94"/>
    <mergeCell ref="B69:D69"/>
    <mergeCell ref="B119:D119"/>
    <mergeCell ref="E37:E40"/>
    <mergeCell ref="B51:D51"/>
    <mergeCell ref="B58:D58"/>
    <mergeCell ref="B89:D89"/>
    <mergeCell ref="B93:D93"/>
    <mergeCell ref="B52:D52"/>
    <mergeCell ref="B67:D67"/>
    <mergeCell ref="B66:D66"/>
    <mergeCell ref="B64:H64"/>
    <mergeCell ref="B63:D63"/>
    <mergeCell ref="B41:H41"/>
    <mergeCell ref="B91:D91"/>
    <mergeCell ref="B44:H44"/>
    <mergeCell ref="B61:D61"/>
    <mergeCell ref="B62:D62"/>
    <mergeCell ref="B49:D49"/>
    <mergeCell ref="B48:H48"/>
    <mergeCell ref="B47:H47"/>
    <mergeCell ref="B46:H46"/>
    <mergeCell ref="C43:F43"/>
    <mergeCell ref="B45:H45"/>
    <mergeCell ref="B54:D54"/>
    <mergeCell ref="B70:D70"/>
    <mergeCell ref="B71:D71"/>
    <mergeCell ref="B88:D88"/>
    <mergeCell ref="B90:D90"/>
    <mergeCell ref="B57:D57"/>
    <mergeCell ref="B55:D55"/>
    <mergeCell ref="B56:D56"/>
    <mergeCell ref="B50:D50"/>
    <mergeCell ref="B65:D65"/>
    <mergeCell ref="B74:D74"/>
    <mergeCell ref="B75:D75"/>
    <mergeCell ref="B76:D76"/>
    <mergeCell ref="B73:D73"/>
    <mergeCell ref="C31:F31"/>
  </mergeCells>
  <phoneticPr fontId="14" type="noConversion"/>
  <dataValidations count="6">
    <dataValidation type="decimal" allowBlank="1" showInputMessage="1" showErrorMessage="1" sqref="F50:F63 F66:F76 F79:F94 F126:F129 F103:F107" xr:uid="{00000000-0002-0000-0000-000000000000}">
      <formula1>1</formula1>
      <formula2>1000</formula2>
    </dataValidation>
    <dataValidation type="list" allowBlank="1" showInputMessage="1" showErrorMessage="1" sqref="E17" xr:uid="{C7B7571B-BC8F-4074-A8B7-BD0EDD1DEBAA}">
      <formula1>INDIRECT($C$17)</formula1>
    </dataValidation>
    <dataValidation allowBlank="1" showInputMessage="1" showErrorMessage="1" errorTitle="Selecionar datos de lista" prompt="Realizar seleccion" sqref="D35" xr:uid="{A07FF7D2-9C56-4566-BBEC-E4A2587EC88A}"/>
    <dataValidation allowBlank="1" showInputMessage="1" showErrorMessage="1" prompt="SELECIONE TIPO DE SUJETO" sqref="C35" xr:uid="{0483903D-CD03-48ED-B89C-0EF104581295}"/>
    <dataValidation type="date" allowBlank="1" showInputMessage="1" showErrorMessage="1" sqref="F20:F21" xr:uid="{0D3845C3-1B69-4334-813A-288EEAF8F367}">
      <formula1>46023</formula1>
      <formula2>46387</formula2>
    </dataValidation>
    <dataValidation allowBlank="1" showInputMessage="1" showErrorMessage="1" sqref="H20:H21" xr:uid="{DA36A620-0EF8-44C5-A816-36F1CBAAB92A}"/>
  </dataValidations>
  <printOptions horizontalCentered="1"/>
  <pageMargins left="0.19685039370078741" right="0.19685039370078741" top="0.19685039370078741" bottom="0.19685039370078741" header="0.19685039370078741" footer="0.19685039370078741"/>
  <pageSetup scale="55" fitToHeight="2" orientation="portrait" r:id="rId1"/>
  <rowBreaks count="2" manualBreakCount="2">
    <brk id="45" max="8" man="1"/>
    <brk id="132" max="8"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5000000}">
          <x14:formula1>
            <xm:f>MATERIALES!$B$3:$B$23</xm:f>
          </x14:formula1>
          <xm:sqref>G19:H19 G15:H15</xm:sqref>
        </x14:dataValidation>
        <x14:dataValidation type="list" allowBlank="1" showInputMessage="1" showErrorMessage="1" xr:uid="{00000000-0002-0000-0000-000003000000}">
          <x14:formula1>
            <xm:f>MATERIALES!#REF!</xm:f>
          </x14:formula1>
          <xm:sqref>C21 B135:D136</xm:sqref>
        </x14:dataValidation>
        <x14:dataValidation type="list" allowBlank="1" showInputMessage="1" showErrorMessage="1" xr:uid="{93B98AEF-3A00-401E-961C-C1E68271E84D}">
          <x14:formula1>
            <xm:f>MATERIALES!$D$4:$D$36</xm:f>
          </x14:formula1>
          <xm:sqref>C17</xm:sqref>
        </x14:dataValidation>
        <x14:dataValidation type="list" allowBlank="1" showInputMessage="1" showErrorMessage="1" xr:uid="{5BD0FFC4-0007-4CAF-9F7D-0BB1DF0AF857}">
          <x14:formula1>
            <xm:f>MATERIALES!$D$39:$D$59</xm:f>
          </x14:formula1>
          <xm:sqref>F119</xm:sqref>
        </x14:dataValidation>
        <x14:dataValidation type="list" allowBlank="1" showInputMessage="1" showErrorMessage="1" xr:uid="{236D91C5-CE63-459B-A065-A343A658106A}">
          <x14:formula1>
            <xm:f>'TARIFARIO 2026'!$C$112:$C$357</xm:f>
          </x14:formula1>
          <xm:sqref>B80:D86</xm:sqref>
        </x14:dataValidation>
        <x14:dataValidation type="list" allowBlank="1" showInputMessage="1" showErrorMessage="1" xr:uid="{77FDBD6F-EC0A-4BB6-96C7-C15C16224795}">
          <x14:formula1>
            <xm:f>MATERIALES!$A$52:$A$77</xm:f>
          </x14:formula1>
          <xm:sqref>B30:H30</xm:sqref>
        </x14:dataValidation>
        <x14:dataValidation type="list" allowBlank="1" showInputMessage="1" showErrorMessage="1" xr:uid="{146F52C1-5484-4F8A-9CC8-007FC079B6DC}">
          <x14:formula1>
            <xm:f>SRC!$A$4:$A$1276</xm:f>
          </x14:formula1>
          <xm:sqref>G34:H34</xm:sqref>
        </x14:dataValidation>
        <x14:dataValidation type="list" allowBlank="1" showInputMessage="1" showErrorMessage="1" xr:uid="{05E3313D-9243-408D-912D-3FC06A4566E7}">
          <x14:formula1>
            <xm:f>'TARIFARIO 2026'!$C$18:$C$34</xm:f>
          </x14:formula1>
          <xm:sqref>B66:D71</xm:sqref>
        </x14:dataValidation>
        <x14:dataValidation type="list" allowBlank="1" showInputMessage="1" showErrorMessage="1" xr:uid="{DEE00DFB-1D8B-480A-B846-E671C5876F6E}">
          <x14:formula1>
            <xm:f>'TARIFARIO 2026'!$C$112:$C$392</xm:f>
          </x14:formula1>
          <xm:sqref>B79:D79</xm:sqref>
        </x14:dataValidation>
        <x14:dataValidation type="list" showInputMessage="1" showErrorMessage="1" xr:uid="{1401A412-5E9A-4F9F-A2AC-3C625C609567}">
          <x14:formula1>
            <xm:f>'TARIFARIO 2026'!$C$36:$C$110</xm:f>
          </x14:formula1>
          <xm:sqref>B50:D58</xm:sqref>
        </x14:dataValidation>
        <x14:dataValidation type="list" allowBlank="1" showInputMessage="1" showErrorMessage="1" xr:uid="{BF1E40A6-B85B-4989-AA49-5D09A714B0A4}">
          <x14:formula1>
            <xm:f>'TARIFARIO 2026'!$C$394:$C$411</xm:f>
          </x14:formula1>
          <xm:sqref>B123:D125</xm:sqref>
        </x14:dataValidation>
        <x14:dataValidation type="list" allowBlank="1" showInputMessage="1" showErrorMessage="1" xr:uid="{470C7D5F-2AD8-4726-ABE3-0A870351F13E}">
          <x14:formula1>
            <xm:f>'TARIFARIO 2026'!$C$413:$C$431</xm:f>
          </x14:formula1>
          <xm:sqref>B97:D105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F63"/>
  <sheetViews>
    <sheetView view="pageLayout" topLeftCell="V1" zoomScaleNormal="88" zoomScaleSheetLayoutView="50" workbookViewId="0">
      <selection activeCell="AE5" sqref="AE5:AF5"/>
    </sheetView>
  </sheetViews>
  <sheetFormatPr baseColWidth="10" defaultColWidth="11.42578125" defaultRowHeight="15"/>
  <cols>
    <col min="1" max="1" width="18.140625" style="2" bestFit="1" customWidth="1"/>
    <col min="2" max="4" width="18.140625" style="2" customWidth="1"/>
    <col min="5" max="5" width="12" style="1" customWidth="1"/>
    <col min="6" max="6" width="12.140625" style="1" bestFit="1" customWidth="1"/>
    <col min="7" max="10" width="13.42578125" style="1" customWidth="1"/>
    <col min="11" max="11" width="14.5703125" style="1" customWidth="1"/>
    <col min="12" max="12" width="17" style="1" customWidth="1"/>
    <col min="13" max="13" width="15" style="1" bestFit="1" customWidth="1"/>
    <col min="14" max="14" width="10.5703125" style="1" bestFit="1" customWidth="1"/>
    <col min="15" max="15" width="14.85546875" style="1" customWidth="1"/>
    <col min="16" max="16" width="16.28515625" style="1" customWidth="1"/>
    <col min="17" max="17" width="11.28515625" style="1" customWidth="1"/>
    <col min="18" max="18" width="15" style="1" customWidth="1"/>
    <col min="19" max="19" width="20.85546875" style="1" customWidth="1"/>
    <col min="20" max="20" width="14.5703125" style="1" customWidth="1"/>
    <col min="21" max="21" width="16.140625" style="1" customWidth="1"/>
    <col min="22" max="25" width="22.42578125" style="1" customWidth="1"/>
    <col min="26" max="27" width="17.7109375" style="1" customWidth="1"/>
    <col min="28" max="29" width="11.28515625" style="1" customWidth="1"/>
    <col min="30" max="30" width="12.140625" style="1" customWidth="1"/>
    <col min="31" max="32" width="13.28515625" style="1" customWidth="1"/>
    <col min="33" max="16384" width="11.42578125" style="1"/>
  </cols>
  <sheetData>
    <row r="1" spans="1:32" ht="15" customHeight="1">
      <c r="A1" s="562"/>
      <c r="B1" s="568"/>
      <c r="C1" s="568"/>
      <c r="D1" s="568"/>
      <c r="E1" s="677"/>
      <c r="F1" s="678" t="s">
        <v>0</v>
      </c>
      <c r="G1" s="678"/>
      <c r="H1" s="678"/>
      <c r="I1" s="678"/>
      <c r="J1" s="678"/>
      <c r="K1" s="678"/>
      <c r="L1" s="678"/>
      <c r="M1" s="678"/>
      <c r="N1" s="678"/>
      <c r="O1" s="678"/>
      <c r="P1" s="678"/>
      <c r="Q1" s="678"/>
      <c r="R1" s="678"/>
      <c r="S1" s="678"/>
      <c r="T1" s="678"/>
      <c r="U1" s="678"/>
      <c r="V1" s="678"/>
      <c r="W1" s="678"/>
      <c r="X1" s="678"/>
      <c r="Y1" s="678"/>
      <c r="Z1" s="678"/>
      <c r="AA1" s="678"/>
      <c r="AB1" s="678"/>
      <c r="AC1" s="678"/>
      <c r="AD1" s="678"/>
      <c r="AE1" s="652" t="s">
        <v>1</v>
      </c>
      <c r="AF1" s="653"/>
    </row>
    <row r="2" spans="1:32" ht="15.75" customHeight="1" thickBot="1">
      <c r="A2" s="564"/>
      <c r="B2" s="678"/>
      <c r="C2" s="678"/>
      <c r="D2" s="678"/>
      <c r="E2" s="679"/>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54"/>
      <c r="AF2" s="655"/>
    </row>
    <row r="3" spans="1:32" ht="15" customHeight="1">
      <c r="A3" s="564"/>
      <c r="B3" s="678"/>
      <c r="C3" s="678"/>
      <c r="D3" s="678"/>
      <c r="E3" s="679"/>
      <c r="F3" s="656" t="s">
        <v>2</v>
      </c>
      <c r="G3" s="656"/>
      <c r="H3" s="656"/>
      <c r="I3" s="656"/>
      <c r="J3" s="656"/>
      <c r="K3" s="656"/>
      <c r="L3" s="656"/>
      <c r="M3" s="656"/>
      <c r="N3" s="656"/>
      <c r="O3" s="656"/>
      <c r="P3" s="656"/>
      <c r="Q3" s="656"/>
      <c r="R3" s="656"/>
      <c r="S3" s="656"/>
      <c r="T3" s="656"/>
      <c r="U3" s="656"/>
      <c r="V3" s="656"/>
      <c r="W3" s="656"/>
      <c r="X3" s="656"/>
      <c r="Y3" s="656"/>
      <c r="Z3" s="656"/>
      <c r="AA3" s="656"/>
      <c r="AB3" s="656"/>
      <c r="AC3" s="656"/>
      <c r="AD3" s="656"/>
      <c r="AE3" s="657" t="s">
        <v>3644</v>
      </c>
      <c r="AF3" s="658"/>
    </row>
    <row r="4" spans="1:32" ht="15.75" customHeight="1" thickBot="1">
      <c r="A4" s="564"/>
      <c r="B4" s="678"/>
      <c r="C4" s="678"/>
      <c r="D4" s="678"/>
      <c r="E4" s="679"/>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9"/>
      <c r="AF4" s="660"/>
    </row>
    <row r="5" spans="1:32" ht="23.25" customHeight="1" thickBot="1">
      <c r="A5" s="564"/>
      <c r="B5" s="678"/>
      <c r="C5" s="678"/>
      <c r="D5" s="678"/>
      <c r="E5" s="679"/>
      <c r="F5" s="656" t="s">
        <v>3</v>
      </c>
      <c r="G5" s="656"/>
      <c r="H5" s="656"/>
      <c r="I5" s="656"/>
      <c r="J5" s="656"/>
      <c r="K5" s="656"/>
      <c r="L5" s="656"/>
      <c r="M5" s="656"/>
      <c r="N5" s="656"/>
      <c r="O5" s="656"/>
      <c r="P5" s="656"/>
      <c r="Q5" s="656"/>
      <c r="R5" s="656"/>
      <c r="S5" s="656"/>
      <c r="T5" s="656"/>
      <c r="U5" s="656"/>
      <c r="V5" s="656"/>
      <c r="W5" s="656"/>
      <c r="X5" s="656"/>
      <c r="Y5" s="656"/>
      <c r="Z5" s="656"/>
      <c r="AA5" s="656"/>
      <c r="AB5" s="656"/>
      <c r="AC5" s="656"/>
      <c r="AD5" s="656"/>
      <c r="AE5" s="661" t="s">
        <v>3662</v>
      </c>
      <c r="AF5" s="662"/>
    </row>
    <row r="6" spans="1:32" ht="23.25" customHeight="1" thickBot="1">
      <c r="A6" s="566"/>
      <c r="B6" s="569"/>
      <c r="C6" s="569"/>
      <c r="D6" s="569"/>
      <c r="E6" s="680"/>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63" t="s">
        <v>84</v>
      </c>
      <c r="AF6" s="664"/>
    </row>
    <row r="7" spans="1:32" ht="15.75">
      <c r="A7" s="688" t="s">
        <v>3635</v>
      </c>
      <c r="B7" s="688"/>
      <c r="C7" s="688"/>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row>
    <row r="8" spans="1:32" ht="42" customHeight="1">
      <c r="A8" s="689" t="s">
        <v>6</v>
      </c>
      <c r="B8" s="689"/>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row>
    <row r="9" spans="1:32" ht="45.75" customHeight="1">
      <c r="A9" s="681" t="s">
        <v>85</v>
      </c>
      <c r="B9" s="682"/>
      <c r="C9" s="682"/>
      <c r="D9" s="682"/>
      <c r="E9" s="682"/>
      <c r="F9" s="682"/>
      <c r="G9" s="682"/>
      <c r="H9" s="193"/>
      <c r="I9" s="193"/>
      <c r="J9" s="685" t="s">
        <v>86</v>
      </c>
      <c r="K9" s="685"/>
      <c r="L9" s="685"/>
      <c r="M9" s="686" t="s">
        <v>87</v>
      </c>
      <c r="N9" s="686"/>
      <c r="O9" s="687"/>
      <c r="P9" s="683" t="s">
        <v>88</v>
      </c>
      <c r="Q9" s="684"/>
      <c r="R9" s="647" t="s">
        <v>89</v>
      </c>
      <c r="S9" s="648"/>
      <c r="T9" s="648"/>
      <c r="U9" s="648"/>
      <c r="V9" s="648"/>
      <c r="W9" s="648"/>
      <c r="X9" s="648"/>
      <c r="Y9" s="648"/>
      <c r="Z9" s="649"/>
      <c r="AA9" s="196" t="s">
        <v>90</v>
      </c>
      <c r="AB9" s="647" t="s">
        <v>91</v>
      </c>
      <c r="AC9" s="648"/>
      <c r="AD9" s="649"/>
      <c r="AE9" s="650" t="s">
        <v>92</v>
      </c>
      <c r="AF9" s="651"/>
    </row>
    <row r="10" spans="1:32" ht="72.75" customHeight="1">
      <c r="A10" s="15" t="s">
        <v>93</v>
      </c>
      <c r="B10" s="15" t="s">
        <v>94</v>
      </c>
      <c r="C10" s="15" t="s">
        <v>95</v>
      </c>
      <c r="D10" s="15" t="s">
        <v>96</v>
      </c>
      <c r="E10" s="8" t="s">
        <v>97</v>
      </c>
      <c r="F10" s="8" t="s">
        <v>98</v>
      </c>
      <c r="G10" s="8" t="s">
        <v>99</v>
      </c>
      <c r="H10" s="194" t="s">
        <v>100</v>
      </c>
      <c r="I10" s="194" t="s">
        <v>101</v>
      </c>
      <c r="J10" s="32" t="s">
        <v>102</v>
      </c>
      <c r="K10" s="32" t="s">
        <v>103</v>
      </c>
      <c r="L10" s="32" t="s">
        <v>104</v>
      </c>
      <c r="M10" s="8" t="s">
        <v>105</v>
      </c>
      <c r="N10" s="8" t="s">
        <v>106</v>
      </c>
      <c r="O10" s="194" t="s">
        <v>107</v>
      </c>
      <c r="P10" s="14" t="s">
        <v>108</v>
      </c>
      <c r="Q10" s="14" t="s">
        <v>109</v>
      </c>
      <c r="R10" s="8" t="s">
        <v>110</v>
      </c>
      <c r="S10" s="194" t="s">
        <v>3629</v>
      </c>
      <c r="T10" s="194" t="s">
        <v>3630</v>
      </c>
      <c r="U10" s="194" t="s">
        <v>3631</v>
      </c>
      <c r="V10" s="194" t="s">
        <v>3632</v>
      </c>
      <c r="W10" s="194" t="s">
        <v>3633</v>
      </c>
      <c r="X10" s="8" t="s">
        <v>111</v>
      </c>
      <c r="Y10" s="8" t="s">
        <v>112</v>
      </c>
      <c r="Z10" s="9" t="s">
        <v>113</v>
      </c>
      <c r="AA10" s="197" t="s">
        <v>114</v>
      </c>
      <c r="AB10" s="15" t="s">
        <v>115</v>
      </c>
      <c r="AC10" s="15" t="s">
        <v>116</v>
      </c>
      <c r="AD10" s="15" t="s">
        <v>117</v>
      </c>
      <c r="AE10" s="8" t="s">
        <v>118</v>
      </c>
      <c r="AF10" s="195" t="s">
        <v>119</v>
      </c>
    </row>
    <row r="11" spans="1:32" ht="15" customHeight="1">
      <c r="A11" s="3"/>
      <c r="B11" s="3"/>
      <c r="C11" s="3"/>
      <c r="D11" s="3"/>
      <c r="E11" s="4"/>
      <c r="F11" s="3"/>
      <c r="G11" s="63"/>
      <c r="H11" s="63"/>
      <c r="I11" s="63"/>
      <c r="J11" s="63"/>
      <c r="K11" s="4"/>
      <c r="L11" s="387"/>
      <c r="M11" s="4"/>
      <c r="N11" s="4"/>
      <c r="O11" s="4"/>
      <c r="P11" s="4"/>
      <c r="Q11" s="4"/>
      <c r="R11" s="4"/>
      <c r="S11" s="111"/>
      <c r="T11" s="111"/>
      <c r="U11" s="111"/>
      <c r="V11" s="111"/>
      <c r="W11" s="111"/>
      <c r="X11" s="111"/>
      <c r="Y11" s="111"/>
      <c r="Z11" s="6">
        <f>S11+T11+U11+V11+W11+X11+Y11</f>
        <v>0</v>
      </c>
      <c r="AA11" s="388"/>
      <c r="AB11" s="7"/>
      <c r="AC11" s="7"/>
      <c r="AD11" s="7"/>
      <c r="AE11" s="7"/>
      <c r="AF11" s="192"/>
    </row>
    <row r="12" spans="1:32">
      <c r="A12" s="3"/>
      <c r="B12" s="3"/>
      <c r="C12" s="3"/>
      <c r="D12" s="3"/>
      <c r="E12" s="4"/>
      <c r="F12" s="63"/>
      <c r="G12" s="63"/>
      <c r="H12" s="63"/>
      <c r="I12" s="63"/>
      <c r="J12" s="63"/>
      <c r="K12" s="4"/>
      <c r="L12" s="387"/>
      <c r="M12" s="4"/>
      <c r="N12" s="4"/>
      <c r="O12" s="4"/>
      <c r="P12" s="4"/>
      <c r="Q12" s="4"/>
      <c r="R12" s="4"/>
      <c r="S12" s="111"/>
      <c r="T12" s="111"/>
      <c r="U12" s="111"/>
      <c r="V12" s="111"/>
      <c r="W12" s="111"/>
      <c r="X12" s="111"/>
      <c r="Y12" s="111"/>
      <c r="Z12" s="6">
        <f t="shared" ref="Z12:Z52" si="0">S12+T12+U12+V12+W12+X12+Y12</f>
        <v>0</v>
      </c>
      <c r="AA12" s="388"/>
      <c r="AB12" s="7"/>
      <c r="AC12" s="7"/>
      <c r="AD12" s="7"/>
      <c r="AE12" s="30"/>
      <c r="AF12" s="192"/>
    </row>
    <row r="13" spans="1:32">
      <c r="A13" s="3"/>
      <c r="B13" s="3"/>
      <c r="C13" s="3"/>
      <c r="D13" s="3"/>
      <c r="E13" s="4"/>
      <c r="F13" s="3"/>
      <c r="G13" s="63"/>
      <c r="H13" s="63"/>
      <c r="I13" s="63"/>
      <c r="J13" s="63"/>
      <c r="K13" s="4"/>
      <c r="L13" s="387"/>
      <c r="M13" s="4"/>
      <c r="N13" s="4"/>
      <c r="O13" s="4"/>
      <c r="P13" s="4"/>
      <c r="Q13" s="4"/>
      <c r="R13" s="4"/>
      <c r="S13" s="111"/>
      <c r="T13" s="111"/>
      <c r="U13" s="111"/>
      <c r="V13" s="111"/>
      <c r="W13" s="111"/>
      <c r="X13" s="111"/>
      <c r="Y13" s="111"/>
      <c r="Z13" s="6">
        <f t="shared" si="0"/>
        <v>0</v>
      </c>
      <c r="AA13" s="388"/>
      <c r="AB13" s="7"/>
      <c r="AC13" s="7"/>
      <c r="AD13" s="7"/>
      <c r="AE13" s="30"/>
      <c r="AF13" s="192"/>
    </row>
    <row r="14" spans="1:32" ht="15.75" customHeight="1">
      <c r="A14" s="3"/>
      <c r="B14" s="3"/>
      <c r="C14" s="3"/>
      <c r="D14" s="3"/>
      <c r="E14" s="4"/>
      <c r="F14" s="3"/>
      <c r="G14" s="63"/>
      <c r="H14" s="63"/>
      <c r="I14" s="63"/>
      <c r="J14" s="63"/>
      <c r="K14" s="4"/>
      <c r="L14" s="387"/>
      <c r="M14" s="4"/>
      <c r="N14" s="4"/>
      <c r="O14" s="4"/>
      <c r="P14" s="4"/>
      <c r="Q14" s="4"/>
      <c r="R14" s="4"/>
      <c r="S14" s="111"/>
      <c r="T14" s="111"/>
      <c r="U14" s="111"/>
      <c r="V14" s="111"/>
      <c r="W14" s="111"/>
      <c r="X14" s="111"/>
      <c r="Y14" s="111"/>
      <c r="Z14" s="6">
        <f t="shared" si="0"/>
        <v>0</v>
      </c>
      <c r="AA14" s="388"/>
      <c r="AB14" s="7"/>
      <c r="AC14" s="7"/>
      <c r="AD14" s="7"/>
      <c r="AE14" s="30"/>
      <c r="AF14" s="192"/>
    </row>
    <row r="15" spans="1:32">
      <c r="A15" s="3"/>
      <c r="B15" s="3"/>
      <c r="C15" s="3"/>
      <c r="D15" s="3"/>
      <c r="E15" s="4"/>
      <c r="F15" s="3"/>
      <c r="G15" s="63"/>
      <c r="H15" s="63"/>
      <c r="I15" s="63"/>
      <c r="J15" s="63"/>
      <c r="K15" s="4"/>
      <c r="L15" s="387"/>
      <c r="M15" s="4"/>
      <c r="N15" s="4"/>
      <c r="O15" s="4"/>
      <c r="P15" s="4"/>
      <c r="Q15" s="4"/>
      <c r="R15" s="4"/>
      <c r="S15" s="111"/>
      <c r="T15" s="111"/>
      <c r="U15" s="111"/>
      <c r="V15" s="111"/>
      <c r="W15" s="111"/>
      <c r="X15" s="111"/>
      <c r="Y15" s="111"/>
      <c r="Z15" s="6">
        <f t="shared" si="0"/>
        <v>0</v>
      </c>
      <c r="AA15" s="388"/>
      <c r="AB15" s="7"/>
      <c r="AC15" s="7"/>
      <c r="AD15" s="7"/>
      <c r="AE15" s="30"/>
      <c r="AF15" s="192"/>
    </row>
    <row r="16" spans="1:32">
      <c r="A16" s="3"/>
      <c r="B16" s="3"/>
      <c r="C16" s="3"/>
      <c r="D16" s="3"/>
      <c r="E16" s="4"/>
      <c r="F16" s="3"/>
      <c r="G16" s="63"/>
      <c r="H16" s="63"/>
      <c r="I16" s="63"/>
      <c r="J16" s="63"/>
      <c r="K16" s="4"/>
      <c r="L16" s="387"/>
      <c r="M16" s="4"/>
      <c r="N16" s="4"/>
      <c r="O16" s="4"/>
      <c r="P16" s="4"/>
      <c r="Q16" s="4"/>
      <c r="R16" s="4"/>
      <c r="S16" s="111"/>
      <c r="T16" s="111"/>
      <c r="U16" s="111"/>
      <c r="V16" s="111"/>
      <c r="W16" s="111"/>
      <c r="X16" s="111"/>
      <c r="Y16" s="111"/>
      <c r="Z16" s="6">
        <f t="shared" si="0"/>
        <v>0</v>
      </c>
      <c r="AA16" s="388"/>
      <c r="AB16" s="7"/>
      <c r="AC16" s="7"/>
      <c r="AD16" s="7"/>
      <c r="AE16" s="30"/>
      <c r="AF16" s="192"/>
    </row>
    <row r="17" spans="1:32">
      <c r="A17" s="3"/>
      <c r="B17" s="3"/>
      <c r="C17" s="3"/>
      <c r="D17" s="3"/>
      <c r="E17" s="4"/>
      <c r="F17" s="3"/>
      <c r="G17" s="63"/>
      <c r="H17" s="63"/>
      <c r="I17" s="63"/>
      <c r="J17" s="63"/>
      <c r="K17" s="4"/>
      <c r="L17" s="387"/>
      <c r="M17" s="4"/>
      <c r="N17" s="4"/>
      <c r="O17" s="4"/>
      <c r="P17" s="4"/>
      <c r="Q17" s="4"/>
      <c r="R17" s="4"/>
      <c r="S17" s="109"/>
      <c r="T17" s="109"/>
      <c r="U17" s="109"/>
      <c r="V17" s="109"/>
      <c r="W17" s="109"/>
      <c r="X17" s="109"/>
      <c r="Y17" s="109"/>
      <c r="Z17" s="6">
        <f t="shared" si="0"/>
        <v>0</v>
      </c>
      <c r="AA17" s="388"/>
      <c r="AB17" s="7"/>
      <c r="AC17" s="7"/>
      <c r="AD17" s="7"/>
      <c r="AE17" s="30"/>
      <c r="AF17" s="192"/>
    </row>
    <row r="18" spans="1:32">
      <c r="A18" s="3"/>
      <c r="B18" s="3"/>
      <c r="C18" s="3"/>
      <c r="D18" s="3"/>
      <c r="E18" s="4"/>
      <c r="F18" s="3"/>
      <c r="G18" s="63"/>
      <c r="H18" s="63"/>
      <c r="I18" s="63"/>
      <c r="J18" s="63"/>
      <c r="K18" s="4"/>
      <c r="L18" s="387"/>
      <c r="M18" s="4"/>
      <c r="N18" s="4"/>
      <c r="O18" s="4"/>
      <c r="P18" s="4"/>
      <c r="Q18" s="4"/>
      <c r="R18" s="4"/>
      <c r="S18" s="5"/>
      <c r="T18" s="5"/>
      <c r="U18" s="5"/>
      <c r="V18" s="5"/>
      <c r="W18" s="5"/>
      <c r="X18" s="5"/>
      <c r="Y18" s="5"/>
      <c r="Z18" s="6">
        <f t="shared" si="0"/>
        <v>0</v>
      </c>
      <c r="AA18" s="388"/>
      <c r="AB18" s="7"/>
      <c r="AC18" s="7"/>
      <c r="AD18" s="7"/>
      <c r="AE18" s="30"/>
      <c r="AF18" s="192"/>
    </row>
    <row r="19" spans="1:32">
      <c r="A19" s="3"/>
      <c r="B19" s="3"/>
      <c r="C19" s="3"/>
      <c r="D19" s="3"/>
      <c r="E19" s="4"/>
      <c r="F19" s="63"/>
      <c r="G19" s="63"/>
      <c r="H19" s="63"/>
      <c r="I19" s="63"/>
      <c r="J19" s="63"/>
      <c r="K19" s="4"/>
      <c r="L19" s="387"/>
      <c r="M19" s="4"/>
      <c r="N19" s="4"/>
      <c r="O19" s="4"/>
      <c r="P19" s="4"/>
      <c r="Q19" s="4"/>
      <c r="R19" s="4"/>
      <c r="S19" s="5"/>
      <c r="T19" s="5"/>
      <c r="U19" s="5"/>
      <c r="V19" s="5"/>
      <c r="W19" s="5"/>
      <c r="X19" s="5"/>
      <c r="Y19" s="5"/>
      <c r="Z19" s="6">
        <f t="shared" si="0"/>
        <v>0</v>
      </c>
      <c r="AA19" s="388"/>
      <c r="AB19" s="7"/>
      <c r="AC19" s="7"/>
      <c r="AD19" s="7"/>
      <c r="AE19" s="30"/>
      <c r="AF19" s="192"/>
    </row>
    <row r="20" spans="1:32">
      <c r="A20" s="3"/>
      <c r="B20" s="3"/>
      <c r="C20" s="3"/>
      <c r="D20" s="3"/>
      <c r="E20" s="4"/>
      <c r="F20" s="3"/>
      <c r="G20" s="63"/>
      <c r="H20" s="63"/>
      <c r="I20" s="63"/>
      <c r="J20" s="63"/>
      <c r="K20" s="4"/>
      <c r="L20" s="387"/>
      <c r="M20" s="4"/>
      <c r="N20" s="4"/>
      <c r="O20" s="4"/>
      <c r="P20" s="4"/>
      <c r="Q20" s="4"/>
      <c r="R20" s="4"/>
      <c r="S20" s="5"/>
      <c r="T20" s="5"/>
      <c r="U20" s="5"/>
      <c r="V20" s="5"/>
      <c r="W20" s="5"/>
      <c r="X20" s="5"/>
      <c r="Y20" s="5"/>
      <c r="Z20" s="6">
        <f t="shared" si="0"/>
        <v>0</v>
      </c>
      <c r="AA20" s="388"/>
      <c r="AB20" s="7"/>
      <c r="AC20" s="7"/>
      <c r="AD20" s="7"/>
      <c r="AE20" s="30"/>
      <c r="AF20" s="192"/>
    </row>
    <row r="21" spans="1:32">
      <c r="A21" s="3"/>
      <c r="B21" s="3"/>
      <c r="C21" s="3"/>
      <c r="D21" s="3"/>
      <c r="E21" s="4"/>
      <c r="F21" s="3"/>
      <c r="G21" s="63"/>
      <c r="H21" s="63"/>
      <c r="I21" s="63"/>
      <c r="J21" s="63"/>
      <c r="K21" s="4"/>
      <c r="L21" s="387"/>
      <c r="M21" s="4"/>
      <c r="N21" s="4"/>
      <c r="O21" s="4"/>
      <c r="P21" s="4"/>
      <c r="Q21" s="4"/>
      <c r="R21" s="4"/>
      <c r="S21" s="5"/>
      <c r="T21" s="5"/>
      <c r="U21" s="5"/>
      <c r="V21" s="5"/>
      <c r="W21" s="5"/>
      <c r="X21" s="5"/>
      <c r="Y21" s="5"/>
      <c r="Z21" s="6">
        <f t="shared" si="0"/>
        <v>0</v>
      </c>
      <c r="AA21" s="388"/>
      <c r="AB21" s="7"/>
      <c r="AC21" s="7"/>
      <c r="AD21" s="7"/>
      <c r="AE21" s="30"/>
      <c r="AF21" s="192"/>
    </row>
    <row r="22" spans="1:32">
      <c r="A22" s="3"/>
      <c r="B22" s="3"/>
      <c r="C22" s="3"/>
      <c r="D22" s="3"/>
      <c r="E22" s="4"/>
      <c r="F22" s="3"/>
      <c r="G22" s="63"/>
      <c r="H22" s="63"/>
      <c r="I22" s="63"/>
      <c r="J22" s="63"/>
      <c r="K22" s="4"/>
      <c r="L22" s="387"/>
      <c r="M22" s="4"/>
      <c r="N22" s="4"/>
      <c r="O22" s="4"/>
      <c r="P22" s="4"/>
      <c r="Q22" s="4"/>
      <c r="R22" s="4"/>
      <c r="S22" s="5"/>
      <c r="T22" s="5"/>
      <c r="U22" s="5"/>
      <c r="V22" s="5"/>
      <c r="W22" s="5"/>
      <c r="X22" s="5"/>
      <c r="Y22" s="5"/>
      <c r="Z22" s="6">
        <f t="shared" si="0"/>
        <v>0</v>
      </c>
      <c r="AA22" s="388"/>
      <c r="AB22" s="7"/>
      <c r="AC22" s="7"/>
      <c r="AD22" s="7"/>
      <c r="AE22" s="30"/>
      <c r="AF22" s="192"/>
    </row>
    <row r="23" spans="1:32">
      <c r="A23" s="3"/>
      <c r="B23" s="3"/>
      <c r="C23" s="3"/>
      <c r="D23" s="3"/>
      <c r="E23" s="4"/>
      <c r="F23" s="3"/>
      <c r="G23" s="63"/>
      <c r="H23" s="63"/>
      <c r="I23" s="63"/>
      <c r="J23" s="63"/>
      <c r="K23" s="4"/>
      <c r="L23" s="387"/>
      <c r="M23" s="4"/>
      <c r="N23" s="4"/>
      <c r="O23" s="4"/>
      <c r="P23" s="4"/>
      <c r="Q23" s="4"/>
      <c r="R23" s="4"/>
      <c r="S23" s="5"/>
      <c r="T23" s="5"/>
      <c r="U23" s="5"/>
      <c r="V23" s="5"/>
      <c r="W23" s="5"/>
      <c r="X23" s="5"/>
      <c r="Y23" s="5"/>
      <c r="Z23" s="6">
        <f t="shared" si="0"/>
        <v>0</v>
      </c>
      <c r="AA23" s="388"/>
      <c r="AB23" s="7"/>
      <c r="AC23" s="7"/>
      <c r="AD23" s="7"/>
      <c r="AE23" s="30"/>
      <c r="AF23" s="192"/>
    </row>
    <row r="24" spans="1:32">
      <c r="A24" s="3"/>
      <c r="B24" s="3"/>
      <c r="C24" s="3"/>
      <c r="D24" s="3"/>
      <c r="E24" s="4"/>
      <c r="F24" s="3"/>
      <c r="G24" s="63"/>
      <c r="H24" s="63"/>
      <c r="I24" s="63"/>
      <c r="J24" s="63"/>
      <c r="K24" s="4"/>
      <c r="L24" s="387"/>
      <c r="M24" s="4"/>
      <c r="N24" s="4"/>
      <c r="O24" s="4"/>
      <c r="P24" s="4"/>
      <c r="Q24" s="4"/>
      <c r="R24" s="4"/>
      <c r="S24" s="5"/>
      <c r="T24" s="5"/>
      <c r="U24" s="5"/>
      <c r="V24" s="5"/>
      <c r="W24" s="5"/>
      <c r="X24" s="5"/>
      <c r="Y24" s="5"/>
      <c r="Z24" s="6">
        <f t="shared" si="0"/>
        <v>0</v>
      </c>
      <c r="AA24" s="388"/>
      <c r="AB24" s="7"/>
      <c r="AC24" s="7"/>
      <c r="AD24" s="7"/>
      <c r="AE24" s="30"/>
      <c r="AF24" s="192"/>
    </row>
    <row r="25" spans="1:32">
      <c r="A25" s="3"/>
      <c r="B25" s="3"/>
      <c r="C25" s="3"/>
      <c r="D25" s="3"/>
      <c r="E25" s="4"/>
      <c r="F25" s="3"/>
      <c r="G25" s="63"/>
      <c r="H25" s="63"/>
      <c r="I25" s="63"/>
      <c r="J25" s="63"/>
      <c r="K25" s="4"/>
      <c r="L25" s="387"/>
      <c r="M25" s="4"/>
      <c r="N25" s="4"/>
      <c r="O25" s="4"/>
      <c r="P25" s="4"/>
      <c r="Q25" s="4"/>
      <c r="R25" s="4"/>
      <c r="S25" s="5"/>
      <c r="T25" s="5"/>
      <c r="U25" s="5"/>
      <c r="V25" s="5"/>
      <c r="W25" s="5"/>
      <c r="X25" s="5"/>
      <c r="Y25" s="5"/>
      <c r="Z25" s="6">
        <f t="shared" si="0"/>
        <v>0</v>
      </c>
      <c r="AA25" s="388"/>
      <c r="AB25" s="7"/>
      <c r="AC25" s="7"/>
      <c r="AD25" s="7"/>
      <c r="AE25" s="30"/>
      <c r="AF25" s="192"/>
    </row>
    <row r="26" spans="1:32">
      <c r="A26" s="64"/>
      <c r="B26" s="64"/>
      <c r="C26" s="64"/>
      <c r="D26" s="64"/>
      <c r="E26" s="4"/>
      <c r="F26" s="63"/>
      <c r="G26" s="63"/>
      <c r="H26" s="63"/>
      <c r="I26" s="63"/>
      <c r="J26" s="63"/>
      <c r="K26" s="4"/>
      <c r="L26" s="387"/>
      <c r="M26" s="4"/>
      <c r="N26" s="4"/>
      <c r="O26" s="4"/>
      <c r="P26" s="4"/>
      <c r="Q26" s="4"/>
      <c r="R26" s="4"/>
      <c r="S26" s="5"/>
      <c r="T26" s="5"/>
      <c r="U26" s="5"/>
      <c r="V26" s="5"/>
      <c r="W26" s="5"/>
      <c r="X26" s="5"/>
      <c r="Y26" s="5"/>
      <c r="Z26" s="6">
        <f t="shared" si="0"/>
        <v>0</v>
      </c>
      <c r="AA26" s="388"/>
      <c r="AB26" s="7"/>
      <c r="AC26" s="7"/>
      <c r="AD26" s="7"/>
      <c r="AE26" s="30"/>
      <c r="AF26" s="192"/>
    </row>
    <row r="27" spans="1:32">
      <c r="A27" s="64"/>
      <c r="B27" s="64"/>
      <c r="C27" s="64"/>
      <c r="D27" s="64"/>
      <c r="E27" s="4"/>
      <c r="F27" s="63"/>
      <c r="G27" s="63"/>
      <c r="H27" s="63"/>
      <c r="I27" s="63"/>
      <c r="J27" s="63"/>
      <c r="K27" s="4"/>
      <c r="L27" s="387"/>
      <c r="M27" s="4"/>
      <c r="N27" s="4"/>
      <c r="O27" s="4"/>
      <c r="P27" s="4"/>
      <c r="Q27" s="4"/>
      <c r="R27" s="4"/>
      <c r="S27" s="5"/>
      <c r="T27" s="5"/>
      <c r="U27" s="5"/>
      <c r="V27" s="5"/>
      <c r="W27" s="5"/>
      <c r="X27" s="5"/>
      <c r="Y27" s="5"/>
      <c r="Z27" s="6">
        <f t="shared" si="0"/>
        <v>0</v>
      </c>
      <c r="AA27" s="388"/>
      <c r="AB27" s="7"/>
      <c r="AC27" s="7"/>
      <c r="AD27" s="7"/>
      <c r="AE27" s="30"/>
      <c r="AF27" s="192"/>
    </row>
    <row r="28" spans="1:32">
      <c r="A28" s="64"/>
      <c r="B28" s="64"/>
      <c r="C28" s="64"/>
      <c r="D28" s="64"/>
      <c r="E28" s="4"/>
      <c r="F28" s="63"/>
      <c r="G28" s="63"/>
      <c r="H28" s="63"/>
      <c r="I28" s="63"/>
      <c r="J28" s="63"/>
      <c r="K28" s="4"/>
      <c r="L28" s="387"/>
      <c r="M28" s="4"/>
      <c r="N28" s="4"/>
      <c r="O28" s="4"/>
      <c r="P28" s="4"/>
      <c r="Q28" s="4"/>
      <c r="R28" s="4"/>
      <c r="S28" s="5"/>
      <c r="T28" s="5"/>
      <c r="U28" s="5"/>
      <c r="V28" s="5"/>
      <c r="W28" s="5"/>
      <c r="X28" s="5"/>
      <c r="Y28" s="5"/>
      <c r="Z28" s="6">
        <f t="shared" si="0"/>
        <v>0</v>
      </c>
      <c r="AA28" s="388"/>
      <c r="AB28" s="7"/>
      <c r="AC28" s="7"/>
      <c r="AD28" s="7"/>
      <c r="AE28" s="30"/>
      <c r="AF28" s="192"/>
    </row>
    <row r="29" spans="1:32">
      <c r="A29" s="3"/>
      <c r="B29" s="3"/>
      <c r="C29" s="3"/>
      <c r="D29" s="3"/>
      <c r="E29" s="4"/>
      <c r="F29" s="4"/>
      <c r="G29" s="4"/>
      <c r="H29" s="4"/>
      <c r="I29" s="4"/>
      <c r="J29" s="4"/>
      <c r="K29" s="4"/>
      <c r="L29" s="4"/>
      <c r="M29" s="4"/>
      <c r="N29" s="4"/>
      <c r="O29" s="4"/>
      <c r="P29" s="4"/>
      <c r="Q29" s="4"/>
      <c r="R29" s="4"/>
      <c r="S29" s="5"/>
      <c r="T29" s="5"/>
      <c r="U29" s="5"/>
      <c r="V29" s="5"/>
      <c r="W29" s="5"/>
      <c r="X29" s="5"/>
      <c r="Y29" s="5"/>
      <c r="Z29" s="6">
        <f t="shared" si="0"/>
        <v>0</v>
      </c>
      <c r="AA29" s="388"/>
      <c r="AB29" s="7"/>
      <c r="AC29" s="7"/>
      <c r="AD29" s="7"/>
      <c r="AE29" s="30"/>
      <c r="AF29" s="192"/>
    </row>
    <row r="30" spans="1:32">
      <c r="A30" s="3"/>
      <c r="B30" s="3"/>
      <c r="C30" s="3"/>
      <c r="D30" s="3"/>
      <c r="E30" s="4"/>
      <c r="F30" s="4"/>
      <c r="G30" s="4"/>
      <c r="H30" s="4"/>
      <c r="I30" s="4"/>
      <c r="J30" s="4"/>
      <c r="K30" s="4"/>
      <c r="L30" s="4"/>
      <c r="M30" s="4"/>
      <c r="N30" s="4"/>
      <c r="O30" s="4"/>
      <c r="P30" s="4"/>
      <c r="Q30" s="4"/>
      <c r="R30" s="4"/>
      <c r="S30" s="5"/>
      <c r="T30" s="5"/>
      <c r="U30" s="5"/>
      <c r="V30" s="5"/>
      <c r="W30" s="5"/>
      <c r="X30" s="5"/>
      <c r="Y30" s="5"/>
      <c r="Z30" s="6">
        <f t="shared" si="0"/>
        <v>0</v>
      </c>
      <c r="AA30" s="388"/>
      <c r="AB30" s="7"/>
      <c r="AC30" s="7"/>
      <c r="AD30" s="7"/>
      <c r="AE30" s="30"/>
      <c r="AF30" s="192"/>
    </row>
    <row r="31" spans="1:32">
      <c r="A31" s="3"/>
      <c r="B31" s="3"/>
      <c r="C31" s="3"/>
      <c r="D31" s="3"/>
      <c r="E31" s="4"/>
      <c r="F31" s="4"/>
      <c r="G31" s="4"/>
      <c r="H31" s="4"/>
      <c r="I31" s="4"/>
      <c r="J31" s="4"/>
      <c r="K31" s="4"/>
      <c r="L31" s="4"/>
      <c r="M31" s="4"/>
      <c r="N31" s="4"/>
      <c r="O31" s="4"/>
      <c r="P31" s="4"/>
      <c r="Q31" s="4"/>
      <c r="R31" s="4"/>
      <c r="S31" s="5"/>
      <c r="T31" s="5"/>
      <c r="U31" s="5"/>
      <c r="V31" s="5"/>
      <c r="W31" s="5"/>
      <c r="X31" s="5"/>
      <c r="Y31" s="5"/>
      <c r="Z31" s="6">
        <f t="shared" si="0"/>
        <v>0</v>
      </c>
      <c r="AA31" s="388"/>
      <c r="AB31" s="7"/>
      <c r="AC31" s="7"/>
      <c r="AD31" s="7"/>
      <c r="AE31" s="30"/>
      <c r="AF31" s="192"/>
    </row>
    <row r="32" spans="1:32">
      <c r="A32" s="3"/>
      <c r="B32" s="3"/>
      <c r="C32" s="3"/>
      <c r="D32" s="3"/>
      <c r="E32" s="4"/>
      <c r="F32" s="4"/>
      <c r="G32" s="4"/>
      <c r="H32" s="4"/>
      <c r="I32" s="4"/>
      <c r="J32" s="4"/>
      <c r="K32" s="4"/>
      <c r="L32" s="4"/>
      <c r="M32" s="4"/>
      <c r="N32" s="4"/>
      <c r="O32" s="4"/>
      <c r="P32" s="4"/>
      <c r="Q32" s="4"/>
      <c r="R32" s="4"/>
      <c r="S32" s="5"/>
      <c r="T32" s="5"/>
      <c r="U32" s="5"/>
      <c r="V32" s="5"/>
      <c r="W32" s="5"/>
      <c r="X32" s="5"/>
      <c r="Y32" s="5"/>
      <c r="Z32" s="6">
        <f t="shared" si="0"/>
        <v>0</v>
      </c>
      <c r="AA32" s="388"/>
      <c r="AB32" s="7"/>
      <c r="AC32" s="7"/>
      <c r="AD32" s="7"/>
      <c r="AE32" s="30"/>
      <c r="AF32" s="192"/>
    </row>
    <row r="33" spans="1:32">
      <c r="A33" s="3"/>
      <c r="B33" s="3"/>
      <c r="C33" s="3"/>
      <c r="D33" s="3"/>
      <c r="E33" s="4"/>
      <c r="F33" s="4"/>
      <c r="G33" s="4"/>
      <c r="H33" s="4"/>
      <c r="I33" s="4"/>
      <c r="J33" s="4"/>
      <c r="K33" s="4"/>
      <c r="L33" s="4"/>
      <c r="M33" s="4"/>
      <c r="N33" s="4"/>
      <c r="O33" s="4"/>
      <c r="P33" s="4"/>
      <c r="Q33" s="4"/>
      <c r="R33" s="4"/>
      <c r="S33" s="5"/>
      <c r="T33" s="5"/>
      <c r="U33" s="5"/>
      <c r="V33" s="5"/>
      <c r="W33" s="5"/>
      <c r="X33" s="5"/>
      <c r="Y33" s="5"/>
      <c r="Z33" s="6">
        <f t="shared" si="0"/>
        <v>0</v>
      </c>
      <c r="AA33" s="388"/>
      <c r="AB33" s="7"/>
      <c r="AC33" s="7"/>
      <c r="AD33" s="7"/>
      <c r="AE33" s="30"/>
      <c r="AF33" s="192"/>
    </row>
    <row r="34" spans="1:32">
      <c r="A34" s="3"/>
      <c r="B34" s="3"/>
      <c r="C34" s="3"/>
      <c r="D34" s="3"/>
      <c r="E34" s="4"/>
      <c r="F34" s="4"/>
      <c r="G34" s="4"/>
      <c r="H34" s="4"/>
      <c r="I34" s="4"/>
      <c r="J34" s="4"/>
      <c r="K34" s="4"/>
      <c r="L34" s="4"/>
      <c r="M34" s="4"/>
      <c r="N34" s="4"/>
      <c r="O34" s="4"/>
      <c r="P34" s="4"/>
      <c r="Q34" s="4"/>
      <c r="R34" s="4"/>
      <c r="S34" s="5"/>
      <c r="T34" s="5"/>
      <c r="U34" s="5"/>
      <c r="V34" s="5"/>
      <c r="W34" s="5"/>
      <c r="X34" s="5"/>
      <c r="Y34" s="5"/>
      <c r="Z34" s="6">
        <f t="shared" si="0"/>
        <v>0</v>
      </c>
      <c r="AA34" s="388"/>
      <c r="AB34" s="7"/>
      <c r="AC34" s="7"/>
      <c r="AD34" s="7"/>
      <c r="AE34" s="30"/>
      <c r="AF34" s="192"/>
    </row>
    <row r="35" spans="1:32">
      <c r="A35" s="3"/>
      <c r="B35" s="3"/>
      <c r="C35" s="3"/>
      <c r="D35" s="3"/>
      <c r="E35" s="4"/>
      <c r="F35" s="4"/>
      <c r="G35" s="4"/>
      <c r="H35" s="4"/>
      <c r="I35" s="4"/>
      <c r="J35" s="4"/>
      <c r="K35" s="4"/>
      <c r="L35" s="4"/>
      <c r="M35" s="4"/>
      <c r="N35" s="4"/>
      <c r="O35" s="4"/>
      <c r="P35" s="4"/>
      <c r="Q35" s="4"/>
      <c r="R35" s="4"/>
      <c r="S35" s="5"/>
      <c r="T35" s="5"/>
      <c r="U35" s="5"/>
      <c r="V35" s="5"/>
      <c r="W35" s="5"/>
      <c r="X35" s="5"/>
      <c r="Y35" s="5"/>
      <c r="Z35" s="6">
        <f t="shared" si="0"/>
        <v>0</v>
      </c>
      <c r="AA35" s="388"/>
      <c r="AB35" s="7"/>
      <c r="AC35" s="7"/>
      <c r="AD35" s="7"/>
      <c r="AE35" s="30"/>
      <c r="AF35" s="192"/>
    </row>
    <row r="36" spans="1:32">
      <c r="A36" s="3"/>
      <c r="B36" s="3"/>
      <c r="C36" s="3"/>
      <c r="D36" s="3"/>
      <c r="E36" s="4"/>
      <c r="F36" s="4"/>
      <c r="G36" s="4"/>
      <c r="H36" s="4"/>
      <c r="I36" s="4"/>
      <c r="J36" s="4"/>
      <c r="K36" s="4"/>
      <c r="L36" s="4"/>
      <c r="M36" s="4"/>
      <c r="N36" s="4"/>
      <c r="O36" s="4"/>
      <c r="P36" s="4"/>
      <c r="Q36" s="4"/>
      <c r="R36" s="4"/>
      <c r="S36" s="5"/>
      <c r="T36" s="5"/>
      <c r="U36" s="5"/>
      <c r="V36" s="5"/>
      <c r="W36" s="5"/>
      <c r="X36" s="5"/>
      <c r="Y36" s="5"/>
      <c r="Z36" s="6">
        <f t="shared" si="0"/>
        <v>0</v>
      </c>
      <c r="AA36" s="388"/>
      <c r="AB36" s="7"/>
      <c r="AC36" s="7"/>
      <c r="AD36" s="7"/>
      <c r="AE36" s="30"/>
      <c r="AF36" s="192"/>
    </row>
    <row r="37" spans="1:32">
      <c r="A37" s="3"/>
      <c r="B37" s="3"/>
      <c r="C37" s="3"/>
      <c r="D37" s="3"/>
      <c r="E37" s="4"/>
      <c r="F37" s="4"/>
      <c r="G37" s="4"/>
      <c r="H37" s="4"/>
      <c r="I37" s="4"/>
      <c r="J37" s="4"/>
      <c r="K37" s="4"/>
      <c r="L37" s="4"/>
      <c r="M37" s="4"/>
      <c r="N37" s="4"/>
      <c r="O37" s="4"/>
      <c r="P37" s="4"/>
      <c r="Q37" s="4"/>
      <c r="R37" s="4"/>
      <c r="S37" s="5"/>
      <c r="T37" s="5"/>
      <c r="U37" s="5"/>
      <c r="V37" s="5"/>
      <c r="W37" s="5"/>
      <c r="X37" s="5"/>
      <c r="Y37" s="5"/>
      <c r="Z37" s="6">
        <f t="shared" si="0"/>
        <v>0</v>
      </c>
      <c r="AA37" s="388"/>
      <c r="AB37" s="7"/>
      <c r="AC37" s="7"/>
      <c r="AD37" s="7"/>
      <c r="AE37" s="30"/>
      <c r="AF37" s="192"/>
    </row>
    <row r="38" spans="1:32">
      <c r="A38" s="3"/>
      <c r="B38" s="3"/>
      <c r="C38" s="3"/>
      <c r="D38" s="3"/>
      <c r="E38" s="4"/>
      <c r="F38" s="4"/>
      <c r="G38" s="4"/>
      <c r="H38" s="4"/>
      <c r="I38" s="4"/>
      <c r="J38" s="4"/>
      <c r="K38" s="4"/>
      <c r="L38" s="4"/>
      <c r="M38" s="4"/>
      <c r="N38" s="4"/>
      <c r="O38" s="4"/>
      <c r="P38" s="4"/>
      <c r="Q38" s="4"/>
      <c r="R38" s="4"/>
      <c r="S38" s="5"/>
      <c r="T38" s="5"/>
      <c r="U38" s="5"/>
      <c r="V38" s="5"/>
      <c r="W38" s="5"/>
      <c r="X38" s="5"/>
      <c r="Y38" s="5"/>
      <c r="Z38" s="6">
        <f t="shared" si="0"/>
        <v>0</v>
      </c>
      <c r="AA38" s="388"/>
      <c r="AB38" s="7"/>
      <c r="AC38" s="7"/>
      <c r="AD38" s="7"/>
      <c r="AE38" s="30"/>
      <c r="AF38" s="192"/>
    </row>
    <row r="39" spans="1:32">
      <c r="A39" s="3"/>
      <c r="B39" s="3"/>
      <c r="C39" s="3"/>
      <c r="D39" s="3"/>
      <c r="E39" s="4"/>
      <c r="F39" s="4"/>
      <c r="G39" s="4"/>
      <c r="H39" s="4"/>
      <c r="I39" s="4"/>
      <c r="J39" s="4"/>
      <c r="K39" s="4"/>
      <c r="L39" s="4"/>
      <c r="M39" s="4"/>
      <c r="N39" s="4"/>
      <c r="O39" s="4"/>
      <c r="P39" s="4"/>
      <c r="Q39" s="4"/>
      <c r="R39" s="4"/>
      <c r="S39" s="5"/>
      <c r="T39" s="5"/>
      <c r="U39" s="5"/>
      <c r="V39" s="5"/>
      <c r="W39" s="5"/>
      <c r="X39" s="5"/>
      <c r="Y39" s="5"/>
      <c r="Z39" s="6">
        <f t="shared" si="0"/>
        <v>0</v>
      </c>
      <c r="AA39" s="388"/>
      <c r="AB39" s="7"/>
      <c r="AC39" s="7"/>
      <c r="AD39" s="7"/>
      <c r="AE39" s="30"/>
      <c r="AF39" s="192"/>
    </row>
    <row r="40" spans="1:32">
      <c r="A40" s="3"/>
      <c r="B40" s="3"/>
      <c r="C40" s="3"/>
      <c r="D40" s="3"/>
      <c r="E40" s="4"/>
      <c r="F40" s="4"/>
      <c r="G40" s="4"/>
      <c r="H40" s="4"/>
      <c r="I40" s="4"/>
      <c r="J40" s="4"/>
      <c r="K40" s="4"/>
      <c r="L40" s="4"/>
      <c r="M40" s="4"/>
      <c r="N40" s="4"/>
      <c r="O40" s="4"/>
      <c r="P40" s="4"/>
      <c r="Q40" s="4"/>
      <c r="R40" s="4"/>
      <c r="S40" s="5"/>
      <c r="T40" s="5"/>
      <c r="U40" s="5"/>
      <c r="V40" s="5"/>
      <c r="W40" s="5"/>
      <c r="X40" s="5"/>
      <c r="Y40" s="5"/>
      <c r="Z40" s="6">
        <f t="shared" si="0"/>
        <v>0</v>
      </c>
      <c r="AA40" s="388"/>
      <c r="AB40" s="7"/>
      <c r="AC40" s="7"/>
      <c r="AD40" s="7"/>
      <c r="AE40" s="30"/>
      <c r="AF40" s="192"/>
    </row>
    <row r="41" spans="1:32">
      <c r="A41" s="3"/>
      <c r="B41" s="3"/>
      <c r="C41" s="3"/>
      <c r="D41" s="3"/>
      <c r="E41" s="4"/>
      <c r="F41" s="4"/>
      <c r="G41" s="4"/>
      <c r="H41" s="4"/>
      <c r="I41" s="4"/>
      <c r="J41" s="4"/>
      <c r="K41" s="4"/>
      <c r="L41" s="4"/>
      <c r="M41" s="4"/>
      <c r="N41" s="4"/>
      <c r="O41" s="4"/>
      <c r="P41" s="4"/>
      <c r="Q41" s="4"/>
      <c r="R41" s="4"/>
      <c r="S41" s="5"/>
      <c r="T41" s="5"/>
      <c r="U41" s="5"/>
      <c r="V41" s="5"/>
      <c r="W41" s="5"/>
      <c r="X41" s="5"/>
      <c r="Y41" s="5"/>
      <c r="Z41" s="6">
        <f t="shared" si="0"/>
        <v>0</v>
      </c>
      <c r="AA41" s="388"/>
      <c r="AB41" s="7"/>
      <c r="AC41" s="7"/>
      <c r="AD41" s="7"/>
      <c r="AE41" s="30"/>
      <c r="AF41" s="192"/>
    </row>
    <row r="42" spans="1:32">
      <c r="A42" s="3"/>
      <c r="B42" s="3"/>
      <c r="C42" s="3"/>
      <c r="D42" s="3"/>
      <c r="E42" s="4"/>
      <c r="F42" s="4"/>
      <c r="G42" s="4"/>
      <c r="H42" s="4"/>
      <c r="I42" s="4"/>
      <c r="J42" s="4"/>
      <c r="K42" s="4"/>
      <c r="L42" s="4"/>
      <c r="M42" s="4"/>
      <c r="N42" s="4"/>
      <c r="O42" s="4"/>
      <c r="P42" s="4"/>
      <c r="Q42" s="4"/>
      <c r="R42" s="4"/>
      <c r="S42" s="5"/>
      <c r="T42" s="5"/>
      <c r="U42" s="5"/>
      <c r="V42" s="5"/>
      <c r="W42" s="5"/>
      <c r="X42" s="5"/>
      <c r="Y42" s="5"/>
      <c r="Z42" s="6">
        <f t="shared" si="0"/>
        <v>0</v>
      </c>
      <c r="AA42" s="388"/>
      <c r="AB42" s="7"/>
      <c r="AC42" s="7"/>
      <c r="AD42" s="7"/>
      <c r="AE42" s="30"/>
      <c r="AF42" s="192"/>
    </row>
    <row r="43" spans="1:32">
      <c r="A43" s="3"/>
      <c r="B43" s="3"/>
      <c r="C43" s="3"/>
      <c r="D43" s="3"/>
      <c r="E43" s="4"/>
      <c r="F43" s="4"/>
      <c r="G43" s="4"/>
      <c r="H43" s="4"/>
      <c r="I43" s="4"/>
      <c r="J43" s="4"/>
      <c r="K43" s="4"/>
      <c r="L43" s="4"/>
      <c r="M43" s="4"/>
      <c r="N43" s="4"/>
      <c r="O43" s="4"/>
      <c r="P43" s="4"/>
      <c r="Q43" s="4"/>
      <c r="R43" s="4"/>
      <c r="S43" s="5"/>
      <c r="T43" s="5"/>
      <c r="U43" s="5"/>
      <c r="V43" s="5"/>
      <c r="W43" s="5"/>
      <c r="X43" s="5"/>
      <c r="Y43" s="5"/>
      <c r="Z43" s="6">
        <f t="shared" si="0"/>
        <v>0</v>
      </c>
      <c r="AA43" s="388"/>
      <c r="AB43" s="7"/>
      <c r="AC43" s="7"/>
      <c r="AD43" s="7"/>
      <c r="AE43" s="30"/>
      <c r="AF43" s="192"/>
    </row>
    <row r="44" spans="1:32">
      <c r="A44" s="3"/>
      <c r="B44" s="3"/>
      <c r="C44" s="3"/>
      <c r="D44" s="3"/>
      <c r="E44" s="4"/>
      <c r="F44" s="4"/>
      <c r="G44" s="4"/>
      <c r="H44" s="4"/>
      <c r="I44" s="4"/>
      <c r="J44" s="4"/>
      <c r="K44" s="4"/>
      <c r="L44" s="4"/>
      <c r="M44" s="4"/>
      <c r="N44" s="4"/>
      <c r="O44" s="4"/>
      <c r="P44" s="4"/>
      <c r="Q44" s="4"/>
      <c r="R44" s="4"/>
      <c r="S44" s="5"/>
      <c r="T44" s="5"/>
      <c r="U44" s="5"/>
      <c r="V44" s="5"/>
      <c r="W44" s="5"/>
      <c r="X44" s="5"/>
      <c r="Y44" s="5"/>
      <c r="Z44" s="6">
        <f t="shared" si="0"/>
        <v>0</v>
      </c>
      <c r="AA44" s="388"/>
      <c r="AB44" s="7"/>
      <c r="AC44" s="7"/>
      <c r="AD44" s="7"/>
      <c r="AE44" s="30"/>
      <c r="AF44" s="192"/>
    </row>
    <row r="45" spans="1:32">
      <c r="A45" s="3"/>
      <c r="B45" s="3"/>
      <c r="C45" s="3"/>
      <c r="D45" s="3"/>
      <c r="E45" s="4"/>
      <c r="F45" s="4"/>
      <c r="G45" s="4"/>
      <c r="H45" s="4"/>
      <c r="I45" s="4"/>
      <c r="J45" s="4"/>
      <c r="K45" s="4"/>
      <c r="L45" s="4"/>
      <c r="M45" s="4"/>
      <c r="N45" s="4"/>
      <c r="O45" s="4"/>
      <c r="P45" s="4"/>
      <c r="Q45" s="4"/>
      <c r="R45" s="4"/>
      <c r="S45" s="5"/>
      <c r="T45" s="5"/>
      <c r="U45" s="5"/>
      <c r="V45" s="5"/>
      <c r="W45" s="5"/>
      <c r="X45" s="5"/>
      <c r="Y45" s="5"/>
      <c r="Z45" s="6">
        <f t="shared" si="0"/>
        <v>0</v>
      </c>
      <c r="AA45" s="388"/>
      <c r="AB45" s="7"/>
      <c r="AC45" s="7"/>
      <c r="AD45" s="7"/>
      <c r="AE45" s="30"/>
      <c r="AF45" s="192"/>
    </row>
    <row r="46" spans="1:32">
      <c r="A46" s="3"/>
      <c r="B46" s="3"/>
      <c r="C46" s="3"/>
      <c r="D46" s="3"/>
      <c r="E46" s="4"/>
      <c r="F46" s="4"/>
      <c r="G46" s="4"/>
      <c r="H46" s="4"/>
      <c r="I46" s="4"/>
      <c r="J46" s="4"/>
      <c r="K46" s="4"/>
      <c r="L46" s="4"/>
      <c r="M46" s="4"/>
      <c r="N46" s="4"/>
      <c r="O46" s="4"/>
      <c r="P46" s="4"/>
      <c r="Q46" s="4"/>
      <c r="R46" s="4"/>
      <c r="S46" s="5"/>
      <c r="T46" s="5"/>
      <c r="U46" s="5"/>
      <c r="V46" s="5"/>
      <c r="W46" s="5"/>
      <c r="X46" s="5"/>
      <c r="Y46" s="5"/>
      <c r="Z46" s="6">
        <f t="shared" si="0"/>
        <v>0</v>
      </c>
      <c r="AA46" s="388"/>
      <c r="AB46" s="7"/>
      <c r="AC46" s="7"/>
      <c r="AD46" s="7"/>
      <c r="AE46" s="30"/>
      <c r="AF46" s="192"/>
    </row>
    <row r="47" spans="1:32">
      <c r="A47" s="3"/>
      <c r="B47" s="3"/>
      <c r="C47" s="3"/>
      <c r="D47" s="3"/>
      <c r="E47" s="4"/>
      <c r="F47" s="4"/>
      <c r="G47" s="4"/>
      <c r="H47" s="4"/>
      <c r="I47" s="4"/>
      <c r="J47" s="4"/>
      <c r="K47" s="4"/>
      <c r="L47" s="4"/>
      <c r="M47" s="4"/>
      <c r="N47" s="4"/>
      <c r="O47" s="4"/>
      <c r="P47" s="4"/>
      <c r="Q47" s="4"/>
      <c r="R47" s="4"/>
      <c r="S47" s="5"/>
      <c r="T47" s="5"/>
      <c r="U47" s="5"/>
      <c r="V47" s="5"/>
      <c r="W47" s="5"/>
      <c r="X47" s="5"/>
      <c r="Y47" s="5"/>
      <c r="Z47" s="6">
        <f t="shared" si="0"/>
        <v>0</v>
      </c>
      <c r="AA47" s="388"/>
      <c r="AB47" s="7"/>
      <c r="AC47" s="7"/>
      <c r="AD47" s="7"/>
      <c r="AE47" s="30"/>
      <c r="AF47" s="192"/>
    </row>
    <row r="48" spans="1:32">
      <c r="A48" s="3"/>
      <c r="B48" s="3"/>
      <c r="C48" s="3"/>
      <c r="D48" s="3"/>
      <c r="E48" s="4"/>
      <c r="F48" s="4"/>
      <c r="G48" s="4"/>
      <c r="H48" s="4"/>
      <c r="I48" s="4"/>
      <c r="J48" s="4"/>
      <c r="K48" s="4"/>
      <c r="L48" s="4"/>
      <c r="M48" s="4"/>
      <c r="N48" s="4"/>
      <c r="O48" s="4"/>
      <c r="P48" s="4"/>
      <c r="Q48" s="4"/>
      <c r="R48" s="4"/>
      <c r="S48" s="5"/>
      <c r="T48" s="5"/>
      <c r="U48" s="5"/>
      <c r="V48" s="5"/>
      <c r="W48" s="5"/>
      <c r="X48" s="5"/>
      <c r="Y48" s="5"/>
      <c r="Z48" s="6">
        <f t="shared" si="0"/>
        <v>0</v>
      </c>
      <c r="AA48" s="388"/>
      <c r="AB48" s="7"/>
      <c r="AC48" s="7"/>
      <c r="AD48" s="7"/>
      <c r="AE48" s="30"/>
      <c r="AF48" s="192"/>
    </row>
    <row r="49" spans="1:32">
      <c r="A49" s="3"/>
      <c r="B49" s="3"/>
      <c r="C49" s="3"/>
      <c r="D49" s="3"/>
      <c r="E49" s="4"/>
      <c r="F49" s="4"/>
      <c r="G49" s="4"/>
      <c r="H49" s="4"/>
      <c r="I49" s="4"/>
      <c r="J49" s="4"/>
      <c r="K49" s="4"/>
      <c r="L49" s="4"/>
      <c r="M49" s="4"/>
      <c r="N49" s="4"/>
      <c r="O49" s="4"/>
      <c r="P49" s="4"/>
      <c r="Q49" s="4"/>
      <c r="R49" s="4"/>
      <c r="S49" s="5"/>
      <c r="T49" s="5"/>
      <c r="U49" s="5"/>
      <c r="V49" s="5"/>
      <c r="W49" s="5"/>
      <c r="X49" s="5"/>
      <c r="Y49" s="5"/>
      <c r="Z49" s="6">
        <f t="shared" si="0"/>
        <v>0</v>
      </c>
      <c r="AA49" s="389"/>
      <c r="AB49" s="390"/>
      <c r="AC49" s="7"/>
      <c r="AD49" s="7"/>
      <c r="AE49" s="30"/>
      <c r="AF49" s="192"/>
    </row>
    <row r="50" spans="1:32">
      <c r="A50" s="3"/>
      <c r="B50" s="3"/>
      <c r="C50" s="3"/>
      <c r="D50" s="3"/>
      <c r="E50" s="4"/>
      <c r="F50" s="4"/>
      <c r="G50" s="4"/>
      <c r="H50" s="4"/>
      <c r="I50" s="4"/>
      <c r="J50" s="4"/>
      <c r="K50" s="4"/>
      <c r="L50" s="4"/>
      <c r="M50" s="4"/>
      <c r="N50" s="4"/>
      <c r="O50" s="4"/>
      <c r="P50" s="4"/>
      <c r="Q50" s="4"/>
      <c r="R50" s="4"/>
      <c r="S50" s="5"/>
      <c r="T50" s="5"/>
      <c r="U50" s="5"/>
      <c r="V50" s="5"/>
      <c r="W50" s="5"/>
      <c r="X50" s="5"/>
      <c r="Y50" s="5"/>
      <c r="Z50" s="6">
        <f t="shared" si="0"/>
        <v>0</v>
      </c>
      <c r="AA50" s="389"/>
      <c r="AB50" s="390"/>
      <c r="AC50" s="7"/>
      <c r="AD50" s="7"/>
      <c r="AE50" s="30"/>
      <c r="AF50" s="192"/>
    </row>
    <row r="51" spans="1:32">
      <c r="A51" s="3"/>
      <c r="B51" s="3"/>
      <c r="C51" s="3"/>
      <c r="D51" s="3"/>
      <c r="E51" s="4"/>
      <c r="F51" s="4"/>
      <c r="G51" s="4"/>
      <c r="H51" s="4"/>
      <c r="I51" s="4"/>
      <c r="J51" s="4"/>
      <c r="K51" s="4"/>
      <c r="L51" s="4"/>
      <c r="M51" s="4"/>
      <c r="N51" s="4"/>
      <c r="O51" s="4"/>
      <c r="P51" s="4"/>
      <c r="Q51" s="4"/>
      <c r="R51" s="4"/>
      <c r="S51" s="5"/>
      <c r="T51" s="5"/>
      <c r="U51" s="5"/>
      <c r="V51" s="5"/>
      <c r="W51" s="5"/>
      <c r="X51" s="5"/>
      <c r="Y51" s="5"/>
      <c r="Z51" s="6">
        <f t="shared" si="0"/>
        <v>0</v>
      </c>
      <c r="AA51" s="389"/>
      <c r="AB51" s="390"/>
      <c r="AC51" s="7"/>
      <c r="AD51" s="7"/>
      <c r="AE51" s="30"/>
      <c r="AF51" s="192"/>
    </row>
    <row r="52" spans="1:32">
      <c r="A52" s="3"/>
      <c r="B52" s="3"/>
      <c r="C52" s="3"/>
      <c r="D52" s="3"/>
      <c r="E52" s="4"/>
      <c r="F52" s="4"/>
      <c r="G52" s="4"/>
      <c r="H52" s="4"/>
      <c r="I52" s="4"/>
      <c r="J52" s="4"/>
      <c r="K52" s="4"/>
      <c r="L52" s="4"/>
      <c r="M52" s="4"/>
      <c r="N52" s="4"/>
      <c r="O52" s="4"/>
      <c r="P52" s="4"/>
      <c r="Q52" s="4"/>
      <c r="R52" s="4"/>
      <c r="S52" s="5"/>
      <c r="T52" s="5"/>
      <c r="U52" s="5"/>
      <c r="V52" s="5"/>
      <c r="W52" s="5"/>
      <c r="X52" s="5"/>
      <c r="Y52" s="5"/>
      <c r="Z52" s="6">
        <f t="shared" si="0"/>
        <v>0</v>
      </c>
      <c r="AA52" s="389"/>
      <c r="AB52" s="390"/>
      <c r="AC52" s="7"/>
      <c r="AD52" s="7"/>
      <c r="AE52" s="30"/>
      <c r="AF52" s="192"/>
    </row>
    <row r="53" spans="1:32">
      <c r="A53" s="670" t="s">
        <v>120</v>
      </c>
      <c r="B53" s="671"/>
      <c r="C53" s="671"/>
      <c r="D53" s="671"/>
      <c r="E53" s="671"/>
      <c r="F53" s="671"/>
      <c r="G53" s="671"/>
      <c r="H53" s="671"/>
      <c r="I53" s="671"/>
      <c r="J53" s="671"/>
      <c r="K53" s="671"/>
      <c r="L53" s="671"/>
      <c r="M53" s="671"/>
      <c r="N53" s="671"/>
      <c r="O53" s="671"/>
      <c r="P53" s="671"/>
      <c r="Q53" s="671"/>
      <c r="R53" s="671"/>
      <c r="S53" s="671"/>
      <c r="T53" s="671"/>
      <c r="U53" s="671"/>
      <c r="V53" s="671"/>
      <c r="W53" s="671"/>
      <c r="X53" s="671"/>
      <c r="Y53" s="672"/>
      <c r="Z53" s="391">
        <f>SUM(Z11:Z52)</f>
        <v>0</v>
      </c>
      <c r="AA53" s="673"/>
      <c r="AB53" s="674"/>
      <c r="AC53" s="674"/>
      <c r="AD53" s="674"/>
      <c r="AE53" s="674"/>
      <c r="AF53" s="674"/>
    </row>
    <row r="54" spans="1:32" ht="64.5" customHeight="1">
      <c r="A54" s="675" t="s">
        <v>3634</v>
      </c>
      <c r="B54" s="675"/>
      <c r="C54" s="675"/>
      <c r="D54" s="675"/>
      <c r="E54" s="675"/>
      <c r="F54" s="675"/>
      <c r="G54" s="675"/>
      <c r="H54" s="675"/>
      <c r="I54" s="675"/>
      <c r="J54" s="665" t="s">
        <v>81</v>
      </c>
      <c r="K54" s="665"/>
      <c r="L54" s="665"/>
      <c r="M54" s="665"/>
      <c r="N54" s="665"/>
      <c r="O54" s="665"/>
      <c r="P54" s="665"/>
      <c r="Q54" s="665"/>
      <c r="R54" s="665"/>
      <c r="S54" s="665"/>
      <c r="T54" s="666" t="s">
        <v>3646</v>
      </c>
      <c r="U54" s="667"/>
      <c r="V54" s="667"/>
      <c r="W54" s="667"/>
      <c r="X54" s="667"/>
      <c r="Y54" s="667"/>
      <c r="Z54" s="667"/>
      <c r="AA54" s="667"/>
      <c r="AB54" s="667"/>
      <c r="AC54" s="667"/>
      <c r="AD54" s="667"/>
      <c r="AE54" s="667"/>
      <c r="AF54" s="667"/>
    </row>
    <row r="55" spans="1:32" ht="15" customHeight="1">
      <c r="A55" s="675"/>
      <c r="B55" s="675"/>
      <c r="C55" s="675"/>
      <c r="D55" s="675"/>
      <c r="E55" s="675"/>
      <c r="F55" s="675"/>
      <c r="G55" s="675"/>
      <c r="H55" s="675"/>
      <c r="I55" s="675"/>
      <c r="J55" s="665"/>
      <c r="K55" s="665"/>
      <c r="L55" s="665"/>
      <c r="M55" s="665"/>
      <c r="N55" s="665"/>
      <c r="O55" s="665"/>
      <c r="P55" s="665"/>
      <c r="Q55" s="665"/>
      <c r="R55" s="665"/>
      <c r="S55" s="665"/>
      <c r="T55" s="666"/>
      <c r="U55" s="667"/>
      <c r="V55" s="667"/>
      <c r="W55" s="667"/>
      <c r="X55" s="667"/>
      <c r="Y55" s="667"/>
      <c r="Z55" s="667"/>
      <c r="AA55" s="667"/>
      <c r="AB55" s="667"/>
      <c r="AC55" s="667"/>
      <c r="AD55" s="667"/>
      <c r="AE55" s="667"/>
      <c r="AF55" s="667"/>
    </row>
    <row r="56" spans="1:32" ht="15" customHeight="1">
      <c r="A56" s="675"/>
      <c r="B56" s="675"/>
      <c r="C56" s="675"/>
      <c r="D56" s="675"/>
      <c r="E56" s="675"/>
      <c r="F56" s="675"/>
      <c r="G56" s="675"/>
      <c r="H56" s="675"/>
      <c r="I56" s="675"/>
      <c r="J56" s="665"/>
      <c r="K56" s="665"/>
      <c r="L56" s="665"/>
      <c r="M56" s="665"/>
      <c r="N56" s="665"/>
      <c r="O56" s="665"/>
      <c r="P56" s="665"/>
      <c r="Q56" s="665"/>
      <c r="R56" s="665"/>
      <c r="S56" s="665"/>
      <c r="T56" s="666"/>
      <c r="U56" s="667"/>
      <c r="V56" s="667"/>
      <c r="W56" s="667"/>
      <c r="X56" s="667"/>
      <c r="Y56" s="667"/>
      <c r="Z56" s="667"/>
      <c r="AA56" s="667"/>
      <c r="AB56" s="667"/>
      <c r="AC56" s="667"/>
      <c r="AD56" s="667"/>
      <c r="AE56" s="667"/>
      <c r="AF56" s="667"/>
    </row>
    <row r="57" spans="1:32" ht="15" customHeight="1">
      <c r="A57" s="676" t="s">
        <v>82</v>
      </c>
      <c r="B57" s="676"/>
      <c r="C57" s="676"/>
      <c r="D57" s="676"/>
      <c r="E57" s="676"/>
      <c r="F57" s="676"/>
      <c r="G57" s="676"/>
      <c r="H57" s="676"/>
      <c r="I57" s="676"/>
      <c r="J57" s="665"/>
      <c r="K57" s="665"/>
      <c r="L57" s="665"/>
      <c r="M57" s="665"/>
      <c r="N57" s="665"/>
      <c r="O57" s="665"/>
      <c r="P57" s="665"/>
      <c r="Q57" s="665"/>
      <c r="R57" s="665"/>
      <c r="S57" s="665"/>
      <c r="T57" s="666"/>
      <c r="U57" s="667"/>
      <c r="V57" s="667"/>
      <c r="W57" s="667"/>
      <c r="X57" s="667"/>
      <c r="Y57" s="667"/>
      <c r="Z57" s="667"/>
      <c r="AA57" s="667"/>
      <c r="AB57" s="667"/>
      <c r="AC57" s="667"/>
      <c r="AD57" s="667"/>
      <c r="AE57" s="667"/>
      <c r="AF57" s="667"/>
    </row>
    <row r="58" spans="1:32" ht="40.5" customHeight="1">
      <c r="A58" s="676"/>
      <c r="B58" s="676"/>
      <c r="C58" s="676"/>
      <c r="D58" s="676"/>
      <c r="E58" s="676"/>
      <c r="F58" s="676"/>
      <c r="G58" s="676"/>
      <c r="H58" s="676"/>
      <c r="I58" s="676"/>
      <c r="J58" s="665"/>
      <c r="K58" s="665"/>
      <c r="L58" s="665"/>
      <c r="M58" s="665"/>
      <c r="N58" s="665"/>
      <c r="O58" s="665"/>
      <c r="P58" s="665"/>
      <c r="Q58" s="665"/>
      <c r="R58" s="665"/>
      <c r="S58" s="665"/>
      <c r="T58" s="668" t="s">
        <v>121</v>
      </c>
      <c r="U58" s="668"/>
      <c r="V58" s="668"/>
      <c r="W58" s="668"/>
      <c r="X58" s="668"/>
      <c r="Y58" s="668"/>
      <c r="Z58" s="668"/>
      <c r="AA58" s="668"/>
      <c r="AB58" s="668"/>
      <c r="AC58" s="668"/>
      <c r="AD58" s="668"/>
      <c r="AE58" s="668"/>
      <c r="AF58" s="668"/>
    </row>
    <row r="59" spans="1:32" ht="15" customHeight="1">
      <c r="A59" s="676"/>
      <c r="B59" s="676"/>
      <c r="C59" s="676"/>
      <c r="D59" s="676"/>
      <c r="E59" s="676"/>
      <c r="F59" s="676"/>
      <c r="G59" s="676"/>
      <c r="H59" s="676"/>
      <c r="I59" s="676"/>
      <c r="J59" s="665"/>
      <c r="K59" s="665"/>
      <c r="L59" s="665"/>
      <c r="M59" s="665"/>
      <c r="N59" s="665"/>
      <c r="O59" s="665"/>
      <c r="P59" s="665"/>
      <c r="Q59" s="665"/>
      <c r="R59" s="665"/>
      <c r="S59" s="665"/>
      <c r="T59" s="669"/>
      <c r="U59" s="669"/>
      <c r="V59" s="669"/>
      <c r="W59" s="669"/>
      <c r="X59" s="669"/>
      <c r="Y59" s="669"/>
      <c r="Z59" s="669"/>
      <c r="AA59" s="669"/>
      <c r="AB59" s="669"/>
      <c r="AC59" s="669"/>
      <c r="AD59" s="669"/>
      <c r="AE59" s="669"/>
      <c r="AF59" s="669"/>
    </row>
    <row r="60" spans="1:32" ht="15" customHeight="1">
      <c r="A60" s="676"/>
      <c r="B60" s="676"/>
      <c r="C60" s="676"/>
      <c r="D60" s="676"/>
      <c r="E60" s="676"/>
      <c r="F60" s="676"/>
      <c r="G60" s="676"/>
      <c r="H60" s="676"/>
      <c r="I60" s="676"/>
      <c r="J60" s="665"/>
      <c r="K60" s="665"/>
      <c r="L60" s="665"/>
      <c r="M60" s="665"/>
      <c r="N60" s="665"/>
      <c r="O60" s="665"/>
      <c r="P60" s="665"/>
      <c r="Q60" s="665"/>
      <c r="R60" s="665"/>
      <c r="S60" s="665"/>
      <c r="T60" s="669"/>
      <c r="U60" s="669"/>
      <c r="V60" s="669"/>
      <c r="W60" s="669"/>
      <c r="X60" s="669"/>
      <c r="Y60" s="669"/>
      <c r="Z60" s="669"/>
      <c r="AA60" s="669"/>
      <c r="AB60" s="669"/>
      <c r="AC60" s="669"/>
      <c r="AD60" s="669"/>
      <c r="AE60" s="669"/>
      <c r="AF60" s="669"/>
    </row>
    <row r="61" spans="1:32">
      <c r="A61" s="676"/>
      <c r="B61" s="676"/>
      <c r="C61" s="676"/>
      <c r="D61" s="676"/>
      <c r="E61" s="676"/>
      <c r="F61" s="676"/>
      <c r="G61" s="676"/>
      <c r="H61" s="676"/>
      <c r="I61" s="676"/>
      <c r="J61" s="665"/>
      <c r="K61" s="665"/>
      <c r="L61" s="665"/>
      <c r="M61" s="665"/>
      <c r="N61" s="665"/>
      <c r="O61" s="665"/>
      <c r="P61" s="665"/>
      <c r="Q61" s="665"/>
      <c r="R61" s="665"/>
      <c r="S61" s="665"/>
      <c r="T61" s="669"/>
      <c r="U61" s="669"/>
      <c r="V61" s="669"/>
      <c r="W61" s="669"/>
      <c r="X61" s="669"/>
      <c r="Y61" s="669"/>
      <c r="Z61" s="669"/>
      <c r="AA61" s="669"/>
      <c r="AB61" s="669"/>
      <c r="AC61" s="669"/>
      <c r="AD61" s="669"/>
      <c r="AE61" s="669"/>
      <c r="AF61" s="669"/>
    </row>
    <row r="62" spans="1:32">
      <c r="A62" s="676"/>
      <c r="B62" s="676"/>
      <c r="C62" s="676"/>
      <c r="D62" s="676"/>
      <c r="E62" s="676"/>
      <c r="F62" s="676"/>
      <c r="G62" s="676"/>
      <c r="H62" s="676"/>
      <c r="I62" s="676"/>
      <c r="J62" s="665"/>
      <c r="K62" s="665"/>
      <c r="L62" s="665"/>
      <c r="M62" s="665"/>
      <c r="N62" s="665"/>
      <c r="O62" s="665"/>
      <c r="P62" s="665"/>
      <c r="Q62" s="665"/>
      <c r="R62" s="665"/>
      <c r="S62" s="665"/>
      <c r="T62" s="669"/>
      <c r="U62" s="669"/>
      <c r="V62" s="669"/>
      <c r="W62" s="669"/>
      <c r="X62" s="669"/>
      <c r="Y62" s="669"/>
      <c r="Z62" s="669"/>
      <c r="AA62" s="669"/>
      <c r="AB62" s="669"/>
      <c r="AC62" s="669"/>
      <c r="AD62" s="669"/>
      <c r="AE62" s="669"/>
      <c r="AF62" s="669"/>
    </row>
    <row r="63" spans="1:32">
      <c r="A63" s="676"/>
      <c r="B63" s="676"/>
      <c r="C63" s="676"/>
      <c r="D63" s="676"/>
      <c r="E63" s="676"/>
      <c r="F63" s="676"/>
      <c r="G63" s="676"/>
      <c r="H63" s="676"/>
      <c r="I63" s="676"/>
      <c r="J63" s="665"/>
      <c r="K63" s="665"/>
      <c r="L63" s="665"/>
      <c r="M63" s="665"/>
      <c r="N63" s="665"/>
      <c r="O63" s="665"/>
      <c r="P63" s="665"/>
      <c r="Q63" s="665"/>
      <c r="R63" s="665"/>
      <c r="S63" s="665"/>
      <c r="T63" s="669"/>
      <c r="U63" s="669"/>
      <c r="V63" s="669"/>
      <c r="W63" s="669"/>
      <c r="X63" s="669"/>
      <c r="Y63" s="669"/>
      <c r="Z63" s="669"/>
      <c r="AA63" s="669"/>
      <c r="AB63" s="669"/>
      <c r="AC63" s="669"/>
      <c r="AD63" s="669"/>
      <c r="AE63" s="669"/>
      <c r="AF63" s="669"/>
    </row>
  </sheetData>
  <mergeCells count="24">
    <mergeCell ref="A1:E6"/>
    <mergeCell ref="F1:AD2"/>
    <mergeCell ref="A9:G9"/>
    <mergeCell ref="P9:Q9"/>
    <mergeCell ref="J9:L9"/>
    <mergeCell ref="M9:O9"/>
    <mergeCell ref="A7:AF7"/>
    <mergeCell ref="A8:AF8"/>
    <mergeCell ref="J54:S63"/>
    <mergeCell ref="T54:AF57"/>
    <mergeCell ref="T58:AF63"/>
    <mergeCell ref="A53:Y53"/>
    <mergeCell ref="AA53:AF53"/>
    <mergeCell ref="A54:I56"/>
    <mergeCell ref="A57:I63"/>
    <mergeCell ref="R9:Z9"/>
    <mergeCell ref="AB9:AD9"/>
    <mergeCell ref="AE9:AF9"/>
    <mergeCell ref="AE1:AF2"/>
    <mergeCell ref="F3:AD4"/>
    <mergeCell ref="AE3:AF4"/>
    <mergeCell ref="F5:AD6"/>
    <mergeCell ref="AE5:AF5"/>
    <mergeCell ref="AE6:AF6"/>
  </mergeCells>
  <pageMargins left="0.25" right="0.25" top="0.75" bottom="0.75" header="0.3" footer="0.3"/>
  <pageSetup paperSize="9" scale="2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
  <sheetViews>
    <sheetView showGridLines="0" zoomScaleNormal="100" workbookViewId="0">
      <selection activeCell="F1" sqref="F1:G2"/>
    </sheetView>
  </sheetViews>
  <sheetFormatPr baseColWidth="10" defaultColWidth="11.42578125" defaultRowHeight="15"/>
  <cols>
    <col min="1" max="1" width="28.85546875" customWidth="1"/>
    <col min="2" max="2" width="11" bestFit="1" customWidth="1"/>
    <col min="3" max="3" width="10.28515625" bestFit="1" customWidth="1"/>
    <col min="4" max="4" width="12.42578125" customWidth="1"/>
    <col min="5" max="5" width="13.140625" bestFit="1" customWidth="1"/>
    <col min="6" max="6" width="17.7109375" customWidth="1"/>
    <col min="7" max="7" width="16.85546875" customWidth="1"/>
    <col min="246" max="246" width="28.85546875" customWidth="1"/>
    <col min="247" max="247" width="18.7109375" customWidth="1"/>
    <col min="249" max="249" width="25.140625" customWidth="1"/>
    <col min="250" max="250" width="19.140625" customWidth="1"/>
    <col min="251" max="251" width="26.28515625" customWidth="1"/>
    <col min="252" max="252" width="20" customWidth="1"/>
    <col min="502" max="502" width="28.85546875" customWidth="1"/>
    <col min="503" max="503" width="18.7109375" customWidth="1"/>
    <col min="505" max="505" width="25.140625" customWidth="1"/>
    <col min="506" max="506" width="19.140625" customWidth="1"/>
    <col min="507" max="507" width="26.28515625" customWidth="1"/>
    <col min="508" max="508" width="20" customWidth="1"/>
    <col min="758" max="758" width="28.85546875" customWidth="1"/>
    <col min="759" max="759" width="18.7109375" customWidth="1"/>
    <col min="761" max="761" width="25.140625" customWidth="1"/>
    <col min="762" max="762" width="19.140625" customWidth="1"/>
    <col min="763" max="763" width="26.28515625" customWidth="1"/>
    <col min="764" max="764" width="20" customWidth="1"/>
    <col min="1014" max="1014" width="28.85546875" customWidth="1"/>
    <col min="1015" max="1015" width="18.7109375" customWidth="1"/>
    <col min="1017" max="1017" width="25.140625" customWidth="1"/>
    <col min="1018" max="1018" width="19.140625" customWidth="1"/>
    <col min="1019" max="1019" width="26.28515625" customWidth="1"/>
    <col min="1020" max="1020" width="20" customWidth="1"/>
    <col min="1270" max="1270" width="28.85546875" customWidth="1"/>
    <col min="1271" max="1271" width="18.7109375" customWidth="1"/>
    <col min="1273" max="1273" width="25.140625" customWidth="1"/>
    <col min="1274" max="1274" width="19.140625" customWidth="1"/>
    <col min="1275" max="1275" width="26.28515625" customWidth="1"/>
    <col min="1276" max="1276" width="20" customWidth="1"/>
    <col min="1526" max="1526" width="28.85546875" customWidth="1"/>
    <col min="1527" max="1527" width="18.7109375" customWidth="1"/>
    <col min="1529" max="1529" width="25.140625" customWidth="1"/>
    <col min="1530" max="1530" width="19.140625" customWidth="1"/>
    <col min="1531" max="1531" width="26.28515625" customWidth="1"/>
    <col min="1532" max="1532" width="20" customWidth="1"/>
    <col min="1782" max="1782" width="28.85546875" customWidth="1"/>
    <col min="1783" max="1783" width="18.7109375" customWidth="1"/>
    <col min="1785" max="1785" width="25.140625" customWidth="1"/>
    <col min="1786" max="1786" width="19.140625" customWidth="1"/>
    <col min="1787" max="1787" width="26.28515625" customWidth="1"/>
    <col min="1788" max="1788" width="20" customWidth="1"/>
    <col min="2038" max="2038" width="28.85546875" customWidth="1"/>
    <col min="2039" max="2039" width="18.7109375" customWidth="1"/>
    <col min="2041" max="2041" width="25.140625" customWidth="1"/>
    <col min="2042" max="2042" width="19.140625" customWidth="1"/>
    <col min="2043" max="2043" width="26.28515625" customWidth="1"/>
    <col min="2044" max="2044" width="20" customWidth="1"/>
    <col min="2294" max="2294" width="28.85546875" customWidth="1"/>
    <col min="2295" max="2295" width="18.7109375" customWidth="1"/>
    <col min="2297" max="2297" width="25.140625" customWidth="1"/>
    <col min="2298" max="2298" width="19.140625" customWidth="1"/>
    <col min="2299" max="2299" width="26.28515625" customWidth="1"/>
    <col min="2300" max="2300" width="20" customWidth="1"/>
    <col min="2550" max="2550" width="28.85546875" customWidth="1"/>
    <col min="2551" max="2551" width="18.7109375" customWidth="1"/>
    <col min="2553" max="2553" width="25.140625" customWidth="1"/>
    <col min="2554" max="2554" width="19.140625" customWidth="1"/>
    <col min="2555" max="2555" width="26.28515625" customWidth="1"/>
    <col min="2556" max="2556" width="20" customWidth="1"/>
    <col min="2806" max="2806" width="28.85546875" customWidth="1"/>
    <col min="2807" max="2807" width="18.7109375" customWidth="1"/>
    <col min="2809" max="2809" width="25.140625" customWidth="1"/>
    <col min="2810" max="2810" width="19.140625" customWidth="1"/>
    <col min="2811" max="2811" width="26.28515625" customWidth="1"/>
    <col min="2812" max="2812" width="20" customWidth="1"/>
    <col min="3062" max="3062" width="28.85546875" customWidth="1"/>
    <col min="3063" max="3063" width="18.7109375" customWidth="1"/>
    <col min="3065" max="3065" width="25.140625" customWidth="1"/>
    <col min="3066" max="3066" width="19.140625" customWidth="1"/>
    <col min="3067" max="3067" width="26.28515625" customWidth="1"/>
    <col min="3068" max="3068" width="20" customWidth="1"/>
    <col min="3318" max="3318" width="28.85546875" customWidth="1"/>
    <col min="3319" max="3319" width="18.7109375" customWidth="1"/>
    <col min="3321" max="3321" width="25.140625" customWidth="1"/>
    <col min="3322" max="3322" width="19.140625" customWidth="1"/>
    <col min="3323" max="3323" width="26.28515625" customWidth="1"/>
    <col min="3324" max="3324" width="20" customWidth="1"/>
    <col min="3574" max="3574" width="28.85546875" customWidth="1"/>
    <col min="3575" max="3575" width="18.7109375" customWidth="1"/>
    <col min="3577" max="3577" width="25.140625" customWidth="1"/>
    <col min="3578" max="3578" width="19.140625" customWidth="1"/>
    <col min="3579" max="3579" width="26.28515625" customWidth="1"/>
    <col min="3580" max="3580" width="20" customWidth="1"/>
    <col min="3830" max="3830" width="28.85546875" customWidth="1"/>
    <col min="3831" max="3831" width="18.7109375" customWidth="1"/>
    <col min="3833" max="3833" width="25.140625" customWidth="1"/>
    <col min="3834" max="3834" width="19.140625" customWidth="1"/>
    <col min="3835" max="3835" width="26.28515625" customWidth="1"/>
    <col min="3836" max="3836" width="20" customWidth="1"/>
    <col min="4086" max="4086" width="28.85546875" customWidth="1"/>
    <col min="4087" max="4087" width="18.7109375" customWidth="1"/>
    <col min="4089" max="4089" width="25.140625" customWidth="1"/>
    <col min="4090" max="4090" width="19.140625" customWidth="1"/>
    <col min="4091" max="4091" width="26.28515625" customWidth="1"/>
    <col min="4092" max="4092" width="20" customWidth="1"/>
    <col min="4342" max="4342" width="28.85546875" customWidth="1"/>
    <col min="4343" max="4343" width="18.7109375" customWidth="1"/>
    <col min="4345" max="4345" width="25.140625" customWidth="1"/>
    <col min="4346" max="4346" width="19.140625" customWidth="1"/>
    <col min="4347" max="4347" width="26.28515625" customWidth="1"/>
    <col min="4348" max="4348" width="20" customWidth="1"/>
    <col min="4598" max="4598" width="28.85546875" customWidth="1"/>
    <col min="4599" max="4599" width="18.7109375" customWidth="1"/>
    <col min="4601" max="4601" width="25.140625" customWidth="1"/>
    <col min="4602" max="4602" width="19.140625" customWidth="1"/>
    <col min="4603" max="4603" width="26.28515625" customWidth="1"/>
    <col min="4604" max="4604" width="20" customWidth="1"/>
    <col min="4854" max="4854" width="28.85546875" customWidth="1"/>
    <col min="4855" max="4855" width="18.7109375" customWidth="1"/>
    <col min="4857" max="4857" width="25.140625" customWidth="1"/>
    <col min="4858" max="4858" width="19.140625" customWidth="1"/>
    <col min="4859" max="4859" width="26.28515625" customWidth="1"/>
    <col min="4860" max="4860" width="20" customWidth="1"/>
    <col min="5110" max="5110" width="28.85546875" customWidth="1"/>
    <col min="5111" max="5111" width="18.7109375" customWidth="1"/>
    <col min="5113" max="5113" width="25.140625" customWidth="1"/>
    <col min="5114" max="5114" width="19.140625" customWidth="1"/>
    <col min="5115" max="5115" width="26.28515625" customWidth="1"/>
    <col min="5116" max="5116" width="20" customWidth="1"/>
    <col min="5366" max="5366" width="28.85546875" customWidth="1"/>
    <col min="5367" max="5367" width="18.7109375" customWidth="1"/>
    <col min="5369" max="5369" width="25.140625" customWidth="1"/>
    <col min="5370" max="5370" width="19.140625" customWidth="1"/>
    <col min="5371" max="5371" width="26.28515625" customWidth="1"/>
    <col min="5372" max="5372" width="20" customWidth="1"/>
    <col min="5622" max="5622" width="28.85546875" customWidth="1"/>
    <col min="5623" max="5623" width="18.7109375" customWidth="1"/>
    <col min="5625" max="5625" width="25.140625" customWidth="1"/>
    <col min="5626" max="5626" width="19.140625" customWidth="1"/>
    <col min="5627" max="5627" width="26.28515625" customWidth="1"/>
    <col min="5628" max="5628" width="20" customWidth="1"/>
    <col min="5878" max="5878" width="28.85546875" customWidth="1"/>
    <col min="5879" max="5879" width="18.7109375" customWidth="1"/>
    <col min="5881" max="5881" width="25.140625" customWidth="1"/>
    <col min="5882" max="5882" width="19.140625" customWidth="1"/>
    <col min="5883" max="5883" width="26.28515625" customWidth="1"/>
    <col min="5884" max="5884" width="20" customWidth="1"/>
    <col min="6134" max="6134" width="28.85546875" customWidth="1"/>
    <col min="6135" max="6135" width="18.7109375" customWidth="1"/>
    <col min="6137" max="6137" width="25.140625" customWidth="1"/>
    <col min="6138" max="6138" width="19.140625" customWidth="1"/>
    <col min="6139" max="6139" width="26.28515625" customWidth="1"/>
    <col min="6140" max="6140" width="20" customWidth="1"/>
    <col min="6390" max="6390" width="28.85546875" customWidth="1"/>
    <col min="6391" max="6391" width="18.7109375" customWidth="1"/>
    <col min="6393" max="6393" width="25.140625" customWidth="1"/>
    <col min="6394" max="6394" width="19.140625" customWidth="1"/>
    <col min="6395" max="6395" width="26.28515625" customWidth="1"/>
    <col min="6396" max="6396" width="20" customWidth="1"/>
    <col min="6646" max="6646" width="28.85546875" customWidth="1"/>
    <col min="6647" max="6647" width="18.7109375" customWidth="1"/>
    <col min="6649" max="6649" width="25.140625" customWidth="1"/>
    <col min="6650" max="6650" width="19.140625" customWidth="1"/>
    <col min="6651" max="6651" width="26.28515625" customWidth="1"/>
    <col min="6652" max="6652" width="20" customWidth="1"/>
    <col min="6902" max="6902" width="28.85546875" customWidth="1"/>
    <col min="6903" max="6903" width="18.7109375" customWidth="1"/>
    <col min="6905" max="6905" width="25.140625" customWidth="1"/>
    <col min="6906" max="6906" width="19.140625" customWidth="1"/>
    <col min="6907" max="6907" width="26.28515625" customWidth="1"/>
    <col min="6908" max="6908" width="20" customWidth="1"/>
    <col min="7158" max="7158" width="28.85546875" customWidth="1"/>
    <col min="7159" max="7159" width="18.7109375" customWidth="1"/>
    <col min="7161" max="7161" width="25.140625" customWidth="1"/>
    <col min="7162" max="7162" width="19.140625" customWidth="1"/>
    <col min="7163" max="7163" width="26.28515625" customWidth="1"/>
    <col min="7164" max="7164" width="20" customWidth="1"/>
    <col min="7414" max="7414" width="28.85546875" customWidth="1"/>
    <col min="7415" max="7415" width="18.7109375" customWidth="1"/>
    <col min="7417" max="7417" width="25.140625" customWidth="1"/>
    <col min="7418" max="7418" width="19.140625" customWidth="1"/>
    <col min="7419" max="7419" width="26.28515625" customWidth="1"/>
    <col min="7420" max="7420" width="20" customWidth="1"/>
    <col min="7670" max="7670" width="28.85546875" customWidth="1"/>
    <col min="7671" max="7671" width="18.7109375" customWidth="1"/>
    <col min="7673" max="7673" width="25.140625" customWidth="1"/>
    <col min="7674" max="7674" width="19.140625" customWidth="1"/>
    <col min="7675" max="7675" width="26.28515625" customWidth="1"/>
    <col min="7676" max="7676" width="20" customWidth="1"/>
    <col min="7926" max="7926" width="28.85546875" customWidth="1"/>
    <col min="7927" max="7927" width="18.7109375" customWidth="1"/>
    <col min="7929" max="7929" width="25.140625" customWidth="1"/>
    <col min="7930" max="7930" width="19.140625" customWidth="1"/>
    <col min="7931" max="7931" width="26.28515625" customWidth="1"/>
    <col min="7932" max="7932" width="20" customWidth="1"/>
    <col min="8182" max="8182" width="28.85546875" customWidth="1"/>
    <col min="8183" max="8183" width="18.7109375" customWidth="1"/>
    <col min="8185" max="8185" width="25.140625" customWidth="1"/>
    <col min="8186" max="8186" width="19.140625" customWidth="1"/>
    <col min="8187" max="8187" width="26.28515625" customWidth="1"/>
    <col min="8188" max="8188" width="20" customWidth="1"/>
    <col min="8438" max="8438" width="28.85546875" customWidth="1"/>
    <col min="8439" max="8439" width="18.7109375" customWidth="1"/>
    <col min="8441" max="8441" width="25.140625" customWidth="1"/>
    <col min="8442" max="8442" width="19.140625" customWidth="1"/>
    <col min="8443" max="8443" width="26.28515625" customWidth="1"/>
    <col min="8444" max="8444" width="20" customWidth="1"/>
    <col min="8694" max="8694" width="28.85546875" customWidth="1"/>
    <col min="8695" max="8695" width="18.7109375" customWidth="1"/>
    <col min="8697" max="8697" width="25.140625" customWidth="1"/>
    <col min="8698" max="8698" width="19.140625" customWidth="1"/>
    <col min="8699" max="8699" width="26.28515625" customWidth="1"/>
    <col min="8700" max="8700" width="20" customWidth="1"/>
    <col min="8950" max="8950" width="28.85546875" customWidth="1"/>
    <col min="8951" max="8951" width="18.7109375" customWidth="1"/>
    <col min="8953" max="8953" width="25.140625" customWidth="1"/>
    <col min="8954" max="8954" width="19.140625" customWidth="1"/>
    <col min="8955" max="8955" width="26.28515625" customWidth="1"/>
    <col min="8956" max="8956" width="20" customWidth="1"/>
    <col min="9206" max="9206" width="28.85546875" customWidth="1"/>
    <col min="9207" max="9207" width="18.7109375" customWidth="1"/>
    <col min="9209" max="9209" width="25.140625" customWidth="1"/>
    <col min="9210" max="9210" width="19.140625" customWidth="1"/>
    <col min="9211" max="9211" width="26.28515625" customWidth="1"/>
    <col min="9212" max="9212" width="20" customWidth="1"/>
    <col min="9462" max="9462" width="28.85546875" customWidth="1"/>
    <col min="9463" max="9463" width="18.7109375" customWidth="1"/>
    <col min="9465" max="9465" width="25.140625" customWidth="1"/>
    <col min="9466" max="9466" width="19.140625" customWidth="1"/>
    <col min="9467" max="9467" width="26.28515625" customWidth="1"/>
    <col min="9468" max="9468" width="20" customWidth="1"/>
    <col min="9718" max="9718" width="28.85546875" customWidth="1"/>
    <col min="9719" max="9719" width="18.7109375" customWidth="1"/>
    <col min="9721" max="9721" width="25.140625" customWidth="1"/>
    <col min="9722" max="9722" width="19.140625" customWidth="1"/>
    <col min="9723" max="9723" width="26.28515625" customWidth="1"/>
    <col min="9724" max="9724" width="20" customWidth="1"/>
    <col min="9974" max="9974" width="28.85546875" customWidth="1"/>
    <col min="9975" max="9975" width="18.7109375" customWidth="1"/>
    <col min="9977" max="9977" width="25.140625" customWidth="1"/>
    <col min="9978" max="9978" width="19.140625" customWidth="1"/>
    <col min="9979" max="9979" width="26.28515625" customWidth="1"/>
    <col min="9980" max="9980" width="20" customWidth="1"/>
    <col min="10230" max="10230" width="28.85546875" customWidth="1"/>
    <col min="10231" max="10231" width="18.7109375" customWidth="1"/>
    <col min="10233" max="10233" width="25.140625" customWidth="1"/>
    <col min="10234" max="10234" width="19.140625" customWidth="1"/>
    <col min="10235" max="10235" width="26.28515625" customWidth="1"/>
    <col min="10236" max="10236" width="20" customWidth="1"/>
    <col min="10486" max="10486" width="28.85546875" customWidth="1"/>
    <col min="10487" max="10487" width="18.7109375" customWidth="1"/>
    <col min="10489" max="10489" width="25.140625" customWidth="1"/>
    <col min="10490" max="10490" width="19.140625" customWidth="1"/>
    <col min="10491" max="10491" width="26.28515625" customWidth="1"/>
    <col min="10492" max="10492" width="20" customWidth="1"/>
    <col min="10742" max="10742" width="28.85546875" customWidth="1"/>
    <col min="10743" max="10743" width="18.7109375" customWidth="1"/>
    <col min="10745" max="10745" width="25.140625" customWidth="1"/>
    <col min="10746" max="10746" width="19.140625" customWidth="1"/>
    <col min="10747" max="10747" width="26.28515625" customWidth="1"/>
    <col min="10748" max="10748" width="20" customWidth="1"/>
    <col min="10998" max="10998" width="28.85546875" customWidth="1"/>
    <col min="10999" max="10999" width="18.7109375" customWidth="1"/>
    <col min="11001" max="11001" width="25.140625" customWidth="1"/>
    <col min="11002" max="11002" width="19.140625" customWidth="1"/>
    <col min="11003" max="11003" width="26.28515625" customWidth="1"/>
    <col min="11004" max="11004" width="20" customWidth="1"/>
    <col min="11254" max="11254" width="28.85546875" customWidth="1"/>
    <col min="11255" max="11255" width="18.7109375" customWidth="1"/>
    <col min="11257" max="11257" width="25.140625" customWidth="1"/>
    <col min="11258" max="11258" width="19.140625" customWidth="1"/>
    <col min="11259" max="11259" width="26.28515625" customWidth="1"/>
    <col min="11260" max="11260" width="20" customWidth="1"/>
    <col min="11510" max="11510" width="28.85546875" customWidth="1"/>
    <col min="11511" max="11511" width="18.7109375" customWidth="1"/>
    <col min="11513" max="11513" width="25.140625" customWidth="1"/>
    <col min="11514" max="11514" width="19.140625" customWidth="1"/>
    <col min="11515" max="11515" width="26.28515625" customWidth="1"/>
    <col min="11516" max="11516" width="20" customWidth="1"/>
    <col min="11766" max="11766" width="28.85546875" customWidth="1"/>
    <col min="11767" max="11767" width="18.7109375" customWidth="1"/>
    <col min="11769" max="11769" width="25.140625" customWidth="1"/>
    <col min="11770" max="11770" width="19.140625" customWidth="1"/>
    <col min="11771" max="11771" width="26.28515625" customWidth="1"/>
    <col min="11772" max="11772" width="20" customWidth="1"/>
    <col min="12022" max="12022" width="28.85546875" customWidth="1"/>
    <col min="12023" max="12023" width="18.7109375" customWidth="1"/>
    <col min="12025" max="12025" width="25.140625" customWidth="1"/>
    <col min="12026" max="12026" width="19.140625" customWidth="1"/>
    <col min="12027" max="12027" width="26.28515625" customWidth="1"/>
    <col min="12028" max="12028" width="20" customWidth="1"/>
    <col min="12278" max="12278" width="28.85546875" customWidth="1"/>
    <col min="12279" max="12279" width="18.7109375" customWidth="1"/>
    <col min="12281" max="12281" width="25.140625" customWidth="1"/>
    <col min="12282" max="12282" width="19.140625" customWidth="1"/>
    <col min="12283" max="12283" width="26.28515625" customWidth="1"/>
    <col min="12284" max="12284" width="20" customWidth="1"/>
    <col min="12534" max="12534" width="28.85546875" customWidth="1"/>
    <col min="12535" max="12535" width="18.7109375" customWidth="1"/>
    <col min="12537" max="12537" width="25.140625" customWidth="1"/>
    <col min="12538" max="12538" width="19.140625" customWidth="1"/>
    <col min="12539" max="12539" width="26.28515625" customWidth="1"/>
    <col min="12540" max="12540" width="20" customWidth="1"/>
    <col min="12790" max="12790" width="28.85546875" customWidth="1"/>
    <col min="12791" max="12791" width="18.7109375" customWidth="1"/>
    <col min="12793" max="12793" width="25.140625" customWidth="1"/>
    <col min="12794" max="12794" width="19.140625" customWidth="1"/>
    <col min="12795" max="12795" width="26.28515625" customWidth="1"/>
    <col min="12796" max="12796" width="20" customWidth="1"/>
    <col min="13046" max="13046" width="28.85546875" customWidth="1"/>
    <col min="13047" max="13047" width="18.7109375" customWidth="1"/>
    <col min="13049" max="13049" width="25.140625" customWidth="1"/>
    <col min="13050" max="13050" width="19.140625" customWidth="1"/>
    <col min="13051" max="13051" width="26.28515625" customWidth="1"/>
    <col min="13052" max="13052" width="20" customWidth="1"/>
    <col min="13302" max="13302" width="28.85546875" customWidth="1"/>
    <col min="13303" max="13303" width="18.7109375" customWidth="1"/>
    <col min="13305" max="13305" width="25.140625" customWidth="1"/>
    <col min="13306" max="13306" width="19.140625" customWidth="1"/>
    <col min="13307" max="13307" width="26.28515625" customWidth="1"/>
    <col min="13308" max="13308" width="20" customWidth="1"/>
    <col min="13558" max="13558" width="28.85546875" customWidth="1"/>
    <col min="13559" max="13559" width="18.7109375" customWidth="1"/>
    <col min="13561" max="13561" width="25.140625" customWidth="1"/>
    <col min="13562" max="13562" width="19.140625" customWidth="1"/>
    <col min="13563" max="13563" width="26.28515625" customWidth="1"/>
    <col min="13564" max="13564" width="20" customWidth="1"/>
    <col min="13814" max="13814" width="28.85546875" customWidth="1"/>
    <col min="13815" max="13815" width="18.7109375" customWidth="1"/>
    <col min="13817" max="13817" width="25.140625" customWidth="1"/>
    <col min="13818" max="13818" width="19.140625" customWidth="1"/>
    <col min="13819" max="13819" width="26.28515625" customWidth="1"/>
    <col min="13820" max="13820" width="20" customWidth="1"/>
    <col min="14070" max="14070" width="28.85546875" customWidth="1"/>
    <col min="14071" max="14071" width="18.7109375" customWidth="1"/>
    <col min="14073" max="14073" width="25.140625" customWidth="1"/>
    <col min="14074" max="14074" width="19.140625" customWidth="1"/>
    <col min="14075" max="14075" width="26.28515625" customWidth="1"/>
    <col min="14076" max="14076" width="20" customWidth="1"/>
    <col min="14326" max="14326" width="28.85546875" customWidth="1"/>
    <col min="14327" max="14327" width="18.7109375" customWidth="1"/>
    <col min="14329" max="14329" width="25.140625" customWidth="1"/>
    <col min="14330" max="14330" width="19.140625" customWidth="1"/>
    <col min="14331" max="14331" width="26.28515625" customWidth="1"/>
    <col min="14332" max="14332" width="20" customWidth="1"/>
    <col min="14582" max="14582" width="28.85546875" customWidth="1"/>
    <col min="14583" max="14583" width="18.7109375" customWidth="1"/>
    <col min="14585" max="14585" width="25.140625" customWidth="1"/>
    <col min="14586" max="14586" width="19.140625" customWidth="1"/>
    <col min="14587" max="14587" width="26.28515625" customWidth="1"/>
    <col min="14588" max="14588" width="20" customWidth="1"/>
    <col min="14838" max="14838" width="28.85546875" customWidth="1"/>
    <col min="14839" max="14839" width="18.7109375" customWidth="1"/>
    <col min="14841" max="14841" width="25.140625" customWidth="1"/>
    <col min="14842" max="14842" width="19.140625" customWidth="1"/>
    <col min="14843" max="14843" width="26.28515625" customWidth="1"/>
    <col min="14844" max="14844" width="20" customWidth="1"/>
    <col min="15094" max="15094" width="28.85546875" customWidth="1"/>
    <col min="15095" max="15095" width="18.7109375" customWidth="1"/>
    <col min="15097" max="15097" width="25.140625" customWidth="1"/>
    <col min="15098" max="15098" width="19.140625" customWidth="1"/>
    <col min="15099" max="15099" width="26.28515625" customWidth="1"/>
    <col min="15100" max="15100" width="20" customWidth="1"/>
    <col min="15350" max="15350" width="28.85546875" customWidth="1"/>
    <col min="15351" max="15351" width="18.7109375" customWidth="1"/>
    <col min="15353" max="15353" width="25.140625" customWidth="1"/>
    <col min="15354" max="15354" width="19.140625" customWidth="1"/>
    <col min="15355" max="15355" width="26.28515625" customWidth="1"/>
    <col min="15356" max="15356" width="20" customWidth="1"/>
    <col min="15606" max="15606" width="28.85546875" customWidth="1"/>
    <col min="15607" max="15607" width="18.7109375" customWidth="1"/>
    <col min="15609" max="15609" width="25.140625" customWidth="1"/>
    <col min="15610" max="15610" width="19.140625" customWidth="1"/>
    <col min="15611" max="15611" width="26.28515625" customWidth="1"/>
    <col min="15612" max="15612" width="20" customWidth="1"/>
    <col min="15862" max="15862" width="28.85546875" customWidth="1"/>
    <col min="15863" max="15863" width="18.7109375" customWidth="1"/>
    <col min="15865" max="15865" width="25.140625" customWidth="1"/>
    <col min="15866" max="15866" width="19.140625" customWidth="1"/>
    <col min="15867" max="15867" width="26.28515625" customWidth="1"/>
    <col min="15868" max="15868" width="20" customWidth="1"/>
    <col min="16118" max="16118" width="28.85546875" customWidth="1"/>
    <col min="16119" max="16119" width="18.7109375" customWidth="1"/>
    <col min="16121" max="16121" width="25.140625" customWidth="1"/>
    <col min="16122" max="16122" width="19.140625" customWidth="1"/>
    <col min="16123" max="16123" width="26.28515625" customWidth="1"/>
    <col min="16124" max="16124" width="20" customWidth="1"/>
  </cols>
  <sheetData>
    <row r="1" spans="1:15" ht="15" customHeight="1">
      <c r="A1" s="718"/>
      <c r="B1" s="562" t="s">
        <v>0</v>
      </c>
      <c r="C1" s="568"/>
      <c r="D1" s="568"/>
      <c r="E1" s="677"/>
      <c r="F1" s="724" t="s">
        <v>1</v>
      </c>
      <c r="G1" s="725"/>
    </row>
    <row r="2" spans="1:15" ht="15.75" customHeight="1" thickBot="1">
      <c r="A2" s="719"/>
      <c r="B2" s="721"/>
      <c r="C2" s="722"/>
      <c r="D2" s="722"/>
      <c r="E2" s="723"/>
      <c r="F2" s="726"/>
      <c r="G2" s="727"/>
    </row>
    <row r="3" spans="1:15">
      <c r="A3" s="719"/>
      <c r="B3" s="728" t="s">
        <v>2</v>
      </c>
      <c r="C3" s="729"/>
      <c r="D3" s="729"/>
      <c r="E3" s="730"/>
      <c r="F3" s="734" t="s">
        <v>3644</v>
      </c>
      <c r="G3" s="735"/>
    </row>
    <row r="4" spans="1:15" ht="15.75" customHeight="1" thickBot="1">
      <c r="A4" s="719"/>
      <c r="B4" s="731"/>
      <c r="C4" s="732"/>
      <c r="D4" s="732"/>
      <c r="E4" s="733"/>
      <c r="F4" s="736"/>
      <c r="G4" s="737"/>
    </row>
    <row r="5" spans="1:15" ht="15.75" customHeight="1" thickBot="1">
      <c r="A5" s="719"/>
      <c r="B5" s="738" t="s">
        <v>3</v>
      </c>
      <c r="C5" s="739"/>
      <c r="D5" s="739"/>
      <c r="E5" s="740"/>
      <c r="F5" s="741" t="s">
        <v>3662</v>
      </c>
      <c r="G5" s="742"/>
    </row>
    <row r="6" spans="1:15" ht="15.75" thickBot="1">
      <c r="A6" s="720"/>
      <c r="B6" s="731"/>
      <c r="C6" s="732"/>
      <c r="D6" s="732"/>
      <c r="E6" s="733"/>
      <c r="F6" s="743" t="s">
        <v>122</v>
      </c>
      <c r="G6" s="744"/>
    </row>
    <row r="7" spans="1:15" ht="7.5" customHeight="1" thickBot="1"/>
    <row r="8" spans="1:15" ht="15.75" customHeight="1" thickBot="1">
      <c r="A8" s="706" t="s">
        <v>123</v>
      </c>
      <c r="B8" s="707"/>
      <c r="C8" s="707"/>
      <c r="D8" s="707"/>
      <c r="E8" s="707"/>
      <c r="F8" s="707"/>
      <c r="G8" s="708"/>
    </row>
    <row r="9" spans="1:15">
      <c r="A9" s="10"/>
      <c r="B9" s="33"/>
      <c r="C9" s="33"/>
      <c r="D9" s="33"/>
      <c r="E9" s="33"/>
      <c r="F9" s="33"/>
      <c r="G9" s="34"/>
    </row>
    <row r="10" spans="1:15" ht="15.75" thickBot="1">
      <c r="A10" s="11" t="s">
        <v>9</v>
      </c>
      <c r="B10" s="709"/>
      <c r="C10" s="709"/>
      <c r="D10" s="709"/>
      <c r="E10" s="709"/>
      <c r="F10" s="709"/>
      <c r="G10" s="710"/>
    </row>
    <row r="11" spans="1:15" ht="15.75" thickBot="1">
      <c r="A11" s="11" t="s">
        <v>124</v>
      </c>
      <c r="B11" s="711"/>
      <c r="C11" s="712"/>
      <c r="D11" s="712"/>
      <c r="E11" s="712"/>
      <c r="F11" s="712"/>
      <c r="G11" s="713"/>
    </row>
    <row r="12" spans="1:15">
      <c r="A12" s="12" t="s">
        <v>125</v>
      </c>
      <c r="B12" s="712"/>
      <c r="C12" s="712"/>
      <c r="D12" s="712"/>
      <c r="E12" s="712"/>
      <c r="F12" s="712"/>
      <c r="G12" s="713"/>
    </row>
    <row r="13" spans="1:15" ht="15.75" customHeight="1">
      <c r="A13" s="35" t="s">
        <v>13</v>
      </c>
      <c r="B13" s="717"/>
      <c r="C13" s="717"/>
      <c r="D13" s="36" t="s">
        <v>14</v>
      </c>
      <c r="E13" s="37"/>
      <c r="F13" s="37" t="s">
        <v>126</v>
      </c>
      <c r="G13" s="38"/>
    </row>
    <row r="14" spans="1:15">
      <c r="A14" s="10" t="s">
        <v>23</v>
      </c>
      <c r="B14" s="715"/>
      <c r="C14" s="715"/>
      <c r="D14" s="715"/>
      <c r="E14" s="715"/>
      <c r="F14" s="715"/>
      <c r="G14" s="716"/>
    </row>
    <row r="15" spans="1:15" ht="58.5" customHeight="1" thickBot="1">
      <c r="A15" s="10" t="s">
        <v>28</v>
      </c>
      <c r="B15" s="748" t="s">
        <v>127</v>
      </c>
      <c r="C15" s="749"/>
      <c r="D15" s="749"/>
      <c r="E15" s="749"/>
      <c r="F15" s="749"/>
      <c r="G15" s="750"/>
      <c r="K15" s="714"/>
      <c r="L15" s="714"/>
      <c r="M15" s="714"/>
      <c r="N15" s="714"/>
      <c r="O15" s="714"/>
    </row>
    <row r="16" spans="1:15" ht="15" customHeight="1" thickBot="1">
      <c r="A16" s="10" t="s">
        <v>29</v>
      </c>
      <c r="B16" s="751"/>
      <c r="C16" s="751"/>
      <c r="D16" s="751"/>
      <c r="E16" s="751"/>
      <c r="F16" s="751"/>
      <c r="G16" s="752"/>
    </row>
    <row r="17" spans="1:7" ht="39.6" customHeight="1" thickBot="1">
      <c r="A17" s="10" t="s">
        <v>128</v>
      </c>
      <c r="B17" s="753"/>
      <c r="C17" s="753"/>
      <c r="D17" s="753"/>
      <c r="E17" s="753"/>
      <c r="F17" s="753"/>
      <c r="G17" s="754"/>
    </row>
    <row r="18" spans="1:7" ht="27.75" customHeight="1" thickBot="1">
      <c r="A18" s="13" t="s">
        <v>129</v>
      </c>
      <c r="B18" s="704"/>
      <c r="C18" s="705"/>
      <c r="D18" s="705"/>
      <c r="E18" s="705"/>
      <c r="F18" s="705"/>
      <c r="G18" s="745"/>
    </row>
    <row r="19" spans="1:7" ht="30" customHeight="1" thickBot="1">
      <c r="A19" s="13" t="s">
        <v>130</v>
      </c>
      <c r="B19" s="705"/>
      <c r="C19" s="705"/>
      <c r="D19" s="705"/>
      <c r="E19" s="705"/>
      <c r="F19" s="705"/>
      <c r="G19" s="745"/>
    </row>
    <row r="20" spans="1:7" ht="32.25" customHeight="1" thickBot="1">
      <c r="A20" s="13" t="s">
        <v>131</v>
      </c>
      <c r="B20" s="746">
        <v>0</v>
      </c>
      <c r="C20" s="746"/>
      <c r="D20" s="746"/>
      <c r="E20" s="746"/>
      <c r="F20" s="746"/>
      <c r="G20" s="747"/>
    </row>
    <row r="21" spans="1:7" ht="32.25" customHeight="1" thickBot="1">
      <c r="A21" s="701" t="s">
        <v>132</v>
      </c>
      <c r="B21" s="704" t="s">
        <v>133</v>
      </c>
      <c r="C21" s="705"/>
      <c r="D21" s="705"/>
      <c r="E21" s="705"/>
      <c r="F21" s="39" t="s">
        <v>134</v>
      </c>
      <c r="G21" s="39" t="s">
        <v>135</v>
      </c>
    </row>
    <row r="22" spans="1:7" ht="32.25" customHeight="1" thickBot="1">
      <c r="A22" s="702"/>
      <c r="B22" s="699" t="s">
        <v>136</v>
      </c>
      <c r="C22" s="700"/>
      <c r="D22" s="700"/>
      <c r="E22" s="700"/>
      <c r="F22" s="40"/>
      <c r="G22" s="13"/>
    </row>
    <row r="23" spans="1:7" ht="32.25" customHeight="1" thickBot="1">
      <c r="A23" s="702"/>
      <c r="B23" s="699" t="s">
        <v>137</v>
      </c>
      <c r="C23" s="700"/>
      <c r="D23" s="700"/>
      <c r="E23" s="700"/>
      <c r="F23" s="40"/>
      <c r="G23" s="39"/>
    </row>
    <row r="24" spans="1:7" ht="32.25" customHeight="1" thickBot="1">
      <c r="A24" s="702"/>
      <c r="B24" s="699" t="s">
        <v>138</v>
      </c>
      <c r="C24" s="700"/>
      <c r="D24" s="700"/>
      <c r="E24" s="700"/>
      <c r="F24" s="40"/>
      <c r="G24" s="39"/>
    </row>
    <row r="25" spans="1:7" ht="32.25" customHeight="1" thickBot="1">
      <c r="A25" s="702"/>
      <c r="B25" s="699" t="s">
        <v>139</v>
      </c>
      <c r="C25" s="700"/>
      <c r="D25" s="700"/>
      <c r="E25" s="700"/>
      <c r="F25" s="40"/>
      <c r="G25" s="39"/>
    </row>
    <row r="26" spans="1:7" ht="32.25" customHeight="1" thickBot="1">
      <c r="A26" s="702"/>
      <c r="B26" s="699" t="s">
        <v>140</v>
      </c>
      <c r="C26" s="700"/>
      <c r="D26" s="700"/>
      <c r="E26" s="700"/>
      <c r="F26" s="40"/>
      <c r="G26" s="39"/>
    </row>
    <row r="27" spans="1:7" ht="32.25" customHeight="1" thickBot="1">
      <c r="A27" s="703"/>
      <c r="B27" s="699" t="s">
        <v>141</v>
      </c>
      <c r="C27" s="700"/>
      <c r="D27" s="700"/>
      <c r="E27" s="700"/>
      <c r="F27" s="40"/>
      <c r="G27" s="39"/>
    </row>
    <row r="28" spans="1:7">
      <c r="A28" s="675" t="s">
        <v>142</v>
      </c>
      <c r="B28" s="675"/>
      <c r="C28" s="675" t="s">
        <v>143</v>
      </c>
      <c r="D28" s="675"/>
      <c r="E28" s="675"/>
      <c r="F28" s="675" t="s">
        <v>3647</v>
      </c>
      <c r="G28" s="675"/>
    </row>
    <row r="29" spans="1:7" ht="60" customHeight="1">
      <c r="A29" s="675"/>
      <c r="B29" s="675"/>
      <c r="C29" s="675"/>
      <c r="D29" s="675"/>
      <c r="E29" s="675"/>
      <c r="F29" s="675"/>
      <c r="G29" s="675"/>
    </row>
    <row r="30" spans="1:7" ht="15" customHeight="1">
      <c r="A30" s="690" t="s">
        <v>144</v>
      </c>
      <c r="B30" s="691"/>
      <c r="C30" s="691"/>
      <c r="D30" s="692"/>
      <c r="E30" s="690" t="s">
        <v>145</v>
      </c>
      <c r="F30" s="691"/>
      <c r="G30" s="692"/>
    </row>
    <row r="31" spans="1:7">
      <c r="A31" s="693"/>
      <c r="B31" s="694"/>
      <c r="C31" s="694"/>
      <c r="D31" s="695"/>
      <c r="E31" s="693"/>
      <c r="F31" s="694"/>
      <c r="G31" s="695"/>
    </row>
    <row r="32" spans="1:7">
      <c r="A32" s="693"/>
      <c r="B32" s="694"/>
      <c r="C32" s="694"/>
      <c r="D32" s="695"/>
      <c r="E32" s="693"/>
      <c r="F32" s="694"/>
      <c r="G32" s="695"/>
    </row>
    <row r="33" spans="1:7" ht="27.75" customHeight="1">
      <c r="A33" s="696"/>
      <c r="B33" s="697"/>
      <c r="C33" s="697"/>
      <c r="D33" s="698"/>
      <c r="E33" s="696"/>
      <c r="F33" s="697"/>
      <c r="G33" s="698"/>
    </row>
  </sheetData>
  <mergeCells count="34">
    <mergeCell ref="B18:G18"/>
    <mergeCell ref="B19:G19"/>
    <mergeCell ref="B20:G20"/>
    <mergeCell ref="B15:G15"/>
    <mergeCell ref="B16:G16"/>
    <mergeCell ref="B17:G17"/>
    <mergeCell ref="A1:A6"/>
    <mergeCell ref="B1:E2"/>
    <mergeCell ref="F1:G2"/>
    <mergeCell ref="B3:E4"/>
    <mergeCell ref="F3:G4"/>
    <mergeCell ref="B5:E6"/>
    <mergeCell ref="F5:G5"/>
    <mergeCell ref="F6:G6"/>
    <mergeCell ref="A8:G8"/>
    <mergeCell ref="B10:G10"/>
    <mergeCell ref="B11:G11"/>
    <mergeCell ref="B12:G12"/>
    <mergeCell ref="K15:O15"/>
    <mergeCell ref="B14:G14"/>
    <mergeCell ref="B13:C13"/>
    <mergeCell ref="A30:D33"/>
    <mergeCell ref="E30:G33"/>
    <mergeCell ref="B25:E25"/>
    <mergeCell ref="B26:E26"/>
    <mergeCell ref="B27:E27"/>
    <mergeCell ref="A28:B29"/>
    <mergeCell ref="C28:E29"/>
    <mergeCell ref="F28:G29"/>
    <mergeCell ref="A21:A27"/>
    <mergeCell ref="B21:E21"/>
    <mergeCell ref="B22:E22"/>
    <mergeCell ref="B23:E23"/>
    <mergeCell ref="B24:E24"/>
  </mergeCells>
  <dataValidations count="1">
    <dataValidation type="whole" allowBlank="1" showInputMessage="1" showErrorMessage="1" sqref="B20:G20" xr:uid="{E9A79FCE-3C26-41A7-9D50-0980ECF2DC16}">
      <formula1>0</formula1>
      <formula2>9999999999999</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127"/>
  <sheetViews>
    <sheetView workbookViewId="0">
      <selection activeCell="C31" sqref="C31"/>
    </sheetView>
  </sheetViews>
  <sheetFormatPr baseColWidth="10" defaultColWidth="19.7109375" defaultRowHeight="15"/>
  <cols>
    <col min="1" max="1" width="19.7109375" style="28" customWidth="1"/>
    <col min="2" max="2" width="30.7109375" style="28" bestFit="1" customWidth="1"/>
    <col min="3" max="3" width="34.42578125" style="28" customWidth="1"/>
    <col min="4" max="4" width="47.28515625" style="28" bestFit="1" customWidth="1"/>
    <col min="5" max="5" width="19.7109375" style="28" customWidth="1"/>
    <col min="6" max="7" width="19.7109375" style="28"/>
    <col min="8" max="8" width="45" style="28" bestFit="1" customWidth="1"/>
    <col min="9" max="16384" width="19.7109375" style="28"/>
  </cols>
  <sheetData>
    <row r="1" spans="2:37">
      <c r="D1" s="28" t="s">
        <v>146</v>
      </c>
      <c r="E1" s="755" t="s">
        <v>147</v>
      </c>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c r="AJ1" s="755"/>
      <c r="AK1" s="755"/>
    </row>
    <row r="2" spans="2:37">
      <c r="B2" s="28" t="s">
        <v>148</v>
      </c>
      <c r="E2" s="67" t="s">
        <v>149</v>
      </c>
      <c r="F2" s="67" t="s">
        <v>150</v>
      </c>
      <c r="G2" s="67" t="s">
        <v>151</v>
      </c>
      <c r="H2" s="67" t="s">
        <v>152</v>
      </c>
      <c r="I2" s="67" t="s">
        <v>153</v>
      </c>
      <c r="J2" t="s">
        <v>154</v>
      </c>
      <c r="K2" s="67" t="s">
        <v>155</v>
      </c>
      <c r="L2" s="67" t="s">
        <v>156</v>
      </c>
      <c r="M2" s="67" t="s">
        <v>157</v>
      </c>
      <c r="N2" s="67" t="s">
        <v>158</v>
      </c>
      <c r="O2" s="67" t="s">
        <v>159</v>
      </c>
      <c r="P2" s="67" t="s">
        <v>160</v>
      </c>
      <c r="Q2" s="67" t="s">
        <v>161</v>
      </c>
      <c r="R2" s="67" t="s">
        <v>162</v>
      </c>
      <c r="S2" s="67" t="s">
        <v>163</v>
      </c>
      <c r="T2" s="67" t="s">
        <v>164</v>
      </c>
      <c r="U2" s="67" t="s">
        <v>165</v>
      </c>
      <c r="V2" s="67" t="s">
        <v>166</v>
      </c>
      <c r="W2" s="67" t="s">
        <v>167</v>
      </c>
      <c r="X2" s="67" t="s">
        <v>168</v>
      </c>
      <c r="Y2" s="67" t="s">
        <v>169</v>
      </c>
      <c r="Z2" s="67" t="s">
        <v>170</v>
      </c>
      <c r="AA2" s="67" t="s">
        <v>171</v>
      </c>
      <c r="AB2" s="67" t="s">
        <v>172</v>
      </c>
      <c r="AC2" s="67" t="s">
        <v>173</v>
      </c>
      <c r="AD2" s="67" t="s">
        <v>174</v>
      </c>
      <c r="AE2" s="67" t="s">
        <v>175</v>
      </c>
      <c r="AF2" s="67" t="s">
        <v>176</v>
      </c>
      <c r="AG2" s="67" t="s">
        <v>177</v>
      </c>
      <c r="AH2" s="67" t="s">
        <v>178</v>
      </c>
      <c r="AI2" s="67" t="s">
        <v>179</v>
      </c>
      <c r="AJ2" s="67" t="s">
        <v>180</v>
      </c>
      <c r="AK2" s="67" t="s">
        <v>181</v>
      </c>
    </row>
    <row r="3" spans="2:37">
      <c r="B3" s="42" t="s">
        <v>150</v>
      </c>
      <c r="E3" s="68" t="s">
        <v>182</v>
      </c>
      <c r="F3" s="68" t="s">
        <v>183</v>
      </c>
      <c r="G3" s="68" t="s">
        <v>184</v>
      </c>
      <c r="H3" s="68" t="s">
        <v>185</v>
      </c>
      <c r="I3" s="68" t="s">
        <v>186</v>
      </c>
      <c r="J3" s="68" t="s">
        <v>187</v>
      </c>
      <c r="K3" s="68" t="s">
        <v>188</v>
      </c>
      <c r="L3" s="68" t="s">
        <v>189</v>
      </c>
      <c r="M3" s="68" t="s">
        <v>190</v>
      </c>
      <c r="N3" s="68" t="s">
        <v>191</v>
      </c>
      <c r="O3" s="68" t="s">
        <v>192</v>
      </c>
      <c r="P3" s="68" t="s">
        <v>193</v>
      </c>
      <c r="Q3" s="68" t="s">
        <v>194</v>
      </c>
      <c r="R3" s="68" t="s">
        <v>195</v>
      </c>
      <c r="S3" s="68" t="s">
        <v>196</v>
      </c>
      <c r="T3" s="68" t="s">
        <v>197</v>
      </c>
      <c r="U3" s="68" t="s">
        <v>198</v>
      </c>
      <c r="V3" s="68" t="s">
        <v>199</v>
      </c>
      <c r="W3" s="68" t="s">
        <v>200</v>
      </c>
      <c r="X3" s="68" t="s">
        <v>191</v>
      </c>
      <c r="Y3" s="68" t="s">
        <v>201</v>
      </c>
      <c r="Z3" s="68" t="s">
        <v>202</v>
      </c>
      <c r="AA3" s="68" t="s">
        <v>203</v>
      </c>
      <c r="AB3" s="68" t="s">
        <v>204</v>
      </c>
      <c r="AC3" s="68" t="s">
        <v>205</v>
      </c>
      <c r="AD3" s="68" t="s">
        <v>206</v>
      </c>
      <c r="AE3" s="68" t="s">
        <v>207</v>
      </c>
      <c r="AF3" s="68" t="s">
        <v>208</v>
      </c>
      <c r="AG3" s="68" t="s">
        <v>209</v>
      </c>
      <c r="AH3" s="68" t="s">
        <v>210</v>
      </c>
      <c r="AI3" s="68" t="s">
        <v>211</v>
      </c>
      <c r="AJ3" s="68" t="s">
        <v>212</v>
      </c>
      <c r="AK3" s="68" t="s">
        <v>213</v>
      </c>
    </row>
    <row r="4" spans="2:37">
      <c r="B4" s="42" t="s">
        <v>153</v>
      </c>
      <c r="D4" s="67" t="s">
        <v>149</v>
      </c>
      <c r="E4" s="68" t="s">
        <v>214</v>
      </c>
      <c r="F4" s="68" t="s">
        <v>215</v>
      </c>
      <c r="G4" s="68" t="s">
        <v>216</v>
      </c>
      <c r="H4" s="68" t="s">
        <v>217</v>
      </c>
      <c r="I4" s="68" t="s">
        <v>218</v>
      </c>
      <c r="J4" s="42" t="s">
        <v>219</v>
      </c>
      <c r="K4" s="68" t="s">
        <v>220</v>
      </c>
      <c r="L4" s="68" t="s">
        <v>221</v>
      </c>
      <c r="M4" s="68" t="s">
        <v>222</v>
      </c>
      <c r="N4" s="68" t="s">
        <v>223</v>
      </c>
      <c r="O4" s="68" t="s">
        <v>224</v>
      </c>
      <c r="P4" s="68" t="s">
        <v>225</v>
      </c>
      <c r="Q4" s="68" t="s">
        <v>226</v>
      </c>
      <c r="R4" s="68" t="s">
        <v>227</v>
      </c>
      <c r="S4" s="68" t="s">
        <v>209</v>
      </c>
      <c r="T4" s="68" t="s">
        <v>203</v>
      </c>
      <c r="U4" s="68" t="s">
        <v>228</v>
      </c>
      <c r="V4" s="68" t="s">
        <v>229</v>
      </c>
      <c r="W4" s="68" t="s">
        <v>230</v>
      </c>
      <c r="X4" s="68" t="s">
        <v>231</v>
      </c>
      <c r="Y4" s="68" t="s">
        <v>232</v>
      </c>
      <c r="Z4" s="68" t="s">
        <v>233</v>
      </c>
      <c r="AA4" s="68" t="s">
        <v>234</v>
      </c>
      <c r="AB4" s="68" t="s">
        <v>235</v>
      </c>
      <c r="AC4" s="68" t="s">
        <v>236</v>
      </c>
      <c r="AD4" s="68" t="s">
        <v>209</v>
      </c>
      <c r="AE4" s="68" t="s">
        <v>237</v>
      </c>
      <c r="AF4" s="68" t="s">
        <v>191</v>
      </c>
      <c r="AG4" s="68" t="s">
        <v>238</v>
      </c>
      <c r="AH4" s="68" t="s">
        <v>239</v>
      </c>
      <c r="AI4" s="68" t="s">
        <v>240</v>
      </c>
      <c r="AJ4" s="68" t="s">
        <v>241</v>
      </c>
      <c r="AK4" s="68" t="s">
        <v>242</v>
      </c>
    </row>
    <row r="5" spans="2:37">
      <c r="B5" s="42" t="s">
        <v>243</v>
      </c>
      <c r="D5" s="67" t="s">
        <v>150</v>
      </c>
      <c r="E5" s="68" t="s">
        <v>244</v>
      </c>
      <c r="F5" s="68" t="s">
        <v>245</v>
      </c>
      <c r="G5" s="68" t="s">
        <v>246</v>
      </c>
      <c r="H5" s="42" t="s">
        <v>219</v>
      </c>
      <c r="I5" s="68" t="s">
        <v>247</v>
      </c>
      <c r="J5" s="42" t="s">
        <v>219</v>
      </c>
      <c r="K5" s="68" t="s">
        <v>248</v>
      </c>
      <c r="L5" s="68" t="s">
        <v>249</v>
      </c>
      <c r="M5" s="68" t="s">
        <v>250</v>
      </c>
      <c r="N5" s="68" t="s">
        <v>251</v>
      </c>
      <c r="O5" s="68" t="s">
        <v>252</v>
      </c>
      <c r="P5" s="68" t="s">
        <v>237</v>
      </c>
      <c r="Q5" s="68" t="s">
        <v>253</v>
      </c>
      <c r="R5" s="68" t="s">
        <v>254</v>
      </c>
      <c r="S5" s="68" t="s">
        <v>255</v>
      </c>
      <c r="T5" s="68" t="s">
        <v>256</v>
      </c>
      <c r="U5" s="68" t="s">
        <v>257</v>
      </c>
      <c r="V5" s="68" t="s">
        <v>258</v>
      </c>
      <c r="W5" s="68" t="s">
        <v>259</v>
      </c>
      <c r="X5" s="68" t="s">
        <v>260</v>
      </c>
      <c r="Y5" s="68" t="s">
        <v>261</v>
      </c>
      <c r="Z5" s="68" t="s">
        <v>262</v>
      </c>
      <c r="AA5" s="68" t="s">
        <v>263</v>
      </c>
      <c r="AB5" s="68" t="s">
        <v>264</v>
      </c>
      <c r="AC5" s="68" t="s">
        <v>265</v>
      </c>
      <c r="AD5" s="68" t="s">
        <v>266</v>
      </c>
      <c r="AE5" s="68" t="s">
        <v>267</v>
      </c>
      <c r="AF5" s="68" t="s">
        <v>268</v>
      </c>
      <c r="AG5" s="68" t="s">
        <v>269</v>
      </c>
      <c r="AH5" s="68" t="s">
        <v>270</v>
      </c>
      <c r="AI5" s="68" t="s">
        <v>271</v>
      </c>
      <c r="AJ5" s="68" t="s">
        <v>272</v>
      </c>
      <c r="AK5" s="68" t="s">
        <v>273</v>
      </c>
    </row>
    <row r="6" spans="2:37">
      <c r="B6" s="42" t="s">
        <v>274</v>
      </c>
      <c r="D6" s="67" t="s">
        <v>151</v>
      </c>
      <c r="E6" s="68" t="s">
        <v>275</v>
      </c>
      <c r="F6" s="68" t="s">
        <v>276</v>
      </c>
      <c r="G6" s="68" t="s">
        <v>277</v>
      </c>
      <c r="H6" s="42" t="s">
        <v>219</v>
      </c>
      <c r="I6" s="68" t="s">
        <v>278</v>
      </c>
      <c r="J6" s="42" t="s">
        <v>219</v>
      </c>
      <c r="K6" s="68" t="s">
        <v>279</v>
      </c>
      <c r="L6" s="68" t="s">
        <v>280</v>
      </c>
      <c r="M6" s="68" t="s">
        <v>281</v>
      </c>
      <c r="N6" s="68" t="s">
        <v>282</v>
      </c>
      <c r="O6" s="68" t="s">
        <v>283</v>
      </c>
      <c r="P6" s="68" t="s">
        <v>284</v>
      </c>
      <c r="Q6" s="68" t="s">
        <v>285</v>
      </c>
      <c r="R6" s="68" t="s">
        <v>286</v>
      </c>
      <c r="S6" s="68" t="s">
        <v>287</v>
      </c>
      <c r="T6" s="68" t="s">
        <v>288</v>
      </c>
      <c r="U6" s="68" t="s">
        <v>289</v>
      </c>
      <c r="V6" s="68" t="s">
        <v>290</v>
      </c>
      <c r="W6" s="68" t="s">
        <v>291</v>
      </c>
      <c r="X6" s="68" t="s">
        <v>292</v>
      </c>
      <c r="Y6" s="68" t="s">
        <v>293</v>
      </c>
      <c r="Z6" s="68" t="s">
        <v>294</v>
      </c>
      <c r="AA6" s="68" t="s">
        <v>295</v>
      </c>
      <c r="AB6" s="68" t="s">
        <v>296</v>
      </c>
      <c r="AC6" s="68" t="s">
        <v>297</v>
      </c>
      <c r="AD6" s="68" t="s">
        <v>298</v>
      </c>
      <c r="AE6" s="68" t="s">
        <v>299</v>
      </c>
      <c r="AF6" s="68" t="s">
        <v>300</v>
      </c>
      <c r="AG6" s="68" t="s">
        <v>301</v>
      </c>
      <c r="AH6" s="68" t="s">
        <v>302</v>
      </c>
      <c r="AI6" s="68" t="s">
        <v>225</v>
      </c>
      <c r="AJ6" s="68" t="s">
        <v>303</v>
      </c>
      <c r="AK6" s="68" t="s">
        <v>304</v>
      </c>
    </row>
    <row r="7" spans="2:37">
      <c r="B7" s="42" t="s">
        <v>160</v>
      </c>
      <c r="D7" s="67" t="s">
        <v>152</v>
      </c>
      <c r="E7" s="68" t="s">
        <v>305</v>
      </c>
      <c r="F7" s="68" t="s">
        <v>306</v>
      </c>
      <c r="G7" s="68" t="s">
        <v>307</v>
      </c>
      <c r="H7" s="42" t="s">
        <v>219</v>
      </c>
      <c r="I7" s="68" t="s">
        <v>308</v>
      </c>
      <c r="J7" s="42" t="s">
        <v>219</v>
      </c>
      <c r="K7" s="68" t="s">
        <v>309</v>
      </c>
      <c r="L7" s="68" t="s">
        <v>310</v>
      </c>
      <c r="M7" s="68" t="s">
        <v>311</v>
      </c>
      <c r="N7" s="68" t="s">
        <v>312</v>
      </c>
      <c r="O7" s="68" t="s">
        <v>313</v>
      </c>
      <c r="P7" s="68" t="s">
        <v>314</v>
      </c>
      <c r="Q7" s="68" t="s">
        <v>315</v>
      </c>
      <c r="R7" s="68" t="s">
        <v>316</v>
      </c>
      <c r="S7" s="68" t="s">
        <v>317</v>
      </c>
      <c r="T7" s="68" t="s">
        <v>318</v>
      </c>
      <c r="U7" s="68" t="s">
        <v>319</v>
      </c>
      <c r="V7" s="42" t="s">
        <v>219</v>
      </c>
      <c r="W7" s="68" t="s">
        <v>320</v>
      </c>
      <c r="X7" s="68" t="s">
        <v>321</v>
      </c>
      <c r="Y7" s="68" t="s">
        <v>322</v>
      </c>
      <c r="Z7" s="68" t="s">
        <v>323</v>
      </c>
      <c r="AA7" s="68" t="s">
        <v>324</v>
      </c>
      <c r="AB7" s="68" t="s">
        <v>325</v>
      </c>
      <c r="AC7" s="68" t="s">
        <v>326</v>
      </c>
      <c r="AD7" s="68" t="s">
        <v>327</v>
      </c>
      <c r="AE7" s="68" t="s">
        <v>328</v>
      </c>
      <c r="AF7" s="68" t="s">
        <v>329</v>
      </c>
      <c r="AG7" s="68" t="s">
        <v>330</v>
      </c>
      <c r="AH7" s="68" t="s">
        <v>331</v>
      </c>
      <c r="AI7" s="68" t="s">
        <v>284</v>
      </c>
      <c r="AJ7" s="68" t="s">
        <v>332</v>
      </c>
      <c r="AK7" s="42" t="s">
        <v>219</v>
      </c>
    </row>
    <row r="8" spans="2:37">
      <c r="B8" s="42" t="s">
        <v>333</v>
      </c>
      <c r="D8" s="67" t="s">
        <v>153</v>
      </c>
      <c r="E8" s="68" t="s">
        <v>334</v>
      </c>
      <c r="F8" s="68" t="s">
        <v>335</v>
      </c>
      <c r="G8" s="68" t="s">
        <v>336</v>
      </c>
      <c r="H8" s="42" t="s">
        <v>219</v>
      </c>
      <c r="I8" s="68" t="s">
        <v>337</v>
      </c>
      <c r="J8" s="42" t="s">
        <v>219</v>
      </c>
      <c r="K8" s="68" t="s">
        <v>338</v>
      </c>
      <c r="L8" s="68" t="s">
        <v>339</v>
      </c>
      <c r="M8" s="68" t="s">
        <v>340</v>
      </c>
      <c r="N8" s="68" t="s">
        <v>341</v>
      </c>
      <c r="O8" s="68" t="s">
        <v>342</v>
      </c>
      <c r="P8" s="68" t="s">
        <v>343</v>
      </c>
      <c r="Q8" s="68" t="s">
        <v>344</v>
      </c>
      <c r="R8" s="68" t="s">
        <v>345</v>
      </c>
      <c r="S8" s="68" t="s">
        <v>346</v>
      </c>
      <c r="T8" s="68" t="s">
        <v>347</v>
      </c>
      <c r="U8" s="68" t="s">
        <v>348</v>
      </c>
      <c r="V8" s="42" t="s">
        <v>219</v>
      </c>
      <c r="W8" s="68" t="s">
        <v>349</v>
      </c>
      <c r="X8" s="68" t="s">
        <v>350</v>
      </c>
      <c r="Y8" s="68" t="s">
        <v>351</v>
      </c>
      <c r="Z8" s="68" t="s">
        <v>352</v>
      </c>
      <c r="AA8" s="68" t="s">
        <v>280</v>
      </c>
      <c r="AB8" s="68" t="s">
        <v>353</v>
      </c>
      <c r="AC8" s="68" t="s">
        <v>354</v>
      </c>
      <c r="AD8" s="68" t="s">
        <v>355</v>
      </c>
      <c r="AE8" s="68" t="s">
        <v>356</v>
      </c>
      <c r="AF8" s="68" t="s">
        <v>357</v>
      </c>
      <c r="AG8" s="68" t="s">
        <v>358</v>
      </c>
      <c r="AH8" s="68" t="s">
        <v>359</v>
      </c>
      <c r="AI8" s="68" t="s">
        <v>360</v>
      </c>
      <c r="AJ8" s="68" t="s">
        <v>361</v>
      </c>
      <c r="AK8" s="42" t="s">
        <v>219</v>
      </c>
    </row>
    <row r="9" spans="2:37">
      <c r="B9" s="42" t="s">
        <v>362</v>
      </c>
      <c r="D9" t="s">
        <v>154</v>
      </c>
      <c r="E9" s="68" t="s">
        <v>363</v>
      </c>
      <c r="F9" s="68" t="s">
        <v>364</v>
      </c>
      <c r="G9" s="68" t="s">
        <v>365</v>
      </c>
      <c r="H9" s="42" t="s">
        <v>219</v>
      </c>
      <c r="I9" s="68" t="s">
        <v>366</v>
      </c>
      <c r="J9" s="42" t="s">
        <v>219</v>
      </c>
      <c r="K9" s="68" t="s">
        <v>199</v>
      </c>
      <c r="L9" s="68" t="s">
        <v>367</v>
      </c>
      <c r="M9" s="68" t="s">
        <v>368</v>
      </c>
      <c r="N9" s="68" t="s">
        <v>369</v>
      </c>
      <c r="O9" s="68" t="s">
        <v>370</v>
      </c>
      <c r="P9" s="68" t="s">
        <v>371</v>
      </c>
      <c r="Q9" s="68" t="s">
        <v>372</v>
      </c>
      <c r="R9" s="68" t="s">
        <v>373</v>
      </c>
      <c r="S9" s="68" t="s">
        <v>374</v>
      </c>
      <c r="T9" s="68" t="s">
        <v>375</v>
      </c>
      <c r="U9" s="68" t="s">
        <v>376</v>
      </c>
      <c r="V9" s="42" t="s">
        <v>219</v>
      </c>
      <c r="W9" s="68" t="s">
        <v>377</v>
      </c>
      <c r="X9" s="68" t="s">
        <v>378</v>
      </c>
      <c r="Y9" s="68" t="s">
        <v>379</v>
      </c>
      <c r="Z9" s="68" t="s">
        <v>380</v>
      </c>
      <c r="AA9" s="68" t="s">
        <v>381</v>
      </c>
      <c r="AB9" s="68" t="s">
        <v>382</v>
      </c>
      <c r="AC9" s="68" t="s">
        <v>383</v>
      </c>
      <c r="AD9" s="68" t="s">
        <v>384</v>
      </c>
      <c r="AE9" s="68" t="s">
        <v>385</v>
      </c>
      <c r="AF9" s="68" t="s">
        <v>386</v>
      </c>
      <c r="AG9" s="68" t="s">
        <v>387</v>
      </c>
      <c r="AH9" s="68" t="s">
        <v>388</v>
      </c>
      <c r="AI9" s="68" t="s">
        <v>389</v>
      </c>
      <c r="AJ9" s="42" t="s">
        <v>219</v>
      </c>
      <c r="AK9" s="42" t="s">
        <v>219</v>
      </c>
    </row>
    <row r="10" spans="2:37">
      <c r="B10" s="42" t="s">
        <v>162</v>
      </c>
      <c r="D10" s="67" t="s">
        <v>155</v>
      </c>
      <c r="E10" s="68" t="s">
        <v>390</v>
      </c>
      <c r="F10" s="68" t="s">
        <v>391</v>
      </c>
      <c r="G10" s="42" t="s">
        <v>219</v>
      </c>
      <c r="H10" s="42" t="s">
        <v>219</v>
      </c>
      <c r="I10" s="68" t="s">
        <v>392</v>
      </c>
      <c r="J10" s="42" t="s">
        <v>219</v>
      </c>
      <c r="K10" s="68" t="s">
        <v>393</v>
      </c>
      <c r="L10" s="68" t="s">
        <v>394</v>
      </c>
      <c r="M10" s="68" t="s">
        <v>395</v>
      </c>
      <c r="N10" s="68" t="s">
        <v>396</v>
      </c>
      <c r="O10" s="68" t="s">
        <v>397</v>
      </c>
      <c r="P10" s="68" t="s">
        <v>398</v>
      </c>
      <c r="Q10" s="68" t="s">
        <v>399</v>
      </c>
      <c r="R10" s="68" t="s">
        <v>400</v>
      </c>
      <c r="S10" s="68" t="s">
        <v>401</v>
      </c>
      <c r="T10" s="68" t="s">
        <v>402</v>
      </c>
      <c r="U10" s="68" t="s">
        <v>403</v>
      </c>
      <c r="V10" s="42" t="s">
        <v>219</v>
      </c>
      <c r="W10" s="68" t="s">
        <v>404</v>
      </c>
      <c r="X10" s="68" t="s">
        <v>405</v>
      </c>
      <c r="Y10" s="68" t="s">
        <v>406</v>
      </c>
      <c r="Z10" s="68" t="s">
        <v>407</v>
      </c>
      <c r="AA10" s="68" t="s">
        <v>408</v>
      </c>
      <c r="AB10" s="68" t="s">
        <v>409</v>
      </c>
      <c r="AC10" s="68" t="s">
        <v>410</v>
      </c>
      <c r="AD10" s="68" t="s">
        <v>411</v>
      </c>
      <c r="AE10" s="68" t="s">
        <v>412</v>
      </c>
      <c r="AF10" s="68" t="s">
        <v>284</v>
      </c>
      <c r="AG10" s="68" t="s">
        <v>413</v>
      </c>
      <c r="AH10" s="68" t="s">
        <v>414</v>
      </c>
      <c r="AI10" s="68" t="s">
        <v>415</v>
      </c>
      <c r="AJ10" s="42" t="s">
        <v>219</v>
      </c>
      <c r="AK10" s="42" t="s">
        <v>219</v>
      </c>
    </row>
    <row r="11" spans="2:37">
      <c r="B11" s="42" t="s">
        <v>163</v>
      </c>
      <c r="D11" s="67" t="s">
        <v>156</v>
      </c>
      <c r="E11" s="68" t="s">
        <v>416</v>
      </c>
      <c r="F11" s="68" t="s">
        <v>417</v>
      </c>
      <c r="G11" s="42" t="s">
        <v>219</v>
      </c>
      <c r="H11" s="42" t="s">
        <v>219</v>
      </c>
      <c r="I11" s="68" t="s">
        <v>418</v>
      </c>
      <c r="J11" s="42" t="s">
        <v>219</v>
      </c>
      <c r="K11" s="68" t="s">
        <v>419</v>
      </c>
      <c r="L11" s="68" t="s">
        <v>420</v>
      </c>
      <c r="M11" s="68" t="s">
        <v>421</v>
      </c>
      <c r="N11" s="68" t="s">
        <v>422</v>
      </c>
      <c r="O11" s="68" t="s">
        <v>423</v>
      </c>
      <c r="P11" s="68" t="s">
        <v>424</v>
      </c>
      <c r="Q11" s="68" t="s">
        <v>425</v>
      </c>
      <c r="R11" s="68" t="s">
        <v>426</v>
      </c>
      <c r="S11" s="68" t="s">
        <v>427</v>
      </c>
      <c r="T11" s="68" t="s">
        <v>428</v>
      </c>
      <c r="U11" s="68" t="s">
        <v>429</v>
      </c>
      <c r="V11" s="42" t="s">
        <v>219</v>
      </c>
      <c r="W11" s="68" t="s">
        <v>430</v>
      </c>
      <c r="X11" s="68" t="s">
        <v>431</v>
      </c>
      <c r="Y11" s="68" t="s">
        <v>432</v>
      </c>
      <c r="Z11" s="68" t="s">
        <v>433</v>
      </c>
      <c r="AA11" s="68" t="s">
        <v>205</v>
      </c>
      <c r="AB11" s="68" t="s">
        <v>434</v>
      </c>
      <c r="AC11" s="68" t="s">
        <v>435</v>
      </c>
      <c r="AD11" s="68" t="s">
        <v>436</v>
      </c>
      <c r="AE11" s="68" t="s">
        <v>437</v>
      </c>
      <c r="AF11" s="68" t="s">
        <v>438</v>
      </c>
      <c r="AG11" s="68" t="s">
        <v>439</v>
      </c>
      <c r="AH11" s="68" t="s">
        <v>440</v>
      </c>
      <c r="AI11" s="68" t="s">
        <v>441</v>
      </c>
      <c r="AJ11" s="42" t="s">
        <v>219</v>
      </c>
      <c r="AK11" s="42" t="s">
        <v>219</v>
      </c>
    </row>
    <row r="12" spans="2:37">
      <c r="B12" s="42" t="s">
        <v>442</v>
      </c>
      <c r="D12" s="67" t="s">
        <v>157</v>
      </c>
      <c r="E12" s="68" t="s">
        <v>443</v>
      </c>
      <c r="F12" s="68" t="s">
        <v>444</v>
      </c>
      <c r="G12" s="42" t="s">
        <v>219</v>
      </c>
      <c r="H12" s="42" t="s">
        <v>219</v>
      </c>
      <c r="I12" s="68" t="s">
        <v>445</v>
      </c>
      <c r="J12" s="42" t="s">
        <v>219</v>
      </c>
      <c r="K12" s="68" t="s">
        <v>446</v>
      </c>
      <c r="L12" s="68" t="s">
        <v>209</v>
      </c>
      <c r="M12" s="68" t="s">
        <v>447</v>
      </c>
      <c r="N12" s="68" t="s">
        <v>448</v>
      </c>
      <c r="O12" s="68" t="s">
        <v>449</v>
      </c>
      <c r="P12" s="68" t="s">
        <v>450</v>
      </c>
      <c r="Q12" s="68" t="s">
        <v>451</v>
      </c>
      <c r="R12" s="68" t="s">
        <v>452</v>
      </c>
      <c r="S12" s="68" t="s">
        <v>453</v>
      </c>
      <c r="T12" s="68" t="s">
        <v>454</v>
      </c>
      <c r="U12" s="42" t="s">
        <v>219</v>
      </c>
      <c r="V12" s="42" t="s">
        <v>219</v>
      </c>
      <c r="W12" s="68" t="s">
        <v>455</v>
      </c>
      <c r="X12" s="68" t="s">
        <v>456</v>
      </c>
      <c r="Y12" s="68" t="s">
        <v>457</v>
      </c>
      <c r="Z12" s="68" t="s">
        <v>458</v>
      </c>
      <c r="AA12" s="68" t="s">
        <v>459</v>
      </c>
      <c r="AB12" s="68" t="s">
        <v>460</v>
      </c>
      <c r="AC12" s="68" t="s">
        <v>461</v>
      </c>
      <c r="AD12" s="68" t="s">
        <v>462</v>
      </c>
      <c r="AE12" s="68" t="s">
        <v>463</v>
      </c>
      <c r="AF12" s="68" t="s">
        <v>454</v>
      </c>
      <c r="AG12" s="68" t="s">
        <v>464</v>
      </c>
      <c r="AH12" s="68" t="s">
        <v>465</v>
      </c>
      <c r="AI12" s="68" t="s">
        <v>466</v>
      </c>
      <c r="AJ12" s="42" t="s">
        <v>219</v>
      </c>
      <c r="AK12" s="42" t="s">
        <v>219</v>
      </c>
    </row>
    <row r="13" spans="2:37">
      <c r="B13" s="42" t="s">
        <v>169</v>
      </c>
      <c r="D13" s="67" t="s">
        <v>158</v>
      </c>
      <c r="E13" s="68" t="s">
        <v>467</v>
      </c>
      <c r="F13" s="68" t="s">
        <v>468</v>
      </c>
      <c r="G13" s="42" t="s">
        <v>219</v>
      </c>
      <c r="H13" s="42" t="s">
        <v>219</v>
      </c>
      <c r="I13" s="68" t="s">
        <v>469</v>
      </c>
      <c r="J13" s="42" t="s">
        <v>219</v>
      </c>
      <c r="K13" s="68" t="s">
        <v>470</v>
      </c>
      <c r="L13" s="68" t="s">
        <v>471</v>
      </c>
      <c r="M13" s="68" t="s">
        <v>472</v>
      </c>
      <c r="N13" s="68" t="s">
        <v>473</v>
      </c>
      <c r="O13" s="68" t="s">
        <v>474</v>
      </c>
      <c r="P13" s="68" t="s">
        <v>369</v>
      </c>
      <c r="Q13" s="68" t="s">
        <v>475</v>
      </c>
      <c r="R13" s="68" t="s">
        <v>476</v>
      </c>
      <c r="S13" s="68" t="s">
        <v>477</v>
      </c>
      <c r="T13" s="68" t="s">
        <v>478</v>
      </c>
      <c r="U13" s="42" t="s">
        <v>219</v>
      </c>
      <c r="V13" s="42" t="s">
        <v>219</v>
      </c>
      <c r="W13" s="68" t="s">
        <v>479</v>
      </c>
      <c r="X13" s="68" t="s">
        <v>480</v>
      </c>
      <c r="Y13" s="68" t="s">
        <v>481</v>
      </c>
      <c r="Z13" s="68" t="s">
        <v>482</v>
      </c>
      <c r="AA13" s="68" t="s">
        <v>483</v>
      </c>
      <c r="AB13" s="68" t="s">
        <v>484</v>
      </c>
      <c r="AC13" s="68" t="s">
        <v>485</v>
      </c>
      <c r="AD13" s="68" t="s">
        <v>486</v>
      </c>
      <c r="AE13" s="68" t="s">
        <v>487</v>
      </c>
      <c r="AF13" s="68" t="s">
        <v>488</v>
      </c>
      <c r="AG13" s="68" t="s">
        <v>489</v>
      </c>
      <c r="AH13" s="68" t="s">
        <v>490</v>
      </c>
      <c r="AI13" s="68" t="s">
        <v>278</v>
      </c>
      <c r="AJ13" s="42" t="s">
        <v>219</v>
      </c>
      <c r="AK13" s="42" t="s">
        <v>219</v>
      </c>
    </row>
    <row r="14" spans="2:37">
      <c r="B14" s="42" t="s">
        <v>491</v>
      </c>
      <c r="D14" s="67" t="s">
        <v>159</v>
      </c>
      <c r="E14" s="42" t="s">
        <v>219</v>
      </c>
      <c r="F14" s="68" t="s">
        <v>492</v>
      </c>
      <c r="G14" s="42" t="s">
        <v>219</v>
      </c>
      <c r="H14" s="42" t="s">
        <v>219</v>
      </c>
      <c r="I14" s="68" t="s">
        <v>493</v>
      </c>
      <c r="J14" s="42" t="s">
        <v>219</v>
      </c>
      <c r="K14" s="68" t="s">
        <v>327</v>
      </c>
      <c r="L14" s="68" t="s">
        <v>494</v>
      </c>
      <c r="M14" s="68" t="s">
        <v>495</v>
      </c>
      <c r="N14" s="68" t="s">
        <v>496</v>
      </c>
      <c r="O14" s="68" t="s">
        <v>497</v>
      </c>
      <c r="P14" s="68" t="s">
        <v>498</v>
      </c>
      <c r="Q14" s="68" t="s">
        <v>499</v>
      </c>
      <c r="R14" s="68" t="s">
        <v>500</v>
      </c>
      <c r="S14" s="68" t="s">
        <v>501</v>
      </c>
      <c r="T14" s="68" t="s">
        <v>502</v>
      </c>
      <c r="U14" s="42" t="s">
        <v>219</v>
      </c>
      <c r="V14" s="42" t="s">
        <v>219</v>
      </c>
      <c r="W14" s="68" t="s">
        <v>503</v>
      </c>
      <c r="X14" s="68" t="s">
        <v>504</v>
      </c>
      <c r="Y14" s="68" t="s">
        <v>505</v>
      </c>
      <c r="Z14" s="68" t="s">
        <v>505</v>
      </c>
      <c r="AA14" s="68" t="s">
        <v>327</v>
      </c>
      <c r="AB14" s="68" t="s">
        <v>506</v>
      </c>
      <c r="AC14" s="68" t="s">
        <v>507</v>
      </c>
      <c r="AD14" s="68" t="s">
        <v>508</v>
      </c>
      <c r="AE14" s="68" t="s">
        <v>509</v>
      </c>
      <c r="AF14" s="68" t="s">
        <v>510</v>
      </c>
      <c r="AG14" s="68" t="s">
        <v>511</v>
      </c>
      <c r="AH14" s="68" t="s">
        <v>512</v>
      </c>
      <c r="AI14" s="68" t="s">
        <v>513</v>
      </c>
      <c r="AJ14" s="42" t="s">
        <v>219</v>
      </c>
      <c r="AK14" s="42" t="s">
        <v>219</v>
      </c>
    </row>
    <row r="15" spans="2:37">
      <c r="B15" s="42" t="s">
        <v>514</v>
      </c>
      <c r="D15" s="67" t="s">
        <v>160</v>
      </c>
      <c r="E15" s="42" t="s">
        <v>219</v>
      </c>
      <c r="F15" s="68" t="s">
        <v>225</v>
      </c>
      <c r="G15" s="42" t="s">
        <v>219</v>
      </c>
      <c r="H15" s="42" t="s">
        <v>219</v>
      </c>
      <c r="I15" s="68" t="s">
        <v>515</v>
      </c>
      <c r="J15" s="42" t="s">
        <v>219</v>
      </c>
      <c r="K15" s="68" t="s">
        <v>516</v>
      </c>
      <c r="L15" s="68" t="s">
        <v>517</v>
      </c>
      <c r="M15" s="68" t="s">
        <v>518</v>
      </c>
      <c r="N15" s="68" t="s">
        <v>519</v>
      </c>
      <c r="O15" s="68" t="s">
        <v>520</v>
      </c>
      <c r="P15" s="68" t="s">
        <v>521</v>
      </c>
      <c r="Q15" s="68" t="s">
        <v>522</v>
      </c>
      <c r="R15" s="68" t="s">
        <v>523</v>
      </c>
      <c r="S15" s="68" t="s">
        <v>524</v>
      </c>
      <c r="T15" s="68" t="s">
        <v>525</v>
      </c>
      <c r="U15" s="42" t="s">
        <v>219</v>
      </c>
      <c r="V15" s="42" t="s">
        <v>219</v>
      </c>
      <c r="W15" s="68" t="s">
        <v>526</v>
      </c>
      <c r="X15" s="68" t="s">
        <v>527</v>
      </c>
      <c r="Y15" s="68" t="s">
        <v>528</v>
      </c>
      <c r="Z15" s="68" t="s">
        <v>529</v>
      </c>
      <c r="AA15" s="68" t="s">
        <v>530</v>
      </c>
      <c r="AB15" s="68" t="s">
        <v>531</v>
      </c>
      <c r="AC15" s="68" t="s">
        <v>532</v>
      </c>
      <c r="AD15" s="42" t="s">
        <v>219</v>
      </c>
      <c r="AE15" s="68" t="s">
        <v>533</v>
      </c>
      <c r="AF15" s="68" t="s">
        <v>534</v>
      </c>
      <c r="AG15" s="68" t="s">
        <v>535</v>
      </c>
      <c r="AH15" s="68" t="s">
        <v>536</v>
      </c>
      <c r="AI15" s="68" t="s">
        <v>537</v>
      </c>
      <c r="AJ15" s="42" t="s">
        <v>219</v>
      </c>
      <c r="AK15" s="42" t="s">
        <v>219</v>
      </c>
    </row>
    <row r="16" spans="2:37">
      <c r="B16" s="42" t="s">
        <v>171</v>
      </c>
      <c r="D16" s="67" t="s">
        <v>161</v>
      </c>
      <c r="E16" s="42" t="s">
        <v>219</v>
      </c>
      <c r="F16" s="68" t="s">
        <v>206</v>
      </c>
      <c r="G16" s="42" t="s">
        <v>219</v>
      </c>
      <c r="H16" s="42" t="s">
        <v>219</v>
      </c>
      <c r="I16" s="68" t="s">
        <v>403</v>
      </c>
      <c r="J16" s="42" t="s">
        <v>219</v>
      </c>
      <c r="K16" s="68" t="s">
        <v>538</v>
      </c>
      <c r="L16" s="68" t="s">
        <v>539</v>
      </c>
      <c r="M16" s="68" t="s">
        <v>540</v>
      </c>
      <c r="N16" s="68" t="s">
        <v>541</v>
      </c>
      <c r="O16" s="68" t="s">
        <v>542</v>
      </c>
      <c r="P16" s="68" t="s">
        <v>543</v>
      </c>
      <c r="Q16" s="68" t="s">
        <v>544</v>
      </c>
      <c r="R16" s="68" t="s">
        <v>545</v>
      </c>
      <c r="S16" s="68" t="s">
        <v>546</v>
      </c>
      <c r="T16" s="68" t="s">
        <v>547</v>
      </c>
      <c r="U16" s="42" t="s">
        <v>219</v>
      </c>
      <c r="V16" s="42" t="s">
        <v>219</v>
      </c>
      <c r="W16" s="68" t="s">
        <v>548</v>
      </c>
      <c r="X16" s="68" t="s">
        <v>549</v>
      </c>
      <c r="Y16" s="68" t="s">
        <v>550</v>
      </c>
      <c r="Z16" s="68" t="s">
        <v>551</v>
      </c>
      <c r="AA16" s="68" t="s">
        <v>552</v>
      </c>
      <c r="AB16" s="68" t="s">
        <v>553</v>
      </c>
      <c r="AC16" s="42" t="s">
        <v>219</v>
      </c>
      <c r="AD16" s="42" t="s">
        <v>219</v>
      </c>
      <c r="AE16" s="68" t="s">
        <v>554</v>
      </c>
      <c r="AF16" s="68" t="s">
        <v>555</v>
      </c>
      <c r="AG16" s="68" t="s">
        <v>556</v>
      </c>
      <c r="AH16" s="68" t="s">
        <v>557</v>
      </c>
      <c r="AI16" s="68" t="s">
        <v>558</v>
      </c>
      <c r="AJ16" s="42" t="s">
        <v>219</v>
      </c>
      <c r="AK16" s="42" t="s">
        <v>219</v>
      </c>
    </row>
    <row r="17" spans="1:37">
      <c r="B17" s="42" t="s">
        <v>559</v>
      </c>
      <c r="D17" s="67" t="s">
        <v>162</v>
      </c>
      <c r="E17" s="42" t="s">
        <v>219</v>
      </c>
      <c r="F17" s="68" t="s">
        <v>300</v>
      </c>
      <c r="G17" s="42" t="s">
        <v>219</v>
      </c>
      <c r="H17" s="42" t="s">
        <v>219</v>
      </c>
      <c r="I17" s="68" t="s">
        <v>560</v>
      </c>
      <c r="J17" s="42" t="s">
        <v>219</v>
      </c>
      <c r="K17" s="68" t="s">
        <v>561</v>
      </c>
      <c r="L17" s="68" t="s">
        <v>562</v>
      </c>
      <c r="M17" s="68" t="s">
        <v>563</v>
      </c>
      <c r="N17" s="68" t="s">
        <v>564</v>
      </c>
      <c r="O17" s="68" t="s">
        <v>565</v>
      </c>
      <c r="P17" s="68" t="s">
        <v>566</v>
      </c>
      <c r="Q17" s="68" t="s">
        <v>567</v>
      </c>
      <c r="R17" s="68" t="s">
        <v>568</v>
      </c>
      <c r="S17" s="68" t="s">
        <v>569</v>
      </c>
      <c r="T17" s="68" t="s">
        <v>570</v>
      </c>
      <c r="U17" s="42" t="s">
        <v>219</v>
      </c>
      <c r="V17" s="42" t="s">
        <v>219</v>
      </c>
      <c r="W17" s="68" t="s">
        <v>571</v>
      </c>
      <c r="X17" s="68" t="s">
        <v>572</v>
      </c>
      <c r="Y17" s="68" t="s">
        <v>573</v>
      </c>
      <c r="Z17" s="68" t="s">
        <v>574</v>
      </c>
      <c r="AA17" s="68" t="s">
        <v>575</v>
      </c>
      <c r="AB17" s="68" t="s">
        <v>576</v>
      </c>
      <c r="AC17" s="42" t="s">
        <v>219</v>
      </c>
      <c r="AD17" s="42" t="s">
        <v>219</v>
      </c>
      <c r="AE17" s="42" t="s">
        <v>219</v>
      </c>
      <c r="AF17" s="68" t="s">
        <v>577</v>
      </c>
      <c r="AG17" s="68" t="s">
        <v>578</v>
      </c>
      <c r="AH17" s="68" t="s">
        <v>579</v>
      </c>
      <c r="AI17" s="68" t="s">
        <v>580</v>
      </c>
      <c r="AJ17" s="42" t="s">
        <v>219</v>
      </c>
      <c r="AK17" s="42" t="s">
        <v>219</v>
      </c>
    </row>
    <row r="18" spans="1:37">
      <c r="B18" s="42" t="s">
        <v>173</v>
      </c>
      <c r="D18" s="67" t="s">
        <v>163</v>
      </c>
      <c r="E18" s="42" t="s">
        <v>219</v>
      </c>
      <c r="F18" s="68" t="s">
        <v>581</v>
      </c>
      <c r="G18" s="42" t="s">
        <v>219</v>
      </c>
      <c r="H18" s="42" t="s">
        <v>219</v>
      </c>
      <c r="I18" s="68" t="s">
        <v>582</v>
      </c>
      <c r="J18" s="42" t="s">
        <v>219</v>
      </c>
      <c r="K18" s="68" t="s">
        <v>583</v>
      </c>
      <c r="L18" s="68" t="s">
        <v>584</v>
      </c>
      <c r="M18" s="68" t="s">
        <v>585</v>
      </c>
      <c r="N18" s="68" t="s">
        <v>586</v>
      </c>
      <c r="O18" s="68" t="s">
        <v>587</v>
      </c>
      <c r="P18" s="68" t="s">
        <v>588</v>
      </c>
      <c r="Q18" s="68" t="s">
        <v>589</v>
      </c>
      <c r="R18" s="68" t="s">
        <v>590</v>
      </c>
      <c r="S18" s="68" t="s">
        <v>591</v>
      </c>
      <c r="T18" s="68" t="s">
        <v>592</v>
      </c>
      <c r="U18" s="42" t="s">
        <v>219</v>
      </c>
      <c r="V18" s="42" t="s">
        <v>219</v>
      </c>
      <c r="W18" s="68" t="s">
        <v>593</v>
      </c>
      <c r="X18" s="42" t="s">
        <v>219</v>
      </c>
      <c r="Y18" s="68" t="s">
        <v>594</v>
      </c>
      <c r="Z18" s="68" t="s">
        <v>595</v>
      </c>
      <c r="AA18" s="68" t="s">
        <v>596</v>
      </c>
      <c r="AB18" s="68" t="s">
        <v>597</v>
      </c>
      <c r="AC18" s="42" t="s">
        <v>219</v>
      </c>
      <c r="AD18" s="42" t="s">
        <v>219</v>
      </c>
      <c r="AE18" s="42" t="s">
        <v>219</v>
      </c>
      <c r="AF18" s="68" t="s">
        <v>598</v>
      </c>
      <c r="AG18" s="68" t="s">
        <v>599</v>
      </c>
      <c r="AH18" s="68" t="s">
        <v>600</v>
      </c>
      <c r="AI18" s="68" t="s">
        <v>601</v>
      </c>
      <c r="AJ18" s="42" t="s">
        <v>219</v>
      </c>
      <c r="AK18" s="42" t="s">
        <v>219</v>
      </c>
    </row>
    <row r="19" spans="1:37">
      <c r="B19" s="42" t="s">
        <v>176</v>
      </c>
      <c r="D19" s="67" t="s">
        <v>164</v>
      </c>
      <c r="E19" s="42" t="s">
        <v>219</v>
      </c>
      <c r="F19" s="68" t="s">
        <v>602</v>
      </c>
      <c r="G19" s="42" t="s">
        <v>219</v>
      </c>
      <c r="H19" s="42" t="s">
        <v>219</v>
      </c>
      <c r="I19" s="68" t="s">
        <v>497</v>
      </c>
      <c r="J19" s="42" t="s">
        <v>219</v>
      </c>
      <c r="K19" s="68" t="s">
        <v>603</v>
      </c>
      <c r="L19" s="68" t="s">
        <v>604</v>
      </c>
      <c r="M19" s="68" t="s">
        <v>605</v>
      </c>
      <c r="N19" s="42" t="s">
        <v>219</v>
      </c>
      <c r="O19" s="68" t="s">
        <v>606</v>
      </c>
      <c r="P19" s="68" t="s">
        <v>607</v>
      </c>
      <c r="Q19" s="68" t="s">
        <v>608</v>
      </c>
      <c r="R19" s="68" t="s">
        <v>609</v>
      </c>
      <c r="S19" s="68" t="s">
        <v>610</v>
      </c>
      <c r="T19" s="68" t="s">
        <v>611</v>
      </c>
      <c r="U19" s="42" t="s">
        <v>219</v>
      </c>
      <c r="V19" s="42" t="s">
        <v>219</v>
      </c>
      <c r="W19" s="68" t="s">
        <v>612</v>
      </c>
      <c r="X19" s="42" t="s">
        <v>219</v>
      </c>
      <c r="Y19" s="68" t="s">
        <v>613</v>
      </c>
      <c r="Z19" s="68" t="s">
        <v>614</v>
      </c>
      <c r="AA19" s="68" t="s">
        <v>615</v>
      </c>
      <c r="AB19" s="68" t="s">
        <v>616</v>
      </c>
      <c r="AC19" s="42" t="s">
        <v>219</v>
      </c>
      <c r="AD19" s="42" t="s">
        <v>219</v>
      </c>
      <c r="AE19" s="42" t="s">
        <v>219</v>
      </c>
      <c r="AF19" s="68" t="s">
        <v>617</v>
      </c>
      <c r="AG19" s="68" t="s">
        <v>618</v>
      </c>
      <c r="AH19" s="68" t="s">
        <v>619</v>
      </c>
      <c r="AI19" s="68" t="s">
        <v>620</v>
      </c>
      <c r="AJ19" s="42" t="s">
        <v>219</v>
      </c>
      <c r="AK19" s="42" t="s">
        <v>219</v>
      </c>
    </row>
    <row r="20" spans="1:37">
      <c r="B20" s="42" t="s">
        <v>177</v>
      </c>
      <c r="D20" s="67" t="s">
        <v>165</v>
      </c>
      <c r="E20" s="42" t="s">
        <v>219</v>
      </c>
      <c r="F20" s="68" t="s">
        <v>621</v>
      </c>
      <c r="G20" s="42" t="s">
        <v>219</v>
      </c>
      <c r="H20" s="42" t="s">
        <v>219</v>
      </c>
      <c r="I20" s="68" t="s">
        <v>622</v>
      </c>
      <c r="J20" s="42" t="s">
        <v>219</v>
      </c>
      <c r="K20" s="68" t="s">
        <v>623</v>
      </c>
      <c r="L20" s="68" t="s">
        <v>624</v>
      </c>
      <c r="M20" s="68" t="s">
        <v>625</v>
      </c>
      <c r="N20" s="42" t="s">
        <v>219</v>
      </c>
      <c r="O20" s="68" t="s">
        <v>572</v>
      </c>
      <c r="P20" s="68" t="s">
        <v>626</v>
      </c>
      <c r="Q20" s="68" t="s">
        <v>627</v>
      </c>
      <c r="R20" s="68" t="s">
        <v>628</v>
      </c>
      <c r="S20" s="68" t="s">
        <v>629</v>
      </c>
      <c r="T20" s="68" t="s">
        <v>630</v>
      </c>
      <c r="U20" s="42" t="s">
        <v>219</v>
      </c>
      <c r="V20" s="42" t="s">
        <v>219</v>
      </c>
      <c r="W20" s="68" t="s">
        <v>631</v>
      </c>
      <c r="X20" s="42" t="s">
        <v>219</v>
      </c>
      <c r="Y20" s="68" t="s">
        <v>632</v>
      </c>
      <c r="Z20" s="68" t="s">
        <v>633</v>
      </c>
      <c r="AA20" s="68" t="s">
        <v>634</v>
      </c>
      <c r="AB20" s="68" t="s">
        <v>635</v>
      </c>
      <c r="AC20" s="42" t="s">
        <v>219</v>
      </c>
      <c r="AD20" s="42" t="s">
        <v>219</v>
      </c>
      <c r="AE20" s="42" t="s">
        <v>219</v>
      </c>
      <c r="AF20" s="68" t="s">
        <v>636</v>
      </c>
      <c r="AG20" s="68" t="s">
        <v>637</v>
      </c>
      <c r="AH20" s="68" t="s">
        <v>638</v>
      </c>
      <c r="AI20" s="68" t="s">
        <v>639</v>
      </c>
      <c r="AJ20" s="42" t="s">
        <v>219</v>
      </c>
      <c r="AK20" s="42" t="s">
        <v>219</v>
      </c>
    </row>
    <row r="21" spans="1:37">
      <c r="B21" s="42" t="s">
        <v>640</v>
      </c>
      <c r="D21" s="67" t="s">
        <v>166</v>
      </c>
      <c r="E21" s="42" t="s">
        <v>219</v>
      </c>
      <c r="F21" s="68" t="s">
        <v>386</v>
      </c>
      <c r="G21" s="42" t="s">
        <v>219</v>
      </c>
      <c r="H21" s="42" t="s">
        <v>219</v>
      </c>
      <c r="I21" s="68" t="s">
        <v>641</v>
      </c>
      <c r="J21" s="42" t="s">
        <v>219</v>
      </c>
      <c r="K21" s="68" t="s">
        <v>642</v>
      </c>
      <c r="L21" s="68" t="s">
        <v>643</v>
      </c>
      <c r="M21" s="68" t="s">
        <v>644</v>
      </c>
      <c r="N21" s="42" t="s">
        <v>219</v>
      </c>
      <c r="O21" s="68" t="s">
        <v>645</v>
      </c>
      <c r="P21" s="68" t="s">
        <v>646</v>
      </c>
      <c r="Q21" s="68" t="s">
        <v>647</v>
      </c>
      <c r="R21" s="68" t="s">
        <v>648</v>
      </c>
      <c r="S21" s="68" t="s">
        <v>649</v>
      </c>
      <c r="T21" s="68" t="s">
        <v>650</v>
      </c>
      <c r="U21" s="42" t="s">
        <v>219</v>
      </c>
      <c r="V21" s="42" t="s">
        <v>219</v>
      </c>
      <c r="W21" s="68" t="s">
        <v>651</v>
      </c>
      <c r="X21" s="42" t="s">
        <v>219</v>
      </c>
      <c r="Y21" s="68" t="s">
        <v>652</v>
      </c>
      <c r="Z21" s="68" t="s">
        <v>653</v>
      </c>
      <c r="AA21" s="68" t="s">
        <v>654</v>
      </c>
      <c r="AB21" s="68" t="s">
        <v>655</v>
      </c>
      <c r="AC21" s="42" t="s">
        <v>219</v>
      </c>
      <c r="AD21" s="42" t="s">
        <v>219</v>
      </c>
      <c r="AE21" s="42" t="s">
        <v>219</v>
      </c>
      <c r="AF21" s="68" t="s">
        <v>656</v>
      </c>
      <c r="AG21" s="68" t="s">
        <v>657</v>
      </c>
      <c r="AH21" s="68" t="s">
        <v>658</v>
      </c>
      <c r="AI21" s="68" t="s">
        <v>659</v>
      </c>
      <c r="AJ21" s="42" t="s">
        <v>219</v>
      </c>
      <c r="AK21" s="42" t="s">
        <v>219</v>
      </c>
    </row>
    <row r="22" spans="1:37">
      <c r="B22" s="42" t="s">
        <v>660</v>
      </c>
      <c r="D22" s="67" t="s">
        <v>167</v>
      </c>
      <c r="E22" s="42" t="s">
        <v>219</v>
      </c>
      <c r="F22" s="68" t="s">
        <v>420</v>
      </c>
      <c r="G22" s="42" t="s">
        <v>219</v>
      </c>
      <c r="H22" s="42" t="s">
        <v>219</v>
      </c>
      <c r="I22" s="68" t="s">
        <v>661</v>
      </c>
      <c r="J22" s="42" t="s">
        <v>219</v>
      </c>
      <c r="K22" s="68" t="s">
        <v>662</v>
      </c>
      <c r="L22" s="68" t="s">
        <v>663</v>
      </c>
      <c r="M22" s="68" t="s">
        <v>664</v>
      </c>
      <c r="N22" s="42" t="s">
        <v>219</v>
      </c>
      <c r="O22" s="42" t="s">
        <v>219</v>
      </c>
      <c r="P22" s="68" t="s">
        <v>665</v>
      </c>
      <c r="Q22" s="68" t="s">
        <v>666</v>
      </c>
      <c r="R22" s="68" t="s">
        <v>667</v>
      </c>
      <c r="S22" s="68" t="s">
        <v>668</v>
      </c>
      <c r="T22" s="68" t="s">
        <v>669</v>
      </c>
      <c r="U22" s="42" t="s">
        <v>219</v>
      </c>
      <c r="V22" s="42" t="s">
        <v>219</v>
      </c>
      <c r="W22" s="68" t="s">
        <v>670</v>
      </c>
      <c r="X22" s="42" t="s">
        <v>219</v>
      </c>
      <c r="Y22" s="68" t="s">
        <v>671</v>
      </c>
      <c r="Z22" s="68" t="s">
        <v>672</v>
      </c>
      <c r="AA22" s="68" t="s">
        <v>450</v>
      </c>
      <c r="AB22" s="68" t="s">
        <v>673</v>
      </c>
      <c r="AC22" s="42" t="s">
        <v>219</v>
      </c>
      <c r="AD22" s="42" t="s">
        <v>219</v>
      </c>
      <c r="AE22" s="42" t="s">
        <v>219</v>
      </c>
      <c r="AF22" s="68" t="s">
        <v>674</v>
      </c>
      <c r="AG22" s="68" t="s">
        <v>675</v>
      </c>
      <c r="AH22" s="68" t="s">
        <v>676</v>
      </c>
      <c r="AI22" s="68" t="s">
        <v>677</v>
      </c>
      <c r="AJ22" s="42" t="s">
        <v>219</v>
      </c>
      <c r="AK22" s="42" t="s">
        <v>219</v>
      </c>
    </row>
    <row r="23" spans="1:37">
      <c r="B23" s="42" t="s">
        <v>678</v>
      </c>
      <c r="D23" s="67" t="s">
        <v>168</v>
      </c>
      <c r="E23" s="42" t="s">
        <v>219</v>
      </c>
      <c r="F23" s="68" t="s">
        <v>679</v>
      </c>
      <c r="G23" s="42" t="s">
        <v>219</v>
      </c>
      <c r="H23" s="42" t="s">
        <v>219</v>
      </c>
      <c r="I23" s="68" t="s">
        <v>680</v>
      </c>
      <c r="J23" s="42" t="s">
        <v>219</v>
      </c>
      <c r="K23" s="68" t="s">
        <v>681</v>
      </c>
      <c r="L23" s="68" t="s">
        <v>682</v>
      </c>
      <c r="M23" s="68" t="s">
        <v>683</v>
      </c>
      <c r="N23" s="42" t="s">
        <v>219</v>
      </c>
      <c r="O23" s="42" t="s">
        <v>219</v>
      </c>
      <c r="P23" s="68" t="s">
        <v>684</v>
      </c>
      <c r="Q23" s="68" t="s">
        <v>685</v>
      </c>
      <c r="R23" s="68" t="s">
        <v>686</v>
      </c>
      <c r="S23" s="68" t="s">
        <v>687</v>
      </c>
      <c r="T23" s="68" t="s">
        <v>688</v>
      </c>
      <c r="U23" s="42" t="s">
        <v>219</v>
      </c>
      <c r="V23" s="42" t="s">
        <v>219</v>
      </c>
      <c r="W23" s="68" t="s">
        <v>689</v>
      </c>
      <c r="X23" s="42" t="s">
        <v>219</v>
      </c>
      <c r="Y23" s="68" t="s">
        <v>683</v>
      </c>
      <c r="Z23" s="68" t="s">
        <v>473</v>
      </c>
      <c r="AA23" s="68" t="s">
        <v>690</v>
      </c>
      <c r="AB23" s="68" t="s">
        <v>691</v>
      </c>
      <c r="AC23" s="42" t="s">
        <v>219</v>
      </c>
      <c r="AD23" s="42" t="s">
        <v>219</v>
      </c>
      <c r="AE23" s="42" t="s">
        <v>219</v>
      </c>
      <c r="AF23" s="68" t="s">
        <v>692</v>
      </c>
      <c r="AG23" s="68" t="s">
        <v>693</v>
      </c>
      <c r="AH23" s="68" t="s">
        <v>694</v>
      </c>
      <c r="AI23" s="68" t="s">
        <v>695</v>
      </c>
      <c r="AJ23" s="42" t="s">
        <v>219</v>
      </c>
      <c r="AK23" s="42" t="s">
        <v>219</v>
      </c>
    </row>
    <row r="24" spans="1:37">
      <c r="D24" s="67" t="s">
        <v>169</v>
      </c>
      <c r="E24" s="42" t="s">
        <v>219</v>
      </c>
      <c r="F24" s="68" t="s">
        <v>696</v>
      </c>
      <c r="G24" s="42" t="s">
        <v>219</v>
      </c>
      <c r="H24" s="42" t="s">
        <v>219</v>
      </c>
      <c r="I24" s="68" t="s">
        <v>697</v>
      </c>
      <c r="J24" s="42" t="s">
        <v>219</v>
      </c>
      <c r="K24" s="68" t="s">
        <v>698</v>
      </c>
      <c r="L24" s="68" t="s">
        <v>699</v>
      </c>
      <c r="M24" s="68" t="s">
        <v>700</v>
      </c>
      <c r="N24" s="42" t="s">
        <v>219</v>
      </c>
      <c r="O24" s="42" t="s">
        <v>219</v>
      </c>
      <c r="P24" s="68" t="s">
        <v>701</v>
      </c>
      <c r="Q24" s="68" t="s">
        <v>702</v>
      </c>
      <c r="R24" s="68" t="s">
        <v>703</v>
      </c>
      <c r="S24" s="68" t="s">
        <v>704</v>
      </c>
      <c r="T24" s="68" t="s">
        <v>705</v>
      </c>
      <c r="U24" s="42" t="s">
        <v>219</v>
      </c>
      <c r="V24" s="42" t="s">
        <v>219</v>
      </c>
      <c r="W24" s="68" t="s">
        <v>706</v>
      </c>
      <c r="X24" s="42" t="s">
        <v>219</v>
      </c>
      <c r="Y24" s="68" t="s">
        <v>707</v>
      </c>
      <c r="Z24" s="68" t="s">
        <v>708</v>
      </c>
      <c r="AA24" s="68" t="s">
        <v>709</v>
      </c>
      <c r="AB24" s="68" t="s">
        <v>710</v>
      </c>
      <c r="AC24" s="42" t="s">
        <v>219</v>
      </c>
      <c r="AD24" s="42" t="s">
        <v>219</v>
      </c>
      <c r="AE24" s="42" t="s">
        <v>219</v>
      </c>
      <c r="AF24" s="68" t="s">
        <v>711</v>
      </c>
      <c r="AG24" s="68" t="s">
        <v>712</v>
      </c>
      <c r="AH24" s="68" t="s">
        <v>713</v>
      </c>
      <c r="AI24" s="68" t="s">
        <v>714</v>
      </c>
      <c r="AJ24" s="42" t="s">
        <v>219</v>
      </c>
      <c r="AK24" s="42" t="s">
        <v>219</v>
      </c>
    </row>
    <row r="25" spans="1:37">
      <c r="D25" s="67" t="s">
        <v>170</v>
      </c>
      <c r="E25" s="42" t="s">
        <v>219</v>
      </c>
      <c r="F25" s="68" t="s">
        <v>715</v>
      </c>
      <c r="G25" s="42" t="s">
        <v>219</v>
      </c>
      <c r="H25" s="42" t="s">
        <v>219</v>
      </c>
      <c r="I25" s="68" t="s">
        <v>716</v>
      </c>
      <c r="J25" s="42" t="s">
        <v>219</v>
      </c>
      <c r="K25" s="68" t="s">
        <v>684</v>
      </c>
      <c r="L25" s="68" t="s">
        <v>717</v>
      </c>
      <c r="M25" s="68" t="s">
        <v>718</v>
      </c>
      <c r="N25" s="42" t="s">
        <v>219</v>
      </c>
      <c r="O25" s="42" t="s">
        <v>219</v>
      </c>
      <c r="P25" s="68" t="s">
        <v>719</v>
      </c>
      <c r="Q25" s="68" t="s">
        <v>720</v>
      </c>
      <c r="R25" s="68" t="s">
        <v>721</v>
      </c>
      <c r="S25" s="68" t="s">
        <v>722</v>
      </c>
      <c r="T25" s="68" t="s">
        <v>723</v>
      </c>
      <c r="U25" s="42" t="s">
        <v>219</v>
      </c>
      <c r="V25" s="42" t="s">
        <v>219</v>
      </c>
      <c r="W25" s="68" t="s">
        <v>605</v>
      </c>
      <c r="X25" s="42" t="s">
        <v>219</v>
      </c>
      <c r="Y25" s="68" t="s">
        <v>724</v>
      </c>
      <c r="Z25" s="68" t="s">
        <v>725</v>
      </c>
      <c r="AA25" s="68" t="s">
        <v>726</v>
      </c>
      <c r="AB25" s="68" t="s">
        <v>727</v>
      </c>
      <c r="AC25" s="42" t="s">
        <v>219</v>
      </c>
      <c r="AD25" s="42" t="s">
        <v>219</v>
      </c>
      <c r="AE25" s="42" t="s">
        <v>219</v>
      </c>
      <c r="AF25" s="68" t="s">
        <v>728</v>
      </c>
      <c r="AG25" s="68" t="s">
        <v>729</v>
      </c>
      <c r="AH25" s="68" t="s">
        <v>730</v>
      </c>
      <c r="AI25" s="68" t="s">
        <v>731</v>
      </c>
      <c r="AJ25" s="42" t="s">
        <v>219</v>
      </c>
      <c r="AK25" s="42" t="s">
        <v>219</v>
      </c>
    </row>
    <row r="26" spans="1:37">
      <c r="A26" s="41"/>
      <c r="B26" s="41"/>
      <c r="C26" s="41"/>
      <c r="D26" s="67" t="s">
        <v>171</v>
      </c>
      <c r="E26" s="42" t="s">
        <v>219</v>
      </c>
      <c r="F26" s="68" t="s">
        <v>494</v>
      </c>
      <c r="G26" s="42" t="s">
        <v>219</v>
      </c>
      <c r="H26" s="42" t="s">
        <v>219</v>
      </c>
      <c r="I26" s="42" t="s">
        <v>219</v>
      </c>
      <c r="J26" s="42" t="s">
        <v>219</v>
      </c>
      <c r="K26" s="68" t="s">
        <v>732</v>
      </c>
      <c r="L26" s="68" t="s">
        <v>733</v>
      </c>
      <c r="M26" s="68" t="s">
        <v>734</v>
      </c>
      <c r="N26" s="42" t="s">
        <v>219</v>
      </c>
      <c r="O26" s="42" t="s">
        <v>219</v>
      </c>
      <c r="P26" s="68" t="s">
        <v>735</v>
      </c>
      <c r="Q26" s="68" t="s">
        <v>736</v>
      </c>
      <c r="R26" s="68" t="s">
        <v>737</v>
      </c>
      <c r="S26" s="68" t="s">
        <v>738</v>
      </c>
      <c r="T26" s="68" t="s">
        <v>739</v>
      </c>
      <c r="U26" s="42" t="s">
        <v>219</v>
      </c>
      <c r="V26" s="42" t="s">
        <v>219</v>
      </c>
      <c r="W26" s="68" t="s">
        <v>740</v>
      </c>
      <c r="X26" s="42" t="s">
        <v>219</v>
      </c>
      <c r="Y26" s="68" t="s">
        <v>741</v>
      </c>
      <c r="Z26" s="68" t="s">
        <v>742</v>
      </c>
      <c r="AA26" s="68" t="s">
        <v>743</v>
      </c>
      <c r="AB26" s="68" t="s">
        <v>744</v>
      </c>
      <c r="AC26" s="42" t="s">
        <v>219</v>
      </c>
      <c r="AD26" s="42" t="s">
        <v>219</v>
      </c>
      <c r="AE26" s="42" t="s">
        <v>219</v>
      </c>
      <c r="AF26" s="68" t="s">
        <v>745</v>
      </c>
      <c r="AG26" s="68" t="s">
        <v>746</v>
      </c>
      <c r="AH26" s="68" t="s">
        <v>747</v>
      </c>
      <c r="AI26" s="68" t="s">
        <v>464</v>
      </c>
      <c r="AJ26" s="42" t="s">
        <v>219</v>
      </c>
      <c r="AK26" s="42" t="s">
        <v>219</v>
      </c>
    </row>
    <row r="27" spans="1:37">
      <c r="A27" s="42"/>
      <c r="B27" s="43"/>
      <c r="C27" s="44"/>
      <c r="D27" s="67" t="s">
        <v>172</v>
      </c>
      <c r="E27" s="42" t="s">
        <v>219</v>
      </c>
      <c r="F27" s="68" t="s">
        <v>748</v>
      </c>
      <c r="G27" s="42" t="s">
        <v>219</v>
      </c>
      <c r="H27" s="42" t="s">
        <v>219</v>
      </c>
      <c r="I27" s="42" t="s">
        <v>219</v>
      </c>
      <c r="J27" s="42" t="s">
        <v>219</v>
      </c>
      <c r="K27" s="68" t="s">
        <v>749</v>
      </c>
      <c r="L27" s="68" t="s">
        <v>750</v>
      </c>
      <c r="M27" s="68" t="s">
        <v>751</v>
      </c>
      <c r="N27" s="42" t="s">
        <v>219</v>
      </c>
      <c r="O27" s="42" t="s">
        <v>219</v>
      </c>
      <c r="P27" s="68" t="s">
        <v>752</v>
      </c>
      <c r="Q27" s="68" t="s">
        <v>753</v>
      </c>
      <c r="R27" s="68" t="s">
        <v>754</v>
      </c>
      <c r="S27" s="68" t="s">
        <v>755</v>
      </c>
      <c r="T27" s="68" t="s">
        <v>561</v>
      </c>
      <c r="U27" s="42" t="s">
        <v>219</v>
      </c>
      <c r="V27" s="42" t="s">
        <v>219</v>
      </c>
      <c r="W27" s="68" t="s">
        <v>756</v>
      </c>
      <c r="X27" s="42" t="s">
        <v>219</v>
      </c>
      <c r="Y27" s="68" t="s">
        <v>757</v>
      </c>
      <c r="Z27" s="68" t="s">
        <v>758</v>
      </c>
      <c r="AA27" s="68" t="s">
        <v>759</v>
      </c>
      <c r="AB27" s="68" t="s">
        <v>760</v>
      </c>
      <c r="AC27" s="42" t="s">
        <v>219</v>
      </c>
      <c r="AD27" s="42" t="s">
        <v>219</v>
      </c>
      <c r="AE27" s="42" t="s">
        <v>219</v>
      </c>
      <c r="AF27" s="68" t="s">
        <v>761</v>
      </c>
      <c r="AG27" s="68" t="s">
        <v>762</v>
      </c>
      <c r="AH27" s="68" t="s">
        <v>763</v>
      </c>
      <c r="AI27" s="68" t="s">
        <v>275</v>
      </c>
      <c r="AJ27" s="42" t="s">
        <v>219</v>
      </c>
      <c r="AK27" s="42" t="s">
        <v>219</v>
      </c>
    </row>
    <row r="28" spans="1:37">
      <c r="A28" s="42"/>
      <c r="B28" s="43"/>
      <c r="C28" s="44"/>
      <c r="D28" s="67" t="s">
        <v>173</v>
      </c>
      <c r="E28" s="42" t="s">
        <v>219</v>
      </c>
      <c r="F28" s="68" t="s">
        <v>764</v>
      </c>
      <c r="G28" s="42" t="s">
        <v>219</v>
      </c>
      <c r="H28" s="42" t="s">
        <v>219</v>
      </c>
      <c r="I28" s="42" t="s">
        <v>219</v>
      </c>
      <c r="J28" s="42" t="s">
        <v>219</v>
      </c>
      <c r="K28" s="68" t="s">
        <v>765</v>
      </c>
      <c r="L28" s="68" t="s">
        <v>766</v>
      </c>
      <c r="M28" s="68" t="s">
        <v>767</v>
      </c>
      <c r="N28" s="42" t="s">
        <v>219</v>
      </c>
      <c r="O28" s="42" t="s">
        <v>219</v>
      </c>
      <c r="P28" s="68" t="s">
        <v>768</v>
      </c>
      <c r="Q28" s="42" t="s">
        <v>219</v>
      </c>
      <c r="R28" s="68" t="s">
        <v>644</v>
      </c>
      <c r="S28" s="68" t="s">
        <v>769</v>
      </c>
      <c r="T28" s="68" t="s">
        <v>770</v>
      </c>
      <c r="U28" s="42" t="s">
        <v>219</v>
      </c>
      <c r="V28" s="42" t="s">
        <v>219</v>
      </c>
      <c r="W28" s="68" t="s">
        <v>771</v>
      </c>
      <c r="X28" s="42" t="s">
        <v>219</v>
      </c>
      <c r="Y28" s="68" t="s">
        <v>772</v>
      </c>
      <c r="Z28" s="68" t="s">
        <v>720</v>
      </c>
      <c r="AA28" s="68" t="s">
        <v>773</v>
      </c>
      <c r="AB28" s="68" t="s">
        <v>774</v>
      </c>
      <c r="AC28" s="42" t="s">
        <v>219</v>
      </c>
      <c r="AD28" s="42" t="s">
        <v>219</v>
      </c>
      <c r="AE28" s="42" t="s">
        <v>219</v>
      </c>
      <c r="AF28" s="68" t="s">
        <v>775</v>
      </c>
      <c r="AG28" s="68" t="s">
        <v>776</v>
      </c>
      <c r="AH28" s="68" t="s">
        <v>777</v>
      </c>
      <c r="AI28" s="68" t="s">
        <v>778</v>
      </c>
      <c r="AJ28" s="42" t="s">
        <v>219</v>
      </c>
      <c r="AK28" s="42" t="s">
        <v>219</v>
      </c>
    </row>
    <row r="29" spans="1:37">
      <c r="A29" s="42"/>
      <c r="B29" s="43"/>
      <c r="C29" s="44"/>
      <c r="D29" s="67" t="s">
        <v>174</v>
      </c>
      <c r="E29" s="42" t="s">
        <v>219</v>
      </c>
      <c r="F29" s="68" t="s">
        <v>779</v>
      </c>
      <c r="G29" s="42" t="s">
        <v>219</v>
      </c>
      <c r="H29" s="42" t="s">
        <v>219</v>
      </c>
      <c r="I29" s="42" t="s">
        <v>219</v>
      </c>
      <c r="J29" s="42" t="s">
        <v>219</v>
      </c>
      <c r="K29" s="68" t="s">
        <v>780</v>
      </c>
      <c r="L29" s="68" t="s">
        <v>781</v>
      </c>
      <c r="M29" s="68" t="s">
        <v>782</v>
      </c>
      <c r="N29" s="42" t="s">
        <v>219</v>
      </c>
      <c r="O29" s="42" t="s">
        <v>219</v>
      </c>
      <c r="P29" s="68" t="s">
        <v>783</v>
      </c>
      <c r="Q29" s="42" t="s">
        <v>219</v>
      </c>
      <c r="R29" s="68" t="s">
        <v>784</v>
      </c>
      <c r="S29" s="68" t="s">
        <v>785</v>
      </c>
      <c r="T29" s="68" t="s">
        <v>786</v>
      </c>
      <c r="U29" s="42" t="s">
        <v>219</v>
      </c>
      <c r="V29" s="42" t="s">
        <v>219</v>
      </c>
      <c r="W29" s="68" t="s">
        <v>787</v>
      </c>
      <c r="X29" s="42" t="s">
        <v>219</v>
      </c>
      <c r="Y29" s="68" t="s">
        <v>788</v>
      </c>
      <c r="Z29" s="68" t="s">
        <v>789</v>
      </c>
      <c r="AA29" s="68" t="s">
        <v>790</v>
      </c>
      <c r="AB29" s="68" t="s">
        <v>791</v>
      </c>
      <c r="AC29" s="42" t="s">
        <v>219</v>
      </c>
      <c r="AD29" s="42" t="s">
        <v>219</v>
      </c>
      <c r="AE29" s="42" t="s">
        <v>219</v>
      </c>
      <c r="AF29" s="68" t="s">
        <v>792</v>
      </c>
      <c r="AG29" s="42" t="s">
        <v>219</v>
      </c>
      <c r="AH29" s="68" t="s">
        <v>793</v>
      </c>
      <c r="AI29" s="68" t="s">
        <v>794</v>
      </c>
      <c r="AJ29" s="42" t="s">
        <v>219</v>
      </c>
      <c r="AK29" s="42" t="s">
        <v>219</v>
      </c>
    </row>
    <row r="30" spans="1:37">
      <c r="A30" s="42"/>
      <c r="B30" s="43"/>
      <c r="C30" s="44"/>
      <c r="D30" s="67" t="s">
        <v>175</v>
      </c>
      <c r="E30" s="42" t="s">
        <v>219</v>
      </c>
      <c r="F30" s="68" t="s">
        <v>795</v>
      </c>
      <c r="G30" s="42" t="s">
        <v>219</v>
      </c>
      <c r="H30" s="42" t="s">
        <v>219</v>
      </c>
      <c r="I30" s="42" t="s">
        <v>219</v>
      </c>
      <c r="J30" s="42" t="s">
        <v>219</v>
      </c>
      <c r="K30" s="68" t="s">
        <v>796</v>
      </c>
      <c r="L30" s="68" t="s">
        <v>797</v>
      </c>
      <c r="M30" s="42" t="s">
        <v>219</v>
      </c>
      <c r="N30" s="42" t="s">
        <v>219</v>
      </c>
      <c r="O30" s="42" t="s">
        <v>219</v>
      </c>
      <c r="P30" s="68" t="s">
        <v>798</v>
      </c>
      <c r="Q30" s="42" t="s">
        <v>219</v>
      </c>
      <c r="R30" s="68" t="s">
        <v>799</v>
      </c>
      <c r="S30" s="68" t="s">
        <v>800</v>
      </c>
      <c r="T30" s="68" t="s">
        <v>801</v>
      </c>
      <c r="U30" s="42" t="s">
        <v>219</v>
      </c>
      <c r="V30" s="42" t="s">
        <v>219</v>
      </c>
      <c r="W30" s="68" t="s">
        <v>802</v>
      </c>
      <c r="X30" s="42" t="s">
        <v>219</v>
      </c>
      <c r="Y30" s="68" t="s">
        <v>803</v>
      </c>
      <c r="Z30" s="68" t="s">
        <v>804</v>
      </c>
      <c r="AA30" s="68" t="s">
        <v>805</v>
      </c>
      <c r="AB30" s="68" t="s">
        <v>443</v>
      </c>
      <c r="AC30" s="42" t="s">
        <v>219</v>
      </c>
      <c r="AD30" s="42" t="s">
        <v>219</v>
      </c>
      <c r="AE30" s="42" t="s">
        <v>219</v>
      </c>
      <c r="AF30" s="68" t="s">
        <v>561</v>
      </c>
      <c r="AG30" s="42" t="s">
        <v>219</v>
      </c>
      <c r="AH30" s="68" t="s">
        <v>806</v>
      </c>
      <c r="AI30" s="68" t="s">
        <v>807</v>
      </c>
      <c r="AJ30" s="42" t="s">
        <v>219</v>
      </c>
      <c r="AK30" s="42" t="s">
        <v>219</v>
      </c>
    </row>
    <row r="31" spans="1:37">
      <c r="A31" s="42"/>
      <c r="B31" s="43"/>
      <c r="C31" s="44"/>
      <c r="D31" s="67" t="s">
        <v>176</v>
      </c>
      <c r="E31" s="42" t="s">
        <v>219</v>
      </c>
      <c r="F31" s="68" t="s">
        <v>808</v>
      </c>
      <c r="G31" s="42" t="s">
        <v>219</v>
      </c>
      <c r="H31" s="42" t="s">
        <v>219</v>
      </c>
      <c r="I31" s="42" t="s">
        <v>219</v>
      </c>
      <c r="J31" s="42" t="s">
        <v>219</v>
      </c>
      <c r="K31" s="68" t="s">
        <v>809</v>
      </c>
      <c r="L31" s="68" t="s">
        <v>810</v>
      </c>
      <c r="M31" s="42" t="s">
        <v>219</v>
      </c>
      <c r="N31" s="42" t="s">
        <v>219</v>
      </c>
      <c r="O31" s="42" t="s">
        <v>219</v>
      </c>
      <c r="P31" s="68" t="s">
        <v>811</v>
      </c>
      <c r="Q31" s="42" t="s">
        <v>219</v>
      </c>
      <c r="R31" s="68" t="s">
        <v>812</v>
      </c>
      <c r="S31" s="68" t="s">
        <v>813</v>
      </c>
      <c r="T31" s="68" t="s">
        <v>814</v>
      </c>
      <c r="U31" s="42" t="s">
        <v>219</v>
      </c>
      <c r="V31" s="42" t="s">
        <v>219</v>
      </c>
      <c r="W31" s="68" t="s">
        <v>815</v>
      </c>
      <c r="X31" s="42" t="s">
        <v>219</v>
      </c>
      <c r="Y31" s="68" t="s">
        <v>816</v>
      </c>
      <c r="Z31" s="68" t="s">
        <v>817</v>
      </c>
      <c r="AA31" s="68" t="s">
        <v>818</v>
      </c>
      <c r="AB31" s="68" t="s">
        <v>819</v>
      </c>
      <c r="AC31" s="42" t="s">
        <v>219</v>
      </c>
      <c r="AD31" s="42" t="s">
        <v>219</v>
      </c>
      <c r="AE31" s="42" t="s">
        <v>219</v>
      </c>
      <c r="AF31" s="68" t="s">
        <v>820</v>
      </c>
      <c r="AG31" s="42" t="s">
        <v>219</v>
      </c>
      <c r="AH31" s="68" t="s">
        <v>821</v>
      </c>
      <c r="AI31" s="68" t="s">
        <v>708</v>
      </c>
      <c r="AJ31" s="42" t="s">
        <v>219</v>
      </c>
      <c r="AK31" s="42" t="s">
        <v>219</v>
      </c>
    </row>
    <row r="32" spans="1:37">
      <c r="A32" s="42"/>
      <c r="B32" s="43"/>
      <c r="C32" s="44"/>
      <c r="D32" s="67" t="s">
        <v>177</v>
      </c>
      <c r="E32" s="42" t="s">
        <v>219</v>
      </c>
      <c r="F32" s="68" t="s">
        <v>822</v>
      </c>
      <c r="G32" s="42" t="s">
        <v>219</v>
      </c>
      <c r="H32" s="42" t="s">
        <v>219</v>
      </c>
      <c r="I32" s="42" t="s">
        <v>219</v>
      </c>
      <c r="J32" s="42" t="s">
        <v>219</v>
      </c>
      <c r="K32" s="68" t="s">
        <v>823</v>
      </c>
      <c r="L32" s="68" t="s">
        <v>824</v>
      </c>
      <c r="M32" s="42" t="s">
        <v>219</v>
      </c>
      <c r="N32" s="42" t="s">
        <v>219</v>
      </c>
      <c r="O32" s="42" t="s">
        <v>219</v>
      </c>
      <c r="P32" s="68" t="s">
        <v>825</v>
      </c>
      <c r="Q32" s="42" t="s">
        <v>219</v>
      </c>
      <c r="R32" s="68" t="s">
        <v>826</v>
      </c>
      <c r="S32" s="68" t="s">
        <v>827</v>
      </c>
      <c r="T32" s="68" t="s">
        <v>828</v>
      </c>
      <c r="U32" s="42" t="s">
        <v>219</v>
      </c>
      <c r="V32" s="42" t="s">
        <v>219</v>
      </c>
      <c r="W32" s="68" t="s">
        <v>829</v>
      </c>
      <c r="X32" s="42" t="s">
        <v>219</v>
      </c>
      <c r="Y32" s="68" t="s">
        <v>830</v>
      </c>
      <c r="Z32" s="42" t="s">
        <v>219</v>
      </c>
      <c r="AA32" s="68" t="s">
        <v>831</v>
      </c>
      <c r="AB32" s="68" t="s">
        <v>832</v>
      </c>
      <c r="AC32" s="42" t="s">
        <v>219</v>
      </c>
      <c r="AD32" s="42" t="s">
        <v>219</v>
      </c>
      <c r="AE32" s="42" t="s">
        <v>219</v>
      </c>
      <c r="AF32" s="68" t="s">
        <v>833</v>
      </c>
      <c r="AG32" s="42" t="s">
        <v>219</v>
      </c>
      <c r="AH32" s="68" t="s">
        <v>834</v>
      </c>
      <c r="AI32" s="68" t="s">
        <v>835</v>
      </c>
      <c r="AJ32" s="42" t="s">
        <v>219</v>
      </c>
      <c r="AK32" s="42" t="s">
        <v>219</v>
      </c>
    </row>
    <row r="33" spans="1:37">
      <c r="A33" s="42"/>
      <c r="B33" s="43"/>
      <c r="C33" s="44"/>
      <c r="D33" s="67" t="s">
        <v>178</v>
      </c>
      <c r="E33" s="42" t="s">
        <v>219</v>
      </c>
      <c r="F33" s="68" t="s">
        <v>836</v>
      </c>
      <c r="G33" s="42" t="s">
        <v>219</v>
      </c>
      <c r="H33" s="42" t="s">
        <v>219</v>
      </c>
      <c r="I33" s="42" t="s">
        <v>219</v>
      </c>
      <c r="J33" s="42" t="s">
        <v>219</v>
      </c>
      <c r="K33" s="68" t="s">
        <v>837</v>
      </c>
      <c r="L33" s="68" t="s">
        <v>838</v>
      </c>
      <c r="M33" s="42" t="s">
        <v>219</v>
      </c>
      <c r="N33" s="42" t="s">
        <v>219</v>
      </c>
      <c r="O33" s="42" t="s">
        <v>219</v>
      </c>
      <c r="P33" s="68" t="s">
        <v>839</v>
      </c>
      <c r="Q33" s="42" t="s">
        <v>219</v>
      </c>
      <c r="R33" s="68" t="s">
        <v>840</v>
      </c>
      <c r="S33" s="42" t="s">
        <v>219</v>
      </c>
      <c r="T33" s="68" t="s">
        <v>841</v>
      </c>
      <c r="U33" s="42" t="s">
        <v>219</v>
      </c>
      <c r="V33" s="42" t="s">
        <v>219</v>
      </c>
      <c r="W33" s="68" t="s">
        <v>842</v>
      </c>
      <c r="X33" s="42" t="s">
        <v>219</v>
      </c>
      <c r="Y33" s="42" t="s">
        <v>219</v>
      </c>
      <c r="Z33" s="42" t="s">
        <v>219</v>
      </c>
      <c r="AA33" s="68" t="s">
        <v>843</v>
      </c>
      <c r="AB33" s="68" t="s">
        <v>844</v>
      </c>
      <c r="AC33" s="42" t="s">
        <v>219</v>
      </c>
      <c r="AD33" s="42" t="s">
        <v>219</v>
      </c>
      <c r="AE33" s="42" t="s">
        <v>219</v>
      </c>
      <c r="AF33" s="68" t="s">
        <v>845</v>
      </c>
      <c r="AG33" s="42" t="s">
        <v>219</v>
      </c>
      <c r="AH33" s="68" t="s">
        <v>846</v>
      </c>
      <c r="AI33" s="68" t="s">
        <v>847</v>
      </c>
      <c r="AJ33" s="42" t="s">
        <v>219</v>
      </c>
      <c r="AK33" s="42" t="s">
        <v>219</v>
      </c>
    </row>
    <row r="34" spans="1:37">
      <c r="A34" s="42"/>
      <c r="B34" s="43"/>
      <c r="C34" s="45"/>
      <c r="D34" s="67" t="s">
        <v>179</v>
      </c>
      <c r="E34" s="42" t="s">
        <v>219</v>
      </c>
      <c r="F34" s="68" t="s">
        <v>848</v>
      </c>
      <c r="G34" s="42" t="s">
        <v>219</v>
      </c>
      <c r="H34" s="42" t="s">
        <v>219</v>
      </c>
      <c r="I34" s="42" t="s">
        <v>219</v>
      </c>
      <c r="J34" s="42" t="s">
        <v>219</v>
      </c>
      <c r="K34" s="68" t="s">
        <v>849</v>
      </c>
      <c r="L34" s="68" t="s">
        <v>850</v>
      </c>
      <c r="M34" s="42" t="s">
        <v>219</v>
      </c>
      <c r="N34" s="42" t="s">
        <v>219</v>
      </c>
      <c r="O34" s="42" t="s">
        <v>219</v>
      </c>
      <c r="P34" s="68" t="s">
        <v>851</v>
      </c>
      <c r="Q34" s="42" t="s">
        <v>219</v>
      </c>
      <c r="R34" s="42" t="s">
        <v>219</v>
      </c>
      <c r="S34" s="42" t="s">
        <v>219</v>
      </c>
      <c r="T34" s="68" t="s">
        <v>852</v>
      </c>
      <c r="U34" s="42" t="s">
        <v>219</v>
      </c>
      <c r="V34" s="42" t="s">
        <v>219</v>
      </c>
      <c r="W34" s="68" t="s">
        <v>853</v>
      </c>
      <c r="X34" s="42" t="s">
        <v>219</v>
      </c>
      <c r="Y34" s="42" t="s">
        <v>219</v>
      </c>
      <c r="Z34" s="42" t="s">
        <v>219</v>
      </c>
      <c r="AA34" s="68" t="s">
        <v>854</v>
      </c>
      <c r="AB34" s="68" t="s">
        <v>855</v>
      </c>
      <c r="AC34" s="42" t="s">
        <v>219</v>
      </c>
      <c r="AD34" s="42" t="s">
        <v>219</v>
      </c>
      <c r="AE34" s="42" t="s">
        <v>219</v>
      </c>
      <c r="AF34" s="68" t="s">
        <v>856</v>
      </c>
      <c r="AG34" s="42" t="s">
        <v>219</v>
      </c>
      <c r="AH34" s="68" t="s">
        <v>857</v>
      </c>
      <c r="AI34" s="68" t="s">
        <v>712</v>
      </c>
      <c r="AJ34" s="42" t="s">
        <v>219</v>
      </c>
      <c r="AK34" s="42" t="s">
        <v>219</v>
      </c>
    </row>
    <row r="35" spans="1:37">
      <c r="A35" s="42"/>
      <c r="B35" s="43"/>
      <c r="C35" s="45"/>
      <c r="D35" s="67" t="s">
        <v>180</v>
      </c>
      <c r="E35" s="42" t="s">
        <v>219</v>
      </c>
      <c r="F35" s="68" t="s">
        <v>858</v>
      </c>
      <c r="G35" s="42" t="s">
        <v>219</v>
      </c>
      <c r="H35" s="42" t="s">
        <v>219</v>
      </c>
      <c r="I35" s="42" t="s">
        <v>219</v>
      </c>
      <c r="J35" s="42" t="s">
        <v>219</v>
      </c>
      <c r="K35" s="68" t="s">
        <v>859</v>
      </c>
      <c r="L35" s="68" t="s">
        <v>860</v>
      </c>
      <c r="M35" s="42" t="s">
        <v>219</v>
      </c>
      <c r="N35" s="42" t="s">
        <v>219</v>
      </c>
      <c r="O35" s="42" t="s">
        <v>219</v>
      </c>
      <c r="P35" s="68" t="s">
        <v>861</v>
      </c>
      <c r="Q35" s="42" t="s">
        <v>219</v>
      </c>
      <c r="R35" s="42" t="s">
        <v>219</v>
      </c>
      <c r="S35" s="42" t="s">
        <v>219</v>
      </c>
      <c r="T35" s="68" t="s">
        <v>862</v>
      </c>
      <c r="U35" s="42" t="s">
        <v>219</v>
      </c>
      <c r="V35" s="42" t="s">
        <v>219</v>
      </c>
      <c r="W35" s="68" t="s">
        <v>863</v>
      </c>
      <c r="X35" s="42" t="s">
        <v>219</v>
      </c>
      <c r="Y35" s="42" t="s">
        <v>219</v>
      </c>
      <c r="Z35" s="42" t="s">
        <v>219</v>
      </c>
      <c r="AA35" s="68" t="s">
        <v>464</v>
      </c>
      <c r="AB35" s="68" t="s">
        <v>461</v>
      </c>
      <c r="AC35" s="42" t="s">
        <v>219</v>
      </c>
      <c r="AD35" s="42" t="s">
        <v>219</v>
      </c>
      <c r="AE35" s="42" t="s">
        <v>219</v>
      </c>
      <c r="AF35" s="68" t="s">
        <v>864</v>
      </c>
      <c r="AG35" s="42" t="s">
        <v>219</v>
      </c>
      <c r="AH35" s="68" t="s">
        <v>865</v>
      </c>
      <c r="AI35" s="68" t="s">
        <v>866</v>
      </c>
      <c r="AJ35" s="42" t="s">
        <v>219</v>
      </c>
      <c r="AK35" s="42" t="s">
        <v>219</v>
      </c>
    </row>
    <row r="36" spans="1:37">
      <c r="A36" s="42"/>
      <c r="B36" s="43"/>
      <c r="C36" s="45"/>
      <c r="D36" s="67" t="s">
        <v>181</v>
      </c>
      <c r="E36" s="42" t="s">
        <v>219</v>
      </c>
      <c r="F36" s="68" t="s">
        <v>867</v>
      </c>
      <c r="G36" s="42" t="s">
        <v>219</v>
      </c>
      <c r="H36" s="42" t="s">
        <v>219</v>
      </c>
      <c r="I36" s="42" t="s">
        <v>219</v>
      </c>
      <c r="J36" s="42" t="s">
        <v>219</v>
      </c>
      <c r="K36" s="68" t="s">
        <v>868</v>
      </c>
      <c r="L36" s="68" t="s">
        <v>869</v>
      </c>
      <c r="M36" s="42" t="s">
        <v>219</v>
      </c>
      <c r="N36" s="42" t="s">
        <v>219</v>
      </c>
      <c r="O36" s="42" t="s">
        <v>219</v>
      </c>
      <c r="P36" s="68" t="s">
        <v>870</v>
      </c>
      <c r="Q36" s="42" t="s">
        <v>219</v>
      </c>
      <c r="R36" s="42" t="s">
        <v>219</v>
      </c>
      <c r="S36" s="42" t="s">
        <v>219</v>
      </c>
      <c r="T36" s="68" t="s">
        <v>871</v>
      </c>
      <c r="U36" s="42" t="s">
        <v>219</v>
      </c>
      <c r="V36" s="42" t="s">
        <v>219</v>
      </c>
      <c r="W36" s="68" t="s">
        <v>872</v>
      </c>
      <c r="X36" s="42" t="s">
        <v>219</v>
      </c>
      <c r="Y36" s="42" t="s">
        <v>219</v>
      </c>
      <c r="Z36" s="42" t="s">
        <v>219</v>
      </c>
      <c r="AA36" s="68" t="s">
        <v>873</v>
      </c>
      <c r="AB36" s="68" t="s">
        <v>874</v>
      </c>
      <c r="AC36" s="42" t="s">
        <v>219</v>
      </c>
      <c r="AD36" s="42" t="s">
        <v>219</v>
      </c>
      <c r="AE36" s="42" t="s">
        <v>219</v>
      </c>
      <c r="AF36" s="68" t="s">
        <v>875</v>
      </c>
      <c r="AG36" s="42" t="s">
        <v>219</v>
      </c>
      <c r="AH36" s="68" t="s">
        <v>876</v>
      </c>
      <c r="AI36" s="68" t="s">
        <v>877</v>
      </c>
      <c r="AJ36" s="42" t="s">
        <v>219</v>
      </c>
      <c r="AK36" s="42" t="s">
        <v>219</v>
      </c>
    </row>
    <row r="37" spans="1:37">
      <c r="D37"/>
      <c r="E37" s="42" t="s">
        <v>219</v>
      </c>
      <c r="F37" s="68" t="s">
        <v>878</v>
      </c>
      <c r="G37" s="42" t="s">
        <v>219</v>
      </c>
      <c r="H37" s="42" t="s">
        <v>219</v>
      </c>
      <c r="I37" s="42" t="s">
        <v>219</v>
      </c>
      <c r="J37" s="42" t="s">
        <v>219</v>
      </c>
      <c r="K37" s="68" t="s">
        <v>879</v>
      </c>
      <c r="L37" s="68" t="s">
        <v>880</v>
      </c>
      <c r="M37" s="42" t="s">
        <v>219</v>
      </c>
      <c r="N37" s="42" t="s">
        <v>219</v>
      </c>
      <c r="O37" s="42" t="s">
        <v>219</v>
      </c>
      <c r="P37" s="68" t="s">
        <v>881</v>
      </c>
      <c r="Q37" s="42" t="s">
        <v>219</v>
      </c>
      <c r="R37" s="42" t="s">
        <v>219</v>
      </c>
      <c r="S37" s="42" t="s">
        <v>219</v>
      </c>
      <c r="T37" s="68" t="s">
        <v>882</v>
      </c>
      <c r="U37" s="42" t="s">
        <v>219</v>
      </c>
      <c r="V37" s="42" t="s">
        <v>219</v>
      </c>
      <c r="W37" s="68" t="s">
        <v>883</v>
      </c>
      <c r="X37" s="42" t="s">
        <v>219</v>
      </c>
      <c r="Y37" s="42" t="s">
        <v>219</v>
      </c>
      <c r="Z37" s="42" t="s">
        <v>219</v>
      </c>
      <c r="AA37" s="68" t="s">
        <v>884</v>
      </c>
      <c r="AB37" s="68" t="s">
        <v>885</v>
      </c>
      <c r="AC37" s="42" t="s">
        <v>219</v>
      </c>
      <c r="AD37" s="42" t="s">
        <v>219</v>
      </c>
      <c r="AE37" s="42" t="s">
        <v>219</v>
      </c>
      <c r="AF37" s="68" t="s">
        <v>886</v>
      </c>
      <c r="AG37" s="42" t="s">
        <v>219</v>
      </c>
      <c r="AH37" s="68" t="s">
        <v>887</v>
      </c>
      <c r="AI37" s="68" t="s">
        <v>888</v>
      </c>
      <c r="AJ37" s="42" t="s">
        <v>219</v>
      </c>
      <c r="AK37" s="42" t="s">
        <v>219</v>
      </c>
    </row>
    <row r="38" spans="1:37">
      <c r="C38" s="29"/>
      <c r="D38"/>
      <c r="E38" s="42" t="s">
        <v>219</v>
      </c>
      <c r="F38" s="68" t="s">
        <v>692</v>
      </c>
      <c r="G38" s="42" t="s">
        <v>219</v>
      </c>
      <c r="H38" s="42" t="s">
        <v>219</v>
      </c>
      <c r="I38" s="42" t="s">
        <v>219</v>
      </c>
      <c r="J38" s="42" t="s">
        <v>219</v>
      </c>
      <c r="K38" s="68" t="s">
        <v>889</v>
      </c>
      <c r="L38" s="68" t="s">
        <v>890</v>
      </c>
      <c r="M38" s="42" t="s">
        <v>219</v>
      </c>
      <c r="N38" s="42" t="s">
        <v>219</v>
      </c>
      <c r="O38" s="42" t="s">
        <v>219</v>
      </c>
      <c r="P38" s="68" t="s">
        <v>891</v>
      </c>
      <c r="Q38" s="42" t="s">
        <v>219</v>
      </c>
      <c r="R38" s="42" t="s">
        <v>219</v>
      </c>
      <c r="S38" s="42" t="s">
        <v>219</v>
      </c>
      <c r="T38" s="68" t="s">
        <v>892</v>
      </c>
      <c r="U38" s="42" t="s">
        <v>219</v>
      </c>
      <c r="V38" s="42" t="s">
        <v>219</v>
      </c>
      <c r="W38" s="68" t="s">
        <v>893</v>
      </c>
      <c r="X38" s="42" t="s">
        <v>219</v>
      </c>
      <c r="Y38" s="42" t="s">
        <v>219</v>
      </c>
      <c r="Z38" s="42" t="s">
        <v>219</v>
      </c>
      <c r="AA38" s="68" t="s">
        <v>894</v>
      </c>
      <c r="AB38" s="68" t="s">
        <v>895</v>
      </c>
      <c r="AC38" s="42" t="s">
        <v>219</v>
      </c>
      <c r="AD38" s="42" t="s">
        <v>219</v>
      </c>
      <c r="AE38" s="42" t="s">
        <v>219</v>
      </c>
      <c r="AF38" s="68" t="s">
        <v>896</v>
      </c>
      <c r="AG38" s="42" t="s">
        <v>219</v>
      </c>
      <c r="AH38" s="68" t="s">
        <v>897</v>
      </c>
      <c r="AI38" s="68" t="s">
        <v>898</v>
      </c>
      <c r="AJ38" s="42" t="s">
        <v>219</v>
      </c>
      <c r="AK38" s="42" t="s">
        <v>219</v>
      </c>
    </row>
    <row r="39" spans="1:37" ht="15" customHeight="1">
      <c r="B39" s="97"/>
      <c r="C39" s="98"/>
      <c r="D39" s="25" t="s">
        <v>61</v>
      </c>
      <c r="E39" s="42" t="s">
        <v>219</v>
      </c>
      <c r="F39" s="68" t="s">
        <v>379</v>
      </c>
      <c r="G39" s="42" t="s">
        <v>219</v>
      </c>
      <c r="H39" s="42" t="s">
        <v>219</v>
      </c>
      <c r="I39" s="42" t="s">
        <v>219</v>
      </c>
      <c r="J39" s="42" t="s">
        <v>219</v>
      </c>
      <c r="K39" s="68" t="s">
        <v>851</v>
      </c>
      <c r="L39" s="68" t="s">
        <v>899</v>
      </c>
      <c r="M39" s="42" t="s">
        <v>219</v>
      </c>
      <c r="N39" s="42" t="s">
        <v>219</v>
      </c>
      <c r="O39" s="42" t="s">
        <v>219</v>
      </c>
      <c r="P39" s="68" t="s">
        <v>762</v>
      </c>
      <c r="Q39" s="42" t="s">
        <v>219</v>
      </c>
      <c r="R39" s="42" t="s">
        <v>219</v>
      </c>
      <c r="S39" s="42" t="s">
        <v>219</v>
      </c>
      <c r="T39" s="68" t="s">
        <v>900</v>
      </c>
      <c r="U39" s="42" t="s">
        <v>219</v>
      </c>
      <c r="V39" s="42" t="s">
        <v>219</v>
      </c>
      <c r="W39" s="68" t="s">
        <v>901</v>
      </c>
      <c r="X39" s="42" t="s">
        <v>219</v>
      </c>
      <c r="Y39" s="42" t="s">
        <v>219</v>
      </c>
      <c r="Z39" s="42" t="s">
        <v>219</v>
      </c>
      <c r="AA39" s="68" t="s">
        <v>902</v>
      </c>
      <c r="AB39" s="68" t="s">
        <v>903</v>
      </c>
      <c r="AC39" s="42" t="s">
        <v>219</v>
      </c>
      <c r="AD39" s="42" t="s">
        <v>219</v>
      </c>
      <c r="AE39" s="42" t="s">
        <v>219</v>
      </c>
      <c r="AF39" s="68" t="s">
        <v>904</v>
      </c>
      <c r="AG39" s="42" t="s">
        <v>219</v>
      </c>
      <c r="AH39" s="68" t="s">
        <v>905</v>
      </c>
      <c r="AI39" s="68" t="s">
        <v>906</v>
      </c>
      <c r="AJ39" s="42" t="s">
        <v>219</v>
      </c>
      <c r="AK39" s="42" t="s">
        <v>219</v>
      </c>
    </row>
    <row r="40" spans="1:37">
      <c r="A40" s="28" t="s">
        <v>907</v>
      </c>
      <c r="D40" s="25" t="s">
        <v>908</v>
      </c>
      <c r="E40" s="42" t="s">
        <v>219</v>
      </c>
      <c r="F40" s="68" t="s">
        <v>909</v>
      </c>
      <c r="G40" s="42" t="s">
        <v>219</v>
      </c>
      <c r="H40" s="42" t="s">
        <v>219</v>
      </c>
      <c r="I40" s="42" t="s">
        <v>219</v>
      </c>
      <c r="J40" s="42" t="s">
        <v>219</v>
      </c>
      <c r="K40" s="68" t="s">
        <v>910</v>
      </c>
      <c r="L40" s="68" t="s">
        <v>911</v>
      </c>
      <c r="M40" s="42" t="s">
        <v>219</v>
      </c>
      <c r="N40" s="42" t="s">
        <v>219</v>
      </c>
      <c r="O40" s="42" t="s">
        <v>219</v>
      </c>
      <c r="P40" s="68" t="s">
        <v>912</v>
      </c>
      <c r="Q40" s="42" t="s">
        <v>219</v>
      </c>
      <c r="R40" s="42" t="s">
        <v>219</v>
      </c>
      <c r="S40" s="42" t="s">
        <v>219</v>
      </c>
      <c r="T40" s="68" t="s">
        <v>482</v>
      </c>
      <c r="U40" s="42" t="s">
        <v>219</v>
      </c>
      <c r="V40" s="42" t="s">
        <v>219</v>
      </c>
      <c r="W40" s="42" t="s">
        <v>219</v>
      </c>
      <c r="X40" s="42" t="s">
        <v>219</v>
      </c>
      <c r="Y40" s="42" t="s">
        <v>219</v>
      </c>
      <c r="Z40" s="42" t="s">
        <v>219</v>
      </c>
      <c r="AA40" s="68" t="s">
        <v>913</v>
      </c>
      <c r="AB40" s="68" t="s">
        <v>914</v>
      </c>
      <c r="AC40" s="42" t="s">
        <v>219</v>
      </c>
      <c r="AD40" s="42" t="s">
        <v>219</v>
      </c>
      <c r="AE40" s="42" t="s">
        <v>219</v>
      </c>
      <c r="AF40" s="68" t="s">
        <v>503</v>
      </c>
      <c r="AG40" s="42" t="s">
        <v>219</v>
      </c>
      <c r="AH40" s="68" t="s">
        <v>915</v>
      </c>
      <c r="AI40" s="68" t="s">
        <v>916</v>
      </c>
      <c r="AJ40" s="42" t="s">
        <v>219</v>
      </c>
      <c r="AK40" s="42" t="s">
        <v>219</v>
      </c>
    </row>
    <row r="41" spans="1:37">
      <c r="A41" s="28" t="s">
        <v>917</v>
      </c>
      <c r="D41" s="25" t="s">
        <v>918</v>
      </c>
      <c r="E41" s="42" t="s">
        <v>219</v>
      </c>
      <c r="F41" s="68" t="s">
        <v>919</v>
      </c>
      <c r="G41" s="42" t="s">
        <v>219</v>
      </c>
      <c r="H41" s="42" t="s">
        <v>219</v>
      </c>
      <c r="I41" s="42" t="s">
        <v>219</v>
      </c>
      <c r="J41" s="42" t="s">
        <v>219</v>
      </c>
      <c r="K41" s="68" t="s">
        <v>920</v>
      </c>
      <c r="L41" s="68" t="s">
        <v>921</v>
      </c>
      <c r="M41" s="42" t="s">
        <v>219</v>
      </c>
      <c r="N41" s="42" t="s">
        <v>219</v>
      </c>
      <c r="O41" s="42" t="s">
        <v>219</v>
      </c>
      <c r="P41" s="68" t="s">
        <v>922</v>
      </c>
      <c r="Q41" s="42" t="s">
        <v>219</v>
      </c>
      <c r="R41" s="42" t="s">
        <v>219</v>
      </c>
      <c r="S41" s="42" t="s">
        <v>219</v>
      </c>
      <c r="T41" s="68" t="s">
        <v>923</v>
      </c>
      <c r="U41" s="42" t="s">
        <v>219</v>
      </c>
      <c r="V41" s="42" t="s">
        <v>219</v>
      </c>
      <c r="W41" s="42" t="s">
        <v>219</v>
      </c>
      <c r="X41" s="42" t="s">
        <v>219</v>
      </c>
      <c r="Y41" s="42" t="s">
        <v>219</v>
      </c>
      <c r="Z41" s="42" t="s">
        <v>219</v>
      </c>
      <c r="AA41" s="68" t="s">
        <v>924</v>
      </c>
      <c r="AB41" s="68" t="s">
        <v>925</v>
      </c>
      <c r="AC41" s="42" t="s">
        <v>219</v>
      </c>
      <c r="AD41" s="42" t="s">
        <v>219</v>
      </c>
      <c r="AE41" s="42" t="s">
        <v>219</v>
      </c>
      <c r="AF41" s="68" t="s">
        <v>926</v>
      </c>
      <c r="AG41" s="42" t="s">
        <v>219</v>
      </c>
      <c r="AH41" s="68" t="s">
        <v>927</v>
      </c>
      <c r="AI41" s="68" t="s">
        <v>928</v>
      </c>
      <c r="AJ41" s="42" t="s">
        <v>219</v>
      </c>
      <c r="AK41" s="42" t="s">
        <v>219</v>
      </c>
    </row>
    <row r="42" spans="1:37">
      <c r="A42" s="28" t="s">
        <v>929</v>
      </c>
      <c r="D42" s="25" t="s">
        <v>930</v>
      </c>
      <c r="E42" s="42" t="s">
        <v>219</v>
      </c>
      <c r="F42" s="68" t="s">
        <v>931</v>
      </c>
      <c r="G42" s="42" t="s">
        <v>219</v>
      </c>
      <c r="H42" s="42" t="s">
        <v>219</v>
      </c>
      <c r="I42" s="42" t="s">
        <v>219</v>
      </c>
      <c r="J42" s="42" t="s">
        <v>219</v>
      </c>
      <c r="K42" s="68" t="s">
        <v>932</v>
      </c>
      <c r="L42" s="68" t="s">
        <v>933</v>
      </c>
      <c r="M42" s="42" t="s">
        <v>219</v>
      </c>
      <c r="N42" s="42" t="s">
        <v>219</v>
      </c>
      <c r="O42" s="42" t="s">
        <v>219</v>
      </c>
      <c r="P42" s="68" t="s">
        <v>934</v>
      </c>
      <c r="Q42" s="42" t="s">
        <v>219</v>
      </c>
      <c r="R42" s="42" t="s">
        <v>219</v>
      </c>
      <c r="S42" s="42" t="s">
        <v>219</v>
      </c>
      <c r="T42" s="68" t="s">
        <v>935</v>
      </c>
      <c r="U42" s="42" t="s">
        <v>219</v>
      </c>
      <c r="V42" s="42" t="s">
        <v>219</v>
      </c>
      <c r="W42" s="42" t="s">
        <v>219</v>
      </c>
      <c r="X42" s="42" t="s">
        <v>219</v>
      </c>
      <c r="Y42" s="42" t="s">
        <v>219</v>
      </c>
      <c r="Z42" s="42" t="s">
        <v>219</v>
      </c>
      <c r="AA42" s="68" t="s">
        <v>936</v>
      </c>
      <c r="AB42" s="68" t="s">
        <v>937</v>
      </c>
      <c r="AC42" s="42" t="s">
        <v>219</v>
      </c>
      <c r="AD42" s="42" t="s">
        <v>219</v>
      </c>
      <c r="AE42" s="42" t="s">
        <v>219</v>
      </c>
      <c r="AF42" s="68" t="s">
        <v>938</v>
      </c>
      <c r="AG42" s="42" t="s">
        <v>219</v>
      </c>
      <c r="AH42" s="68" t="s">
        <v>939</v>
      </c>
      <c r="AI42" s="68" t="s">
        <v>940</v>
      </c>
      <c r="AJ42" s="42" t="s">
        <v>219</v>
      </c>
      <c r="AK42" s="42" t="s">
        <v>219</v>
      </c>
    </row>
    <row r="43" spans="1:37">
      <c r="A43" s="28" t="s">
        <v>941</v>
      </c>
      <c r="D43" s="25" t="s">
        <v>942</v>
      </c>
      <c r="E43" s="42" t="s">
        <v>219</v>
      </c>
      <c r="F43" s="68" t="s">
        <v>943</v>
      </c>
      <c r="G43" s="42" t="s">
        <v>219</v>
      </c>
      <c r="H43" s="42" t="s">
        <v>219</v>
      </c>
      <c r="I43" s="42" t="s">
        <v>219</v>
      </c>
      <c r="J43" s="42" t="s">
        <v>219</v>
      </c>
      <c r="K43" s="68" t="s">
        <v>944</v>
      </c>
      <c r="L43" s="68" t="s">
        <v>945</v>
      </c>
      <c r="M43" s="42" t="s">
        <v>219</v>
      </c>
      <c r="N43" s="42" t="s">
        <v>219</v>
      </c>
      <c r="O43" s="42" t="s">
        <v>219</v>
      </c>
      <c r="P43" s="68" t="s">
        <v>946</v>
      </c>
      <c r="Q43" s="42" t="s">
        <v>219</v>
      </c>
      <c r="R43" s="42" t="s">
        <v>219</v>
      </c>
      <c r="S43" s="42" t="s">
        <v>219</v>
      </c>
      <c r="T43" s="68" t="s">
        <v>947</v>
      </c>
      <c r="U43" s="42" t="s">
        <v>219</v>
      </c>
      <c r="V43" s="42" t="s">
        <v>219</v>
      </c>
      <c r="W43" s="42" t="s">
        <v>219</v>
      </c>
      <c r="X43" s="42" t="s">
        <v>219</v>
      </c>
      <c r="Y43" s="42" t="s">
        <v>219</v>
      </c>
      <c r="Z43" s="42" t="s">
        <v>219</v>
      </c>
      <c r="AA43" s="68" t="s">
        <v>948</v>
      </c>
      <c r="AB43" s="42" t="s">
        <v>219</v>
      </c>
      <c r="AC43" s="42" t="s">
        <v>219</v>
      </c>
      <c r="AD43" s="42" t="s">
        <v>219</v>
      </c>
      <c r="AE43" s="42" t="s">
        <v>219</v>
      </c>
      <c r="AF43" s="68" t="s">
        <v>949</v>
      </c>
      <c r="AG43" s="42" t="s">
        <v>219</v>
      </c>
      <c r="AH43" s="68" t="s">
        <v>950</v>
      </c>
      <c r="AI43" s="68" t="s">
        <v>951</v>
      </c>
      <c r="AJ43" s="42" t="s">
        <v>219</v>
      </c>
      <c r="AK43" s="42" t="s">
        <v>219</v>
      </c>
    </row>
    <row r="44" spans="1:37">
      <c r="A44" s="28" t="s">
        <v>952</v>
      </c>
      <c r="D44" s="25" t="s">
        <v>953</v>
      </c>
      <c r="E44" s="42" t="s">
        <v>219</v>
      </c>
      <c r="F44" s="68" t="s">
        <v>954</v>
      </c>
      <c r="G44" s="42" t="s">
        <v>219</v>
      </c>
      <c r="H44" s="42" t="s">
        <v>219</v>
      </c>
      <c r="I44" s="42" t="s">
        <v>219</v>
      </c>
      <c r="J44" s="42" t="s">
        <v>219</v>
      </c>
      <c r="K44" s="68" t="s">
        <v>955</v>
      </c>
      <c r="L44" s="68" t="s">
        <v>956</v>
      </c>
      <c r="M44" s="42" t="s">
        <v>219</v>
      </c>
      <c r="N44" s="42" t="s">
        <v>219</v>
      </c>
      <c r="O44" s="42" t="s">
        <v>219</v>
      </c>
      <c r="P44" s="68" t="s">
        <v>957</v>
      </c>
      <c r="Q44" s="42" t="s">
        <v>219</v>
      </c>
      <c r="R44" s="42" t="s">
        <v>219</v>
      </c>
      <c r="S44" s="42" t="s">
        <v>219</v>
      </c>
      <c r="T44" s="68" t="s">
        <v>958</v>
      </c>
      <c r="U44" s="42" t="s">
        <v>219</v>
      </c>
      <c r="V44" s="42" t="s">
        <v>219</v>
      </c>
      <c r="W44" s="42" t="s">
        <v>219</v>
      </c>
      <c r="X44" s="42" t="s">
        <v>219</v>
      </c>
      <c r="Y44" s="42" t="s">
        <v>219</v>
      </c>
      <c r="Z44" s="42" t="s">
        <v>219</v>
      </c>
      <c r="AA44" s="68" t="s">
        <v>959</v>
      </c>
      <c r="AB44" s="42" t="s">
        <v>219</v>
      </c>
      <c r="AC44" s="42" t="s">
        <v>219</v>
      </c>
      <c r="AD44" s="42" t="s">
        <v>219</v>
      </c>
      <c r="AE44" s="42" t="s">
        <v>219</v>
      </c>
      <c r="AF44" s="68" t="s">
        <v>960</v>
      </c>
      <c r="AG44" s="42" t="s">
        <v>219</v>
      </c>
      <c r="AH44" s="68" t="s">
        <v>961</v>
      </c>
      <c r="AI44" s="68" t="s">
        <v>962</v>
      </c>
      <c r="AJ44" s="42" t="s">
        <v>219</v>
      </c>
      <c r="AK44" s="42" t="s">
        <v>219</v>
      </c>
    </row>
    <row r="45" spans="1:37">
      <c r="A45" s="28" t="s">
        <v>963</v>
      </c>
      <c r="D45" s="25" t="s">
        <v>964</v>
      </c>
      <c r="E45" s="42" t="s">
        <v>219</v>
      </c>
      <c r="F45" s="68" t="s">
        <v>965</v>
      </c>
      <c r="G45" s="42" t="s">
        <v>219</v>
      </c>
      <c r="H45" s="42" t="s">
        <v>219</v>
      </c>
      <c r="I45" s="42" t="s">
        <v>219</v>
      </c>
      <c r="J45" s="42" t="s">
        <v>219</v>
      </c>
      <c r="K45" s="68" t="s">
        <v>966</v>
      </c>
      <c r="L45" s="68" t="s">
        <v>967</v>
      </c>
      <c r="M45" s="42" t="s">
        <v>219</v>
      </c>
      <c r="N45" s="42" t="s">
        <v>219</v>
      </c>
      <c r="O45" s="42" t="s">
        <v>219</v>
      </c>
      <c r="P45" s="42" t="s">
        <v>219</v>
      </c>
      <c r="Q45" s="42" t="s">
        <v>219</v>
      </c>
      <c r="R45" s="42" t="s">
        <v>219</v>
      </c>
      <c r="S45" s="42" t="s">
        <v>219</v>
      </c>
      <c r="T45" s="68" t="s">
        <v>968</v>
      </c>
      <c r="U45" s="42" t="s">
        <v>219</v>
      </c>
      <c r="V45" s="42" t="s">
        <v>219</v>
      </c>
      <c r="W45" s="42" t="s">
        <v>219</v>
      </c>
      <c r="X45" s="42" t="s">
        <v>219</v>
      </c>
      <c r="Y45" s="42" t="s">
        <v>219</v>
      </c>
      <c r="Z45" s="42" t="s">
        <v>219</v>
      </c>
      <c r="AA45" s="68" t="s">
        <v>969</v>
      </c>
      <c r="AB45" s="42" t="s">
        <v>219</v>
      </c>
      <c r="AC45" s="42" t="s">
        <v>219</v>
      </c>
      <c r="AD45" s="42" t="s">
        <v>219</v>
      </c>
      <c r="AE45" s="42" t="s">
        <v>219</v>
      </c>
      <c r="AF45" s="68" t="s">
        <v>970</v>
      </c>
      <c r="AG45" s="42" t="s">
        <v>219</v>
      </c>
      <c r="AH45" s="68" t="s">
        <v>891</v>
      </c>
      <c r="AI45" s="42" t="s">
        <v>219</v>
      </c>
      <c r="AJ45" s="42" t="s">
        <v>219</v>
      </c>
      <c r="AK45" s="42" t="s">
        <v>219</v>
      </c>
    </row>
    <row r="46" spans="1:37">
      <c r="A46" s="28" t="s">
        <v>971</v>
      </c>
      <c r="D46" s="25" t="s">
        <v>972</v>
      </c>
      <c r="E46" s="42" t="s">
        <v>219</v>
      </c>
      <c r="F46" s="68" t="s">
        <v>973</v>
      </c>
      <c r="G46" s="42" t="s">
        <v>219</v>
      </c>
      <c r="H46" s="42" t="s">
        <v>219</v>
      </c>
      <c r="I46" s="42" t="s">
        <v>219</v>
      </c>
      <c r="J46" s="42" t="s">
        <v>219</v>
      </c>
      <c r="K46" s="68" t="s">
        <v>974</v>
      </c>
      <c r="L46" s="68" t="s">
        <v>975</v>
      </c>
      <c r="M46" s="42" t="s">
        <v>219</v>
      </c>
      <c r="N46" s="42" t="s">
        <v>219</v>
      </c>
      <c r="O46" s="42" t="s">
        <v>219</v>
      </c>
      <c r="P46" s="42" t="s">
        <v>219</v>
      </c>
      <c r="Q46" s="42" t="s">
        <v>219</v>
      </c>
      <c r="R46" s="42" t="s">
        <v>219</v>
      </c>
      <c r="S46" s="42" t="s">
        <v>219</v>
      </c>
      <c r="T46" s="68" t="s">
        <v>976</v>
      </c>
      <c r="U46" s="42" t="s">
        <v>219</v>
      </c>
      <c r="V46" s="42" t="s">
        <v>219</v>
      </c>
      <c r="W46" s="42" t="s">
        <v>219</v>
      </c>
      <c r="X46" s="42" t="s">
        <v>219</v>
      </c>
      <c r="Y46" s="42" t="s">
        <v>219</v>
      </c>
      <c r="Z46" s="42" t="s">
        <v>219</v>
      </c>
      <c r="AA46" s="68" t="s">
        <v>977</v>
      </c>
      <c r="AB46" s="42" t="s">
        <v>219</v>
      </c>
      <c r="AC46" s="42" t="s">
        <v>219</v>
      </c>
      <c r="AD46" s="42" t="s">
        <v>219</v>
      </c>
      <c r="AE46" s="42" t="s">
        <v>219</v>
      </c>
      <c r="AF46" s="68" t="s">
        <v>978</v>
      </c>
      <c r="AG46" s="42" t="s">
        <v>219</v>
      </c>
      <c r="AH46" s="68" t="s">
        <v>979</v>
      </c>
      <c r="AI46" s="42" t="s">
        <v>219</v>
      </c>
      <c r="AJ46" s="42" t="s">
        <v>219</v>
      </c>
      <c r="AK46" s="42" t="s">
        <v>219</v>
      </c>
    </row>
    <row r="47" spans="1:37">
      <c r="A47" s="28" t="s">
        <v>980</v>
      </c>
      <c r="D47" s="25" t="s">
        <v>981</v>
      </c>
      <c r="E47" s="42" t="s">
        <v>219</v>
      </c>
      <c r="F47" s="68" t="s">
        <v>982</v>
      </c>
      <c r="G47" s="42" t="s">
        <v>219</v>
      </c>
      <c r="H47" s="42" t="s">
        <v>219</v>
      </c>
      <c r="I47" s="42" t="s">
        <v>219</v>
      </c>
      <c r="J47" s="42" t="s">
        <v>219</v>
      </c>
      <c r="K47" s="68" t="s">
        <v>572</v>
      </c>
      <c r="L47" s="68" t="s">
        <v>983</v>
      </c>
      <c r="M47" s="42" t="s">
        <v>219</v>
      </c>
      <c r="N47" s="42" t="s">
        <v>219</v>
      </c>
      <c r="O47" s="42" t="s">
        <v>219</v>
      </c>
      <c r="P47" s="42" t="s">
        <v>219</v>
      </c>
      <c r="Q47" s="42" t="s">
        <v>219</v>
      </c>
      <c r="R47" s="42" t="s">
        <v>219</v>
      </c>
      <c r="S47" s="42" t="s">
        <v>219</v>
      </c>
      <c r="T47" s="68" t="s">
        <v>984</v>
      </c>
      <c r="U47" s="42" t="s">
        <v>219</v>
      </c>
      <c r="V47" s="42" t="s">
        <v>219</v>
      </c>
      <c r="W47" s="42" t="s">
        <v>219</v>
      </c>
      <c r="X47" s="42" t="s">
        <v>219</v>
      </c>
      <c r="Y47" s="42" t="s">
        <v>219</v>
      </c>
      <c r="Z47" s="42" t="s">
        <v>219</v>
      </c>
      <c r="AA47" s="68" t="s">
        <v>985</v>
      </c>
      <c r="AB47" s="42" t="s">
        <v>219</v>
      </c>
      <c r="AC47" s="42" t="s">
        <v>219</v>
      </c>
      <c r="AD47" s="42" t="s">
        <v>219</v>
      </c>
      <c r="AE47" s="42" t="s">
        <v>219</v>
      </c>
      <c r="AF47" s="68" t="s">
        <v>986</v>
      </c>
      <c r="AG47" s="42" t="s">
        <v>219</v>
      </c>
      <c r="AH47" s="68" t="s">
        <v>987</v>
      </c>
      <c r="AI47" s="42" t="s">
        <v>219</v>
      </c>
      <c r="AJ47" s="42" t="s">
        <v>219</v>
      </c>
      <c r="AK47" s="42" t="s">
        <v>219</v>
      </c>
    </row>
    <row r="48" spans="1:37">
      <c r="A48" s="28" t="s">
        <v>988</v>
      </c>
      <c r="D48" s="25" t="s">
        <v>989</v>
      </c>
      <c r="E48" s="42" t="s">
        <v>219</v>
      </c>
      <c r="F48" s="68" t="s">
        <v>990</v>
      </c>
      <c r="G48" s="42" t="s">
        <v>219</v>
      </c>
      <c r="H48" s="42" t="s">
        <v>219</v>
      </c>
      <c r="I48" s="42" t="s">
        <v>219</v>
      </c>
      <c r="J48" s="42" t="s">
        <v>219</v>
      </c>
      <c r="K48" s="68" t="s">
        <v>991</v>
      </c>
      <c r="L48" s="68" t="s">
        <v>992</v>
      </c>
      <c r="M48" s="42" t="s">
        <v>219</v>
      </c>
      <c r="N48" s="42" t="s">
        <v>219</v>
      </c>
      <c r="O48" s="42" t="s">
        <v>219</v>
      </c>
      <c r="P48" s="42" t="s">
        <v>219</v>
      </c>
      <c r="Q48" s="42" t="s">
        <v>219</v>
      </c>
      <c r="R48" s="42" t="s">
        <v>219</v>
      </c>
      <c r="S48" s="42" t="s">
        <v>219</v>
      </c>
      <c r="T48" s="68" t="s">
        <v>993</v>
      </c>
      <c r="U48" s="42" t="s">
        <v>219</v>
      </c>
      <c r="V48" s="42" t="s">
        <v>219</v>
      </c>
      <c r="W48" s="42" t="s">
        <v>219</v>
      </c>
      <c r="X48" s="42" t="s">
        <v>219</v>
      </c>
      <c r="Y48" s="42" t="s">
        <v>219</v>
      </c>
      <c r="Z48" s="42" t="s">
        <v>219</v>
      </c>
      <c r="AA48" s="68" t="s">
        <v>185</v>
      </c>
      <c r="AB48" s="42" t="s">
        <v>219</v>
      </c>
      <c r="AC48" s="42" t="s">
        <v>219</v>
      </c>
      <c r="AD48" s="42" t="s">
        <v>219</v>
      </c>
      <c r="AE48" s="42" t="s">
        <v>219</v>
      </c>
      <c r="AF48" s="68" t="s">
        <v>567</v>
      </c>
      <c r="AG48" s="42" t="s">
        <v>219</v>
      </c>
      <c r="AH48" s="68" t="s">
        <v>994</v>
      </c>
      <c r="AI48" s="42" t="s">
        <v>219</v>
      </c>
      <c r="AJ48" s="42" t="s">
        <v>219</v>
      </c>
      <c r="AK48" s="42" t="s">
        <v>219</v>
      </c>
    </row>
    <row r="49" spans="1:37">
      <c r="D49" s="25" t="s">
        <v>995</v>
      </c>
      <c r="E49" s="42" t="s">
        <v>219</v>
      </c>
      <c r="F49" s="68" t="s">
        <v>996</v>
      </c>
      <c r="G49" s="42" t="s">
        <v>219</v>
      </c>
      <c r="H49" s="42" t="s">
        <v>219</v>
      </c>
      <c r="I49" s="42" t="s">
        <v>219</v>
      </c>
      <c r="J49" s="42" t="s">
        <v>219</v>
      </c>
      <c r="K49" s="42" t="s">
        <v>219</v>
      </c>
      <c r="L49" s="68" t="s">
        <v>997</v>
      </c>
      <c r="M49" s="42" t="s">
        <v>219</v>
      </c>
      <c r="N49" s="42" t="s">
        <v>219</v>
      </c>
      <c r="O49" s="42" t="s">
        <v>219</v>
      </c>
      <c r="P49" s="42" t="s">
        <v>219</v>
      </c>
      <c r="Q49" s="42" t="s">
        <v>219</v>
      </c>
      <c r="R49" s="42" t="s">
        <v>219</v>
      </c>
      <c r="S49" s="42" t="s">
        <v>219</v>
      </c>
      <c r="T49" s="68" t="s">
        <v>998</v>
      </c>
      <c r="U49" s="42" t="s">
        <v>219</v>
      </c>
      <c r="V49" s="42" t="s">
        <v>219</v>
      </c>
      <c r="W49" s="42" t="s">
        <v>219</v>
      </c>
      <c r="X49" s="42" t="s">
        <v>219</v>
      </c>
      <c r="Y49" s="42" t="s">
        <v>219</v>
      </c>
      <c r="Z49" s="42" t="s">
        <v>219</v>
      </c>
      <c r="AA49" s="68" t="s">
        <v>999</v>
      </c>
      <c r="AB49" s="42" t="s">
        <v>219</v>
      </c>
      <c r="AC49" s="42" t="s">
        <v>219</v>
      </c>
      <c r="AD49" s="42" t="s">
        <v>219</v>
      </c>
      <c r="AE49" s="42" t="s">
        <v>219</v>
      </c>
      <c r="AF49" s="68" t="s">
        <v>1000</v>
      </c>
      <c r="AG49" s="42" t="s">
        <v>219</v>
      </c>
      <c r="AH49" s="68" t="s">
        <v>1001</v>
      </c>
      <c r="AI49" s="42" t="s">
        <v>219</v>
      </c>
      <c r="AJ49" s="42" t="s">
        <v>219</v>
      </c>
      <c r="AK49" s="42" t="s">
        <v>219</v>
      </c>
    </row>
    <row r="50" spans="1:37">
      <c r="D50" s="25" t="s">
        <v>1002</v>
      </c>
      <c r="E50" s="42" t="s">
        <v>219</v>
      </c>
      <c r="F50" s="68" t="s">
        <v>1003</v>
      </c>
      <c r="G50" s="42" t="s">
        <v>219</v>
      </c>
      <c r="H50" s="42" t="s">
        <v>219</v>
      </c>
      <c r="I50" s="42" t="s">
        <v>219</v>
      </c>
      <c r="J50" s="42" t="s">
        <v>219</v>
      </c>
      <c r="K50" s="42" t="s">
        <v>219</v>
      </c>
      <c r="L50" s="68" t="s">
        <v>275</v>
      </c>
      <c r="M50" s="42" t="s">
        <v>219</v>
      </c>
      <c r="N50" s="42" t="s">
        <v>219</v>
      </c>
      <c r="O50" s="42" t="s">
        <v>219</v>
      </c>
      <c r="P50" s="42" t="s">
        <v>219</v>
      </c>
      <c r="Q50" s="42" t="s">
        <v>219</v>
      </c>
      <c r="R50" s="42" t="s">
        <v>219</v>
      </c>
      <c r="S50" s="42" t="s">
        <v>219</v>
      </c>
      <c r="T50" s="68" t="s">
        <v>1004</v>
      </c>
      <c r="U50" s="42" t="s">
        <v>219</v>
      </c>
      <c r="V50" s="42" t="s">
        <v>219</v>
      </c>
      <c r="W50" s="42" t="s">
        <v>219</v>
      </c>
      <c r="X50" s="42" t="s">
        <v>219</v>
      </c>
      <c r="Y50" s="42" t="s">
        <v>219</v>
      </c>
      <c r="Z50" s="42" t="s">
        <v>219</v>
      </c>
      <c r="AA50" s="68" t="s">
        <v>1005</v>
      </c>
      <c r="AB50" s="42" t="s">
        <v>219</v>
      </c>
      <c r="AC50" s="42" t="s">
        <v>219</v>
      </c>
      <c r="AD50" s="42" t="s">
        <v>219</v>
      </c>
      <c r="AE50" s="42" t="s">
        <v>219</v>
      </c>
      <c r="AF50" s="68" t="s">
        <v>1006</v>
      </c>
      <c r="AG50" s="42" t="s">
        <v>219</v>
      </c>
      <c r="AH50" s="42" t="s">
        <v>219</v>
      </c>
      <c r="AI50" s="42" t="s">
        <v>219</v>
      </c>
      <c r="AJ50" s="42" t="s">
        <v>219</v>
      </c>
      <c r="AK50" s="42" t="s">
        <v>219</v>
      </c>
    </row>
    <row r="51" spans="1:37">
      <c r="D51" s="25" t="s">
        <v>1007</v>
      </c>
      <c r="E51" s="42" t="s">
        <v>219</v>
      </c>
      <c r="F51" s="68" t="s">
        <v>1008</v>
      </c>
      <c r="G51" s="42" t="s">
        <v>219</v>
      </c>
      <c r="H51" s="42" t="s">
        <v>219</v>
      </c>
      <c r="I51" s="42" t="s">
        <v>219</v>
      </c>
      <c r="J51" s="42" t="s">
        <v>219</v>
      </c>
      <c r="K51" s="42" t="s">
        <v>219</v>
      </c>
      <c r="L51" s="68" t="s">
        <v>1009</v>
      </c>
      <c r="M51" s="42" t="s">
        <v>219</v>
      </c>
      <c r="N51" s="42" t="s">
        <v>219</v>
      </c>
      <c r="O51" s="42" t="s">
        <v>219</v>
      </c>
      <c r="P51" s="42" t="s">
        <v>219</v>
      </c>
      <c r="Q51" s="42" t="s">
        <v>219</v>
      </c>
      <c r="R51" s="42" t="s">
        <v>219</v>
      </c>
      <c r="S51" s="42" t="s">
        <v>219</v>
      </c>
      <c r="T51" s="68" t="s">
        <v>1010</v>
      </c>
      <c r="U51" s="42" t="s">
        <v>219</v>
      </c>
      <c r="V51" s="42" t="s">
        <v>219</v>
      </c>
      <c r="W51" s="42" t="s">
        <v>219</v>
      </c>
      <c r="X51" s="42" t="s">
        <v>219</v>
      </c>
      <c r="Y51" s="42" t="s">
        <v>219</v>
      </c>
      <c r="Z51" s="42" t="s">
        <v>219</v>
      </c>
      <c r="AA51" s="68" t="s">
        <v>1011</v>
      </c>
      <c r="AB51" s="42" t="s">
        <v>219</v>
      </c>
      <c r="AC51" s="42" t="s">
        <v>219</v>
      </c>
      <c r="AD51" s="42" t="s">
        <v>219</v>
      </c>
      <c r="AE51" s="42" t="s">
        <v>219</v>
      </c>
      <c r="AF51" s="68" t="s">
        <v>1012</v>
      </c>
      <c r="AG51" s="42" t="s">
        <v>219</v>
      </c>
      <c r="AH51" s="42" t="s">
        <v>219</v>
      </c>
      <c r="AI51" s="42" t="s">
        <v>219</v>
      </c>
      <c r="AJ51" s="42" t="s">
        <v>219</v>
      </c>
      <c r="AK51" s="42" t="s">
        <v>219</v>
      </c>
    </row>
    <row r="52" spans="1:37">
      <c r="A52" s="28" t="s">
        <v>1013</v>
      </c>
      <c r="D52" s="25" t="s">
        <v>1014</v>
      </c>
      <c r="E52" s="42" t="s">
        <v>219</v>
      </c>
      <c r="F52" s="68" t="s">
        <v>1015</v>
      </c>
      <c r="G52" s="42" t="s">
        <v>219</v>
      </c>
      <c r="H52" s="42" t="s">
        <v>219</v>
      </c>
      <c r="I52" s="42" t="s">
        <v>219</v>
      </c>
      <c r="J52" s="42" t="s">
        <v>219</v>
      </c>
      <c r="K52" s="42" t="s">
        <v>219</v>
      </c>
      <c r="L52" s="68" t="s">
        <v>1016</v>
      </c>
      <c r="M52" s="42" t="s">
        <v>219</v>
      </c>
      <c r="N52" s="42" t="s">
        <v>219</v>
      </c>
      <c r="O52" s="42" t="s">
        <v>219</v>
      </c>
      <c r="P52" s="42" t="s">
        <v>219</v>
      </c>
      <c r="Q52" s="42" t="s">
        <v>219</v>
      </c>
      <c r="R52" s="42" t="s">
        <v>219</v>
      </c>
      <c r="S52" s="42" t="s">
        <v>219</v>
      </c>
      <c r="T52" s="68" t="s">
        <v>1017</v>
      </c>
      <c r="U52" s="42" t="s">
        <v>219</v>
      </c>
      <c r="V52" s="42" t="s">
        <v>219</v>
      </c>
      <c r="W52" s="42" t="s">
        <v>219</v>
      </c>
      <c r="X52" s="42" t="s">
        <v>219</v>
      </c>
      <c r="Y52" s="42" t="s">
        <v>219</v>
      </c>
      <c r="Z52" s="42" t="s">
        <v>219</v>
      </c>
      <c r="AA52" s="68" t="s">
        <v>1018</v>
      </c>
      <c r="AB52" s="42" t="s">
        <v>219</v>
      </c>
      <c r="AC52" s="42" t="s">
        <v>219</v>
      </c>
      <c r="AD52" s="42" t="s">
        <v>219</v>
      </c>
      <c r="AE52" s="42" t="s">
        <v>219</v>
      </c>
      <c r="AF52" s="68" t="s">
        <v>1019</v>
      </c>
      <c r="AG52" s="42" t="s">
        <v>219</v>
      </c>
      <c r="AH52" s="42" t="s">
        <v>219</v>
      </c>
      <c r="AI52" s="42" t="s">
        <v>219</v>
      </c>
      <c r="AJ52" s="42" t="s">
        <v>219</v>
      </c>
      <c r="AK52" s="42" t="s">
        <v>219</v>
      </c>
    </row>
    <row r="53" spans="1:37">
      <c r="A53" s="28" t="s">
        <v>1020</v>
      </c>
      <c r="D53" s="25" t="s">
        <v>1021</v>
      </c>
      <c r="E53" s="42" t="s">
        <v>219</v>
      </c>
      <c r="F53" s="68" t="s">
        <v>1022</v>
      </c>
      <c r="G53" s="42" t="s">
        <v>219</v>
      </c>
      <c r="H53" s="42" t="s">
        <v>219</v>
      </c>
      <c r="I53" s="42" t="s">
        <v>219</v>
      </c>
      <c r="J53" s="42" t="s">
        <v>219</v>
      </c>
      <c r="K53" s="42" t="s">
        <v>219</v>
      </c>
      <c r="L53" s="68" t="s">
        <v>1023</v>
      </c>
      <c r="M53" s="42" t="s">
        <v>219</v>
      </c>
      <c r="N53" s="42" t="s">
        <v>219</v>
      </c>
      <c r="O53" s="42" t="s">
        <v>219</v>
      </c>
      <c r="P53" s="42" t="s">
        <v>219</v>
      </c>
      <c r="Q53" s="42" t="s">
        <v>219</v>
      </c>
      <c r="R53" s="42" t="s">
        <v>219</v>
      </c>
      <c r="S53" s="42" t="s">
        <v>219</v>
      </c>
      <c r="T53" s="68" t="s">
        <v>1024</v>
      </c>
      <c r="U53" s="42" t="s">
        <v>219</v>
      </c>
      <c r="V53" s="42" t="s">
        <v>219</v>
      </c>
      <c r="W53" s="42" t="s">
        <v>219</v>
      </c>
      <c r="X53" s="42" t="s">
        <v>219</v>
      </c>
      <c r="Y53" s="42" t="s">
        <v>219</v>
      </c>
      <c r="Z53" s="42" t="s">
        <v>219</v>
      </c>
      <c r="AA53" s="68" t="s">
        <v>1025</v>
      </c>
      <c r="AB53" s="42" t="s">
        <v>219</v>
      </c>
      <c r="AC53" s="42" t="s">
        <v>219</v>
      </c>
      <c r="AD53" s="42" t="s">
        <v>219</v>
      </c>
      <c r="AE53" s="42" t="s">
        <v>219</v>
      </c>
      <c r="AF53" s="68" t="s">
        <v>1026</v>
      </c>
      <c r="AG53" s="42" t="s">
        <v>219</v>
      </c>
      <c r="AH53" s="42" t="s">
        <v>219</v>
      </c>
      <c r="AI53" s="42" t="s">
        <v>219</v>
      </c>
      <c r="AJ53" s="42" t="s">
        <v>219</v>
      </c>
      <c r="AK53" s="42" t="s">
        <v>219</v>
      </c>
    </row>
    <row r="54" spans="1:37">
      <c r="A54" s="28" t="s">
        <v>1027</v>
      </c>
      <c r="D54" s="25" t="s">
        <v>1028</v>
      </c>
      <c r="E54" s="42" t="s">
        <v>219</v>
      </c>
      <c r="F54" s="68" t="s">
        <v>482</v>
      </c>
      <c r="G54" s="42" t="s">
        <v>219</v>
      </c>
      <c r="H54" s="42" t="s">
        <v>219</v>
      </c>
      <c r="I54" s="42" t="s">
        <v>219</v>
      </c>
      <c r="J54" s="42" t="s">
        <v>219</v>
      </c>
      <c r="K54" s="42" t="s">
        <v>219</v>
      </c>
      <c r="L54" s="68" t="s">
        <v>258</v>
      </c>
      <c r="M54" s="42" t="s">
        <v>219</v>
      </c>
      <c r="N54" s="42" t="s">
        <v>219</v>
      </c>
      <c r="O54" s="42" t="s">
        <v>219</v>
      </c>
      <c r="P54" s="42" t="s">
        <v>219</v>
      </c>
      <c r="Q54" s="42" t="s">
        <v>219</v>
      </c>
      <c r="R54" s="42" t="s">
        <v>219</v>
      </c>
      <c r="S54" s="42" t="s">
        <v>219</v>
      </c>
      <c r="T54" s="68" t="s">
        <v>1029</v>
      </c>
      <c r="U54" s="42" t="s">
        <v>219</v>
      </c>
      <c r="V54" s="42" t="s">
        <v>219</v>
      </c>
      <c r="W54" s="42" t="s">
        <v>219</v>
      </c>
      <c r="X54" s="42" t="s">
        <v>219</v>
      </c>
      <c r="Y54" s="42" t="s">
        <v>219</v>
      </c>
      <c r="Z54" s="42" t="s">
        <v>219</v>
      </c>
      <c r="AA54" s="68" t="s">
        <v>1030</v>
      </c>
      <c r="AB54" s="42" t="s">
        <v>219</v>
      </c>
      <c r="AC54" s="42" t="s">
        <v>219</v>
      </c>
      <c r="AD54" s="42" t="s">
        <v>219</v>
      </c>
      <c r="AE54" s="42" t="s">
        <v>219</v>
      </c>
      <c r="AF54" s="68" t="s">
        <v>1031</v>
      </c>
      <c r="AG54" s="42" t="s">
        <v>219</v>
      </c>
      <c r="AH54" s="42" t="s">
        <v>219</v>
      </c>
      <c r="AI54" s="42" t="s">
        <v>219</v>
      </c>
      <c r="AJ54" s="42" t="s">
        <v>219</v>
      </c>
      <c r="AK54" s="42" t="s">
        <v>219</v>
      </c>
    </row>
    <row r="55" spans="1:37">
      <c r="A55" s="28" t="s">
        <v>1032</v>
      </c>
      <c r="D55" s="25" t="s">
        <v>1033</v>
      </c>
      <c r="E55" s="42" t="s">
        <v>219</v>
      </c>
      <c r="F55" s="68" t="s">
        <v>503</v>
      </c>
      <c r="G55" s="42" t="s">
        <v>219</v>
      </c>
      <c r="H55" s="42" t="s">
        <v>219</v>
      </c>
      <c r="I55" s="42" t="s">
        <v>219</v>
      </c>
      <c r="J55" s="42" t="s">
        <v>219</v>
      </c>
      <c r="K55" s="42" t="s">
        <v>219</v>
      </c>
      <c r="L55" s="68" t="s">
        <v>1034</v>
      </c>
      <c r="M55" s="42" t="s">
        <v>219</v>
      </c>
      <c r="N55" s="42" t="s">
        <v>219</v>
      </c>
      <c r="O55" s="42" t="s">
        <v>219</v>
      </c>
      <c r="P55" s="42" t="s">
        <v>219</v>
      </c>
      <c r="Q55" s="42" t="s">
        <v>219</v>
      </c>
      <c r="R55" s="42" t="s">
        <v>219</v>
      </c>
      <c r="S55" s="42" t="s">
        <v>219</v>
      </c>
      <c r="T55" s="68" t="s">
        <v>607</v>
      </c>
      <c r="U55" s="42" t="s">
        <v>219</v>
      </c>
      <c r="V55" s="42" t="s">
        <v>219</v>
      </c>
      <c r="W55" s="42" t="s">
        <v>219</v>
      </c>
      <c r="X55" s="42" t="s">
        <v>219</v>
      </c>
      <c r="Y55" s="42" t="s">
        <v>219</v>
      </c>
      <c r="Z55" s="42" t="s">
        <v>219</v>
      </c>
      <c r="AA55" s="68" t="s">
        <v>1035</v>
      </c>
      <c r="AB55" s="42" t="s">
        <v>219</v>
      </c>
      <c r="AC55" s="42" t="s">
        <v>219</v>
      </c>
      <c r="AD55" s="42" t="s">
        <v>219</v>
      </c>
      <c r="AE55" s="42" t="s">
        <v>219</v>
      </c>
      <c r="AF55" s="68" t="s">
        <v>1036</v>
      </c>
      <c r="AG55" s="42" t="s">
        <v>219</v>
      </c>
      <c r="AH55" s="42" t="s">
        <v>219</v>
      </c>
      <c r="AI55" s="42" t="s">
        <v>219</v>
      </c>
      <c r="AJ55" s="42" t="s">
        <v>219</v>
      </c>
      <c r="AK55" s="42" t="s">
        <v>219</v>
      </c>
    </row>
    <row r="56" spans="1:37">
      <c r="A56" s="28" t="s">
        <v>1037</v>
      </c>
      <c r="D56" s="25" t="s">
        <v>1038</v>
      </c>
      <c r="E56" s="42" t="s">
        <v>219</v>
      </c>
      <c r="F56" s="68" t="s">
        <v>1039</v>
      </c>
      <c r="G56" s="42" t="s">
        <v>219</v>
      </c>
      <c r="H56" s="42" t="s">
        <v>219</v>
      </c>
      <c r="I56" s="42" t="s">
        <v>219</v>
      </c>
      <c r="J56" s="42" t="s">
        <v>219</v>
      </c>
      <c r="K56" s="42" t="s">
        <v>219</v>
      </c>
      <c r="L56" s="68" t="s">
        <v>1040</v>
      </c>
      <c r="M56" s="42" t="s">
        <v>219</v>
      </c>
      <c r="N56" s="42" t="s">
        <v>219</v>
      </c>
      <c r="O56" s="42" t="s">
        <v>219</v>
      </c>
      <c r="P56" s="42" t="s">
        <v>219</v>
      </c>
      <c r="Q56" s="42" t="s">
        <v>219</v>
      </c>
      <c r="R56" s="42" t="s">
        <v>219</v>
      </c>
      <c r="S56" s="42" t="s">
        <v>219</v>
      </c>
      <c r="T56" s="68" t="s">
        <v>1041</v>
      </c>
      <c r="U56" s="42" t="s">
        <v>219</v>
      </c>
      <c r="V56" s="42" t="s">
        <v>219</v>
      </c>
      <c r="W56" s="42" t="s">
        <v>219</v>
      </c>
      <c r="X56" s="42" t="s">
        <v>219</v>
      </c>
      <c r="Y56" s="42" t="s">
        <v>219</v>
      </c>
      <c r="Z56" s="42" t="s">
        <v>219</v>
      </c>
      <c r="AA56" s="68" t="s">
        <v>1042</v>
      </c>
      <c r="AB56" s="42" t="s">
        <v>219</v>
      </c>
      <c r="AC56" s="42" t="s">
        <v>219</v>
      </c>
      <c r="AD56" s="42" t="s">
        <v>219</v>
      </c>
      <c r="AE56" s="42" t="s">
        <v>219</v>
      </c>
      <c r="AF56" s="68" t="s">
        <v>1043</v>
      </c>
      <c r="AG56" s="42" t="s">
        <v>219</v>
      </c>
      <c r="AH56" s="42" t="s">
        <v>219</v>
      </c>
      <c r="AI56" s="42" t="s">
        <v>219</v>
      </c>
      <c r="AJ56" s="42" t="s">
        <v>219</v>
      </c>
      <c r="AK56" s="42" t="s">
        <v>219</v>
      </c>
    </row>
    <row r="57" spans="1:37">
      <c r="A57" s="28" t="s">
        <v>1044</v>
      </c>
      <c r="D57" s="25" t="s">
        <v>1045</v>
      </c>
      <c r="E57" s="42" t="s">
        <v>219</v>
      </c>
      <c r="F57" s="68" t="s">
        <v>1046</v>
      </c>
      <c r="G57" s="42" t="s">
        <v>219</v>
      </c>
      <c r="H57" s="42" t="s">
        <v>219</v>
      </c>
      <c r="I57" s="42" t="s">
        <v>219</v>
      </c>
      <c r="J57" s="42" t="s">
        <v>219</v>
      </c>
      <c r="K57" s="42" t="s">
        <v>219</v>
      </c>
      <c r="L57" s="68" t="s">
        <v>1047</v>
      </c>
      <c r="M57" s="42" t="s">
        <v>219</v>
      </c>
      <c r="N57" s="42" t="s">
        <v>219</v>
      </c>
      <c r="O57" s="42" t="s">
        <v>219</v>
      </c>
      <c r="P57" s="42" t="s">
        <v>219</v>
      </c>
      <c r="Q57" s="42" t="s">
        <v>219</v>
      </c>
      <c r="R57" s="42" t="s">
        <v>219</v>
      </c>
      <c r="S57" s="42" t="s">
        <v>219</v>
      </c>
      <c r="T57" s="68" t="s">
        <v>1048</v>
      </c>
      <c r="U57" s="42" t="s">
        <v>219</v>
      </c>
      <c r="V57" s="42" t="s">
        <v>219</v>
      </c>
      <c r="W57" s="42" t="s">
        <v>219</v>
      </c>
      <c r="X57" s="42" t="s">
        <v>219</v>
      </c>
      <c r="Y57" s="42" t="s">
        <v>219</v>
      </c>
      <c r="Z57" s="42" t="s">
        <v>219</v>
      </c>
      <c r="AA57" s="68" t="s">
        <v>879</v>
      </c>
      <c r="AB57" s="42" t="s">
        <v>219</v>
      </c>
      <c r="AC57" s="42" t="s">
        <v>219</v>
      </c>
      <c r="AD57" s="42" t="s">
        <v>219</v>
      </c>
      <c r="AE57" s="42" t="s">
        <v>219</v>
      </c>
      <c r="AF57" s="68" t="s">
        <v>1049</v>
      </c>
      <c r="AG57" s="42" t="s">
        <v>219</v>
      </c>
      <c r="AH57" s="42" t="s">
        <v>219</v>
      </c>
      <c r="AI57" s="42" t="s">
        <v>219</v>
      </c>
      <c r="AJ57" s="42" t="s">
        <v>219</v>
      </c>
      <c r="AK57" s="42" t="s">
        <v>219</v>
      </c>
    </row>
    <row r="58" spans="1:37">
      <c r="A58" s="28" t="s">
        <v>1050</v>
      </c>
      <c r="D58" s="25" t="s">
        <v>1051</v>
      </c>
      <c r="E58" s="42" t="s">
        <v>219</v>
      </c>
      <c r="F58" s="68" t="s">
        <v>1052</v>
      </c>
      <c r="G58" s="42" t="s">
        <v>219</v>
      </c>
      <c r="H58" s="42" t="s">
        <v>219</v>
      </c>
      <c r="I58" s="42" t="s">
        <v>219</v>
      </c>
      <c r="J58" s="42" t="s">
        <v>219</v>
      </c>
      <c r="K58" s="42" t="s">
        <v>219</v>
      </c>
      <c r="L58" s="68" t="s">
        <v>1053</v>
      </c>
      <c r="M58" s="42" t="s">
        <v>219</v>
      </c>
      <c r="N58" s="42" t="s">
        <v>219</v>
      </c>
      <c r="O58" s="42" t="s">
        <v>219</v>
      </c>
      <c r="P58" s="42" t="s">
        <v>219</v>
      </c>
      <c r="Q58" s="42" t="s">
        <v>219</v>
      </c>
      <c r="R58" s="42" t="s">
        <v>219</v>
      </c>
      <c r="S58" s="42" t="s">
        <v>219</v>
      </c>
      <c r="T58" s="68" t="s">
        <v>1054</v>
      </c>
      <c r="U58" s="42" t="s">
        <v>219</v>
      </c>
      <c r="V58" s="42" t="s">
        <v>219</v>
      </c>
      <c r="W58" s="42" t="s">
        <v>219</v>
      </c>
      <c r="X58" s="42" t="s">
        <v>219</v>
      </c>
      <c r="Y58" s="42" t="s">
        <v>219</v>
      </c>
      <c r="Z58" s="42" t="s">
        <v>219</v>
      </c>
      <c r="AA58" s="68" t="s">
        <v>1055</v>
      </c>
      <c r="AB58" s="42" t="s">
        <v>219</v>
      </c>
      <c r="AC58" s="42" t="s">
        <v>219</v>
      </c>
      <c r="AD58" s="42" t="s">
        <v>219</v>
      </c>
      <c r="AE58" s="42" t="s">
        <v>219</v>
      </c>
      <c r="AF58" s="68" t="s">
        <v>1056</v>
      </c>
      <c r="AG58" s="42" t="s">
        <v>219</v>
      </c>
      <c r="AH58" s="42" t="s">
        <v>219</v>
      </c>
      <c r="AI58" s="42" t="s">
        <v>219</v>
      </c>
      <c r="AJ58" s="42" t="s">
        <v>219</v>
      </c>
      <c r="AK58" s="42" t="s">
        <v>219</v>
      </c>
    </row>
    <row r="59" spans="1:37">
      <c r="A59" s="28" t="s">
        <v>1057</v>
      </c>
      <c r="D59" s="25" t="s">
        <v>1058</v>
      </c>
      <c r="E59" s="42" t="s">
        <v>219</v>
      </c>
      <c r="F59" s="68" t="s">
        <v>1059</v>
      </c>
      <c r="G59" s="42" t="s">
        <v>219</v>
      </c>
      <c r="H59" s="42" t="s">
        <v>219</v>
      </c>
      <c r="I59" s="42" t="s">
        <v>219</v>
      </c>
      <c r="J59" s="42" t="s">
        <v>219</v>
      </c>
      <c r="K59" s="42" t="s">
        <v>219</v>
      </c>
      <c r="L59" s="68" t="s">
        <v>1060</v>
      </c>
      <c r="M59" s="42" t="s">
        <v>219</v>
      </c>
      <c r="N59" s="42" t="s">
        <v>219</v>
      </c>
      <c r="O59" s="42" t="s">
        <v>219</v>
      </c>
      <c r="P59" s="42" t="s">
        <v>219</v>
      </c>
      <c r="Q59" s="42" t="s">
        <v>219</v>
      </c>
      <c r="R59" s="42" t="s">
        <v>219</v>
      </c>
      <c r="S59" s="42" t="s">
        <v>219</v>
      </c>
      <c r="T59" s="68" t="s">
        <v>1061</v>
      </c>
      <c r="U59" s="42" t="s">
        <v>219</v>
      </c>
      <c r="V59" s="42" t="s">
        <v>219</v>
      </c>
      <c r="W59" s="42" t="s">
        <v>219</v>
      </c>
      <c r="X59" s="42" t="s">
        <v>219</v>
      </c>
      <c r="Y59" s="42" t="s">
        <v>219</v>
      </c>
      <c r="Z59" s="42" t="s">
        <v>219</v>
      </c>
      <c r="AA59" s="68" t="s">
        <v>1062</v>
      </c>
      <c r="AB59" s="42" t="s">
        <v>219</v>
      </c>
      <c r="AC59" s="42" t="s">
        <v>219</v>
      </c>
      <c r="AD59" s="42" t="s">
        <v>219</v>
      </c>
      <c r="AE59" s="42" t="s">
        <v>219</v>
      </c>
      <c r="AF59" s="68" t="s">
        <v>1063</v>
      </c>
      <c r="AG59" s="42" t="s">
        <v>219</v>
      </c>
      <c r="AH59" s="42" t="s">
        <v>219</v>
      </c>
      <c r="AI59" s="42" t="s">
        <v>219</v>
      </c>
      <c r="AJ59" s="42" t="s">
        <v>219</v>
      </c>
      <c r="AK59" s="42" t="s">
        <v>219</v>
      </c>
    </row>
    <row r="60" spans="1:37">
      <c r="A60" s="28" t="s">
        <v>1064</v>
      </c>
      <c r="D60"/>
      <c r="E60" s="42" t="s">
        <v>219</v>
      </c>
      <c r="F60" s="68" t="s">
        <v>1065</v>
      </c>
      <c r="G60" s="42" t="s">
        <v>219</v>
      </c>
      <c r="H60" s="42" t="s">
        <v>219</v>
      </c>
      <c r="I60" s="42" t="s">
        <v>219</v>
      </c>
      <c r="J60" s="42" t="s">
        <v>219</v>
      </c>
      <c r="K60" s="42" t="s">
        <v>219</v>
      </c>
      <c r="L60" s="68" t="s">
        <v>1066</v>
      </c>
      <c r="M60" s="42" t="s">
        <v>219</v>
      </c>
      <c r="N60" s="42" t="s">
        <v>219</v>
      </c>
      <c r="O60" s="42" t="s">
        <v>219</v>
      </c>
      <c r="P60" s="42" t="s">
        <v>219</v>
      </c>
      <c r="Q60" s="42" t="s">
        <v>219</v>
      </c>
      <c r="R60" s="42" t="s">
        <v>219</v>
      </c>
      <c r="S60" s="42" t="s">
        <v>219</v>
      </c>
      <c r="T60" s="68" t="s">
        <v>1067</v>
      </c>
      <c r="U60" s="42" t="s">
        <v>219</v>
      </c>
      <c r="V60" s="42" t="s">
        <v>219</v>
      </c>
      <c r="W60" s="42" t="s">
        <v>219</v>
      </c>
      <c r="X60" s="42" t="s">
        <v>219</v>
      </c>
      <c r="Y60" s="42" t="s">
        <v>219</v>
      </c>
      <c r="Z60" s="42" t="s">
        <v>219</v>
      </c>
      <c r="AA60" s="68" t="s">
        <v>1068</v>
      </c>
      <c r="AB60" s="42" t="s">
        <v>219</v>
      </c>
      <c r="AC60" s="42" t="s">
        <v>219</v>
      </c>
      <c r="AD60" s="42" t="s">
        <v>219</v>
      </c>
      <c r="AE60" s="42" t="s">
        <v>219</v>
      </c>
      <c r="AF60" s="68" t="s">
        <v>1069</v>
      </c>
      <c r="AG60" s="42" t="s">
        <v>219</v>
      </c>
      <c r="AH60" s="42" t="s">
        <v>219</v>
      </c>
      <c r="AI60" s="42" t="s">
        <v>219</v>
      </c>
      <c r="AJ60" s="42" t="s">
        <v>219</v>
      </c>
      <c r="AK60" s="42" t="s">
        <v>219</v>
      </c>
    </row>
    <row r="61" spans="1:37">
      <c r="A61" s="28" t="s">
        <v>1070</v>
      </c>
      <c r="D61"/>
      <c r="E61" s="42" t="s">
        <v>219</v>
      </c>
      <c r="F61" s="68" t="s">
        <v>1071</v>
      </c>
      <c r="G61" s="42" t="s">
        <v>219</v>
      </c>
      <c r="H61" s="42" t="s">
        <v>219</v>
      </c>
      <c r="I61" s="42" t="s">
        <v>219</v>
      </c>
      <c r="J61" s="42" t="s">
        <v>219</v>
      </c>
      <c r="K61" s="42" t="s">
        <v>219</v>
      </c>
      <c r="L61" s="68" t="s">
        <v>1072</v>
      </c>
      <c r="M61" s="42" t="s">
        <v>219</v>
      </c>
      <c r="N61" s="42" t="s">
        <v>219</v>
      </c>
      <c r="O61" s="42" t="s">
        <v>219</v>
      </c>
      <c r="P61" s="42" t="s">
        <v>219</v>
      </c>
      <c r="Q61" s="42" t="s">
        <v>219</v>
      </c>
      <c r="R61" s="42" t="s">
        <v>219</v>
      </c>
      <c r="S61" s="42" t="s">
        <v>219</v>
      </c>
      <c r="T61" s="68" t="s">
        <v>924</v>
      </c>
      <c r="U61" s="42" t="s">
        <v>219</v>
      </c>
      <c r="V61" s="42" t="s">
        <v>219</v>
      </c>
      <c r="W61" s="42" t="s">
        <v>219</v>
      </c>
      <c r="X61" s="42" t="s">
        <v>219</v>
      </c>
      <c r="Y61" s="42" t="s">
        <v>219</v>
      </c>
      <c r="Z61" s="42" t="s">
        <v>219</v>
      </c>
      <c r="AA61" s="68" t="s">
        <v>1073</v>
      </c>
      <c r="AB61" s="42" t="s">
        <v>219</v>
      </c>
      <c r="AC61" s="42" t="s">
        <v>219</v>
      </c>
      <c r="AD61" s="42" t="s">
        <v>219</v>
      </c>
      <c r="AE61" s="42" t="s">
        <v>219</v>
      </c>
      <c r="AF61" s="68" t="s">
        <v>1074</v>
      </c>
      <c r="AG61" s="42" t="s">
        <v>219</v>
      </c>
      <c r="AH61" s="42" t="s">
        <v>219</v>
      </c>
      <c r="AI61" s="42" t="s">
        <v>219</v>
      </c>
      <c r="AJ61" s="42" t="s">
        <v>219</v>
      </c>
      <c r="AK61" s="42" t="s">
        <v>219</v>
      </c>
    </row>
    <row r="62" spans="1:37">
      <c r="A62" s="28" t="s">
        <v>1075</v>
      </c>
      <c r="D62"/>
      <c r="E62" s="42" t="s">
        <v>219</v>
      </c>
      <c r="F62" s="68" t="s">
        <v>1076</v>
      </c>
      <c r="G62" s="42" t="s">
        <v>219</v>
      </c>
      <c r="H62" s="42" t="s">
        <v>219</v>
      </c>
      <c r="I62" s="42" t="s">
        <v>219</v>
      </c>
      <c r="J62" s="42" t="s">
        <v>219</v>
      </c>
      <c r="K62" s="42" t="s">
        <v>219</v>
      </c>
      <c r="L62" s="68" t="s">
        <v>1077</v>
      </c>
      <c r="M62" s="42" t="s">
        <v>219</v>
      </c>
      <c r="N62" s="42" t="s">
        <v>219</v>
      </c>
      <c r="O62" s="42" t="s">
        <v>219</v>
      </c>
      <c r="P62" s="42" t="s">
        <v>219</v>
      </c>
      <c r="Q62" s="42" t="s">
        <v>219</v>
      </c>
      <c r="R62" s="42" t="s">
        <v>219</v>
      </c>
      <c r="S62" s="42" t="s">
        <v>219</v>
      </c>
      <c r="T62" s="68" t="s">
        <v>936</v>
      </c>
      <c r="U62" s="42" t="s">
        <v>219</v>
      </c>
      <c r="V62" s="42" t="s">
        <v>219</v>
      </c>
      <c r="W62" s="42" t="s">
        <v>219</v>
      </c>
      <c r="X62" s="42" t="s">
        <v>219</v>
      </c>
      <c r="Y62" s="42" t="s">
        <v>219</v>
      </c>
      <c r="Z62" s="42" t="s">
        <v>219</v>
      </c>
      <c r="AA62" s="68" t="s">
        <v>1078</v>
      </c>
      <c r="AB62" s="42" t="s">
        <v>219</v>
      </c>
      <c r="AC62" s="42" t="s">
        <v>219</v>
      </c>
      <c r="AD62" s="42" t="s">
        <v>219</v>
      </c>
      <c r="AE62" s="42" t="s">
        <v>219</v>
      </c>
      <c r="AF62" s="68" t="s">
        <v>1079</v>
      </c>
      <c r="AG62" s="42" t="s">
        <v>219</v>
      </c>
      <c r="AH62" s="42" t="s">
        <v>219</v>
      </c>
      <c r="AI62" s="42" t="s">
        <v>219</v>
      </c>
      <c r="AJ62" s="42" t="s">
        <v>219</v>
      </c>
      <c r="AK62" s="42" t="s">
        <v>219</v>
      </c>
    </row>
    <row r="63" spans="1:37">
      <c r="A63" s="28" t="s">
        <v>1080</v>
      </c>
      <c r="D63"/>
      <c r="E63" s="42" t="s">
        <v>219</v>
      </c>
      <c r="F63" s="68" t="s">
        <v>983</v>
      </c>
      <c r="G63" s="42" t="s">
        <v>219</v>
      </c>
      <c r="H63" s="42" t="s">
        <v>219</v>
      </c>
      <c r="I63" s="42" t="s">
        <v>219</v>
      </c>
      <c r="J63" s="42" t="s">
        <v>219</v>
      </c>
      <c r="K63" s="42" t="s">
        <v>219</v>
      </c>
      <c r="L63" s="68" t="s">
        <v>1081</v>
      </c>
      <c r="M63" s="42" t="s">
        <v>219</v>
      </c>
      <c r="N63" s="42" t="s">
        <v>219</v>
      </c>
      <c r="O63" s="42" t="s">
        <v>219</v>
      </c>
      <c r="P63" s="42" t="s">
        <v>219</v>
      </c>
      <c r="Q63" s="42" t="s">
        <v>219</v>
      </c>
      <c r="R63" s="42" t="s">
        <v>219</v>
      </c>
      <c r="S63" s="42" t="s">
        <v>219</v>
      </c>
      <c r="T63" s="68" t="s">
        <v>1082</v>
      </c>
      <c r="U63" s="42" t="s">
        <v>219</v>
      </c>
      <c r="V63" s="42" t="s">
        <v>219</v>
      </c>
      <c r="W63" s="42" t="s">
        <v>219</v>
      </c>
      <c r="X63" s="42" t="s">
        <v>219</v>
      </c>
      <c r="Y63" s="42" t="s">
        <v>219</v>
      </c>
      <c r="Z63" s="42" t="s">
        <v>219</v>
      </c>
      <c r="AA63" s="68" t="s">
        <v>1083</v>
      </c>
      <c r="AB63" s="42" t="s">
        <v>219</v>
      </c>
      <c r="AC63" s="42" t="s">
        <v>219</v>
      </c>
      <c r="AD63" s="42" t="s">
        <v>219</v>
      </c>
      <c r="AE63" s="42" t="s">
        <v>219</v>
      </c>
      <c r="AF63" s="68" t="s">
        <v>1084</v>
      </c>
      <c r="AG63" s="42" t="s">
        <v>219</v>
      </c>
      <c r="AH63" s="42" t="s">
        <v>219</v>
      </c>
      <c r="AI63" s="42" t="s">
        <v>219</v>
      </c>
      <c r="AJ63" s="42" t="s">
        <v>219</v>
      </c>
      <c r="AK63" s="42" t="s">
        <v>219</v>
      </c>
    </row>
    <row r="64" spans="1:37">
      <c r="A64" s="28" t="s">
        <v>1085</v>
      </c>
      <c r="D64"/>
      <c r="E64" s="42" t="s">
        <v>219</v>
      </c>
      <c r="F64" s="68" t="s">
        <v>1086</v>
      </c>
      <c r="G64" s="42" t="s">
        <v>219</v>
      </c>
      <c r="H64" s="42" t="s">
        <v>219</v>
      </c>
      <c r="I64" s="42" t="s">
        <v>219</v>
      </c>
      <c r="J64" s="42" t="s">
        <v>219</v>
      </c>
      <c r="K64" s="42" t="s">
        <v>219</v>
      </c>
      <c r="L64" s="68" t="s">
        <v>1087</v>
      </c>
      <c r="M64" s="42" t="s">
        <v>219</v>
      </c>
      <c r="N64" s="42" t="s">
        <v>219</v>
      </c>
      <c r="O64" s="42" t="s">
        <v>219</v>
      </c>
      <c r="P64" s="42" t="s">
        <v>219</v>
      </c>
      <c r="Q64" s="42" t="s">
        <v>219</v>
      </c>
      <c r="R64" s="42" t="s">
        <v>219</v>
      </c>
      <c r="S64" s="42" t="s">
        <v>219</v>
      </c>
      <c r="T64" s="68" t="s">
        <v>1088</v>
      </c>
      <c r="U64" s="42" t="s">
        <v>219</v>
      </c>
      <c r="V64" s="42" t="s">
        <v>219</v>
      </c>
      <c r="W64" s="42" t="s">
        <v>219</v>
      </c>
      <c r="X64" s="42" t="s">
        <v>219</v>
      </c>
      <c r="Y64" s="42" t="s">
        <v>219</v>
      </c>
      <c r="Z64" s="42" t="s">
        <v>219</v>
      </c>
      <c r="AA64" s="68" t="s">
        <v>1089</v>
      </c>
      <c r="AB64" s="42" t="s">
        <v>219</v>
      </c>
      <c r="AC64" s="42" t="s">
        <v>219</v>
      </c>
      <c r="AD64" s="42" t="s">
        <v>219</v>
      </c>
      <c r="AE64" s="42" t="s">
        <v>219</v>
      </c>
      <c r="AF64" s="68" t="s">
        <v>1090</v>
      </c>
      <c r="AG64" s="42" t="s">
        <v>219</v>
      </c>
      <c r="AH64" s="42" t="s">
        <v>219</v>
      </c>
      <c r="AI64" s="42" t="s">
        <v>219</v>
      </c>
      <c r="AJ64" s="42" t="s">
        <v>219</v>
      </c>
      <c r="AK64" s="42" t="s">
        <v>219</v>
      </c>
    </row>
    <row r="65" spans="1:37">
      <c r="A65" s="28" t="s">
        <v>1091</v>
      </c>
      <c r="D65"/>
      <c r="E65" s="42" t="s">
        <v>219</v>
      </c>
      <c r="F65" s="68" t="s">
        <v>1092</v>
      </c>
      <c r="G65" s="42" t="s">
        <v>219</v>
      </c>
      <c r="H65" s="42" t="s">
        <v>219</v>
      </c>
      <c r="I65" s="42" t="s">
        <v>219</v>
      </c>
      <c r="J65" s="42" t="s">
        <v>219</v>
      </c>
      <c r="K65" s="42" t="s">
        <v>219</v>
      </c>
      <c r="L65" s="68" t="s">
        <v>719</v>
      </c>
      <c r="M65" s="42" t="s">
        <v>219</v>
      </c>
      <c r="N65" s="42" t="s">
        <v>219</v>
      </c>
      <c r="O65" s="42" t="s">
        <v>219</v>
      </c>
      <c r="P65" s="42" t="s">
        <v>219</v>
      </c>
      <c r="Q65" s="42" t="s">
        <v>219</v>
      </c>
      <c r="R65" s="42" t="s">
        <v>219</v>
      </c>
      <c r="S65" s="42" t="s">
        <v>219</v>
      </c>
      <c r="T65" s="68" t="s">
        <v>1093</v>
      </c>
      <c r="U65" s="42" t="s">
        <v>219</v>
      </c>
      <c r="V65" s="42" t="s">
        <v>219</v>
      </c>
      <c r="W65" s="42" t="s">
        <v>219</v>
      </c>
      <c r="X65" s="42" t="s">
        <v>219</v>
      </c>
      <c r="Y65" s="42" t="s">
        <v>219</v>
      </c>
      <c r="Z65" s="42" t="s">
        <v>219</v>
      </c>
      <c r="AA65" s="68" t="s">
        <v>1094</v>
      </c>
      <c r="AB65" s="42" t="s">
        <v>219</v>
      </c>
      <c r="AC65" s="42" t="s">
        <v>219</v>
      </c>
      <c r="AD65" s="42" t="s">
        <v>219</v>
      </c>
      <c r="AE65" s="42" t="s">
        <v>219</v>
      </c>
      <c r="AF65" s="68" t="s">
        <v>1095</v>
      </c>
      <c r="AG65" s="42" t="s">
        <v>219</v>
      </c>
      <c r="AH65" s="42" t="s">
        <v>219</v>
      </c>
      <c r="AI65" s="42" t="s">
        <v>219</v>
      </c>
      <c r="AJ65" s="42" t="s">
        <v>219</v>
      </c>
      <c r="AK65" s="42" t="s">
        <v>219</v>
      </c>
    </row>
    <row r="66" spans="1:37">
      <c r="A66" s="28" t="s">
        <v>1096</v>
      </c>
      <c r="D66"/>
      <c r="E66" s="42" t="s">
        <v>219</v>
      </c>
      <c r="F66" s="68" t="s">
        <v>1097</v>
      </c>
      <c r="G66" s="42" t="s">
        <v>219</v>
      </c>
      <c r="H66" s="42" t="s">
        <v>219</v>
      </c>
      <c r="I66" s="42" t="s">
        <v>219</v>
      </c>
      <c r="J66" s="42" t="s">
        <v>219</v>
      </c>
      <c r="K66" s="42" t="s">
        <v>219</v>
      </c>
      <c r="L66" s="68" t="s">
        <v>1098</v>
      </c>
      <c r="M66" s="42" t="s">
        <v>219</v>
      </c>
      <c r="N66" s="42" t="s">
        <v>219</v>
      </c>
      <c r="O66" s="42" t="s">
        <v>219</v>
      </c>
      <c r="P66" s="42" t="s">
        <v>219</v>
      </c>
      <c r="Q66" s="42" t="s">
        <v>219</v>
      </c>
      <c r="R66" s="42" t="s">
        <v>219</v>
      </c>
      <c r="S66" s="42" t="s">
        <v>219</v>
      </c>
      <c r="T66" s="68" t="s">
        <v>1099</v>
      </c>
      <c r="U66" s="42" t="s">
        <v>219</v>
      </c>
      <c r="V66" s="42" t="s">
        <v>219</v>
      </c>
      <c r="W66" s="42" t="s">
        <v>219</v>
      </c>
      <c r="X66" s="42" t="s">
        <v>219</v>
      </c>
      <c r="Y66" s="42" t="s">
        <v>219</v>
      </c>
      <c r="Z66" s="42" t="s">
        <v>219</v>
      </c>
      <c r="AA66" s="68" t="s">
        <v>1100</v>
      </c>
      <c r="AB66" s="42" t="s">
        <v>219</v>
      </c>
      <c r="AC66" s="42" t="s">
        <v>219</v>
      </c>
      <c r="AD66" s="42" t="s">
        <v>219</v>
      </c>
      <c r="AE66" s="42" t="s">
        <v>219</v>
      </c>
      <c r="AF66" s="68" t="s">
        <v>1101</v>
      </c>
      <c r="AG66" s="42" t="s">
        <v>219</v>
      </c>
      <c r="AH66" s="42" t="s">
        <v>219</v>
      </c>
      <c r="AI66" s="42" t="s">
        <v>219</v>
      </c>
      <c r="AJ66" s="42" t="s">
        <v>219</v>
      </c>
      <c r="AK66" s="42" t="s">
        <v>219</v>
      </c>
    </row>
    <row r="67" spans="1:37">
      <c r="A67" s="28" t="s">
        <v>1102</v>
      </c>
      <c r="D67"/>
      <c r="E67" s="42" t="s">
        <v>219</v>
      </c>
      <c r="F67" s="68" t="s">
        <v>464</v>
      </c>
      <c r="G67" s="42" t="s">
        <v>219</v>
      </c>
      <c r="H67" s="42" t="s">
        <v>219</v>
      </c>
      <c r="I67" s="42" t="s">
        <v>219</v>
      </c>
      <c r="J67" s="42" t="s">
        <v>219</v>
      </c>
      <c r="K67" s="42" t="s">
        <v>219</v>
      </c>
      <c r="L67" s="68" t="s">
        <v>1103</v>
      </c>
      <c r="M67" s="42" t="s">
        <v>219</v>
      </c>
      <c r="N67" s="42" t="s">
        <v>219</v>
      </c>
      <c r="O67" s="42" t="s">
        <v>219</v>
      </c>
      <c r="P67" s="42" t="s">
        <v>219</v>
      </c>
      <c r="Q67" s="42" t="s">
        <v>219</v>
      </c>
      <c r="R67" s="42" t="s">
        <v>219</v>
      </c>
      <c r="S67" s="42" t="s">
        <v>219</v>
      </c>
      <c r="T67" s="68" t="s">
        <v>1104</v>
      </c>
      <c r="U67" s="42" t="s">
        <v>219</v>
      </c>
      <c r="V67" s="42" t="s">
        <v>219</v>
      </c>
      <c r="W67" s="42" t="s">
        <v>219</v>
      </c>
      <c r="X67" s="42" t="s">
        <v>219</v>
      </c>
      <c r="Y67" s="42" t="s">
        <v>219</v>
      </c>
      <c r="Z67" s="42" t="s">
        <v>219</v>
      </c>
      <c r="AA67" s="42" t="s">
        <v>219</v>
      </c>
      <c r="AB67" s="42" t="s">
        <v>219</v>
      </c>
      <c r="AC67" s="42" t="s">
        <v>219</v>
      </c>
      <c r="AD67" s="42" t="s">
        <v>219</v>
      </c>
      <c r="AE67" s="42" t="s">
        <v>219</v>
      </c>
      <c r="AF67" s="68" t="s">
        <v>1105</v>
      </c>
      <c r="AG67" s="42" t="s">
        <v>219</v>
      </c>
      <c r="AH67" s="42" t="s">
        <v>219</v>
      </c>
      <c r="AI67" s="42" t="s">
        <v>219</v>
      </c>
      <c r="AJ67" s="42" t="s">
        <v>219</v>
      </c>
      <c r="AK67" s="42" t="s">
        <v>219</v>
      </c>
    </row>
    <row r="68" spans="1:37">
      <c r="A68" s="28" t="s">
        <v>1106</v>
      </c>
      <c r="D68"/>
      <c r="E68" s="42" t="s">
        <v>219</v>
      </c>
      <c r="F68" s="68" t="s">
        <v>1107</v>
      </c>
      <c r="G68" s="42" t="s">
        <v>219</v>
      </c>
      <c r="H68" s="42" t="s">
        <v>219</v>
      </c>
      <c r="I68" s="42" t="s">
        <v>219</v>
      </c>
      <c r="J68" s="42" t="s">
        <v>219</v>
      </c>
      <c r="K68" s="42" t="s">
        <v>219</v>
      </c>
      <c r="L68" s="68" t="s">
        <v>1108</v>
      </c>
      <c r="M68" s="42" t="s">
        <v>219</v>
      </c>
      <c r="N68" s="42" t="s">
        <v>219</v>
      </c>
      <c r="O68" s="42" t="s">
        <v>219</v>
      </c>
      <c r="P68" s="42" t="s">
        <v>219</v>
      </c>
      <c r="Q68" s="42" t="s">
        <v>219</v>
      </c>
      <c r="R68" s="42" t="s">
        <v>219</v>
      </c>
      <c r="S68" s="42" t="s">
        <v>219</v>
      </c>
      <c r="T68" s="68" t="s">
        <v>1109</v>
      </c>
      <c r="U68" s="42" t="s">
        <v>219</v>
      </c>
      <c r="V68" s="42" t="s">
        <v>219</v>
      </c>
      <c r="W68" s="42" t="s">
        <v>219</v>
      </c>
      <c r="X68" s="42" t="s">
        <v>219</v>
      </c>
      <c r="Y68" s="42" t="s">
        <v>219</v>
      </c>
      <c r="Z68" s="42" t="s">
        <v>219</v>
      </c>
      <c r="AA68" s="42" t="s">
        <v>219</v>
      </c>
      <c r="AB68" s="42" t="s">
        <v>219</v>
      </c>
      <c r="AC68" s="42" t="s">
        <v>219</v>
      </c>
      <c r="AD68" s="42" t="s">
        <v>219</v>
      </c>
      <c r="AE68" s="42" t="s">
        <v>219</v>
      </c>
      <c r="AF68" s="68" t="s">
        <v>1110</v>
      </c>
      <c r="AG68" s="42" t="s">
        <v>219</v>
      </c>
      <c r="AH68" s="42" t="s">
        <v>219</v>
      </c>
      <c r="AI68" s="42" t="s">
        <v>219</v>
      </c>
      <c r="AJ68" s="42" t="s">
        <v>219</v>
      </c>
      <c r="AK68" s="42" t="s">
        <v>219</v>
      </c>
    </row>
    <row r="69" spans="1:37">
      <c r="A69" s="28" t="s">
        <v>1111</v>
      </c>
      <c r="D69"/>
      <c r="E69" s="42" t="s">
        <v>219</v>
      </c>
      <c r="F69" s="68" t="s">
        <v>1112</v>
      </c>
      <c r="G69" s="42" t="s">
        <v>219</v>
      </c>
      <c r="H69" s="42" t="s">
        <v>219</v>
      </c>
      <c r="I69" s="42" t="s">
        <v>219</v>
      </c>
      <c r="J69" s="42" t="s">
        <v>219</v>
      </c>
      <c r="K69" s="42" t="s">
        <v>219</v>
      </c>
      <c r="L69" s="68" t="s">
        <v>1113</v>
      </c>
      <c r="M69" s="42" t="s">
        <v>219</v>
      </c>
      <c r="N69" s="42" t="s">
        <v>219</v>
      </c>
      <c r="O69" s="42" t="s">
        <v>219</v>
      </c>
      <c r="P69" s="42" t="s">
        <v>219</v>
      </c>
      <c r="Q69" s="42" t="s">
        <v>219</v>
      </c>
      <c r="R69" s="42" t="s">
        <v>219</v>
      </c>
      <c r="S69" s="42" t="s">
        <v>219</v>
      </c>
      <c r="T69" s="68" t="s">
        <v>1114</v>
      </c>
      <c r="U69" s="42" t="s">
        <v>219</v>
      </c>
      <c r="V69" s="42" t="s">
        <v>219</v>
      </c>
      <c r="W69" s="42" t="s">
        <v>219</v>
      </c>
      <c r="X69" s="42" t="s">
        <v>219</v>
      </c>
      <c r="Y69" s="42" t="s">
        <v>219</v>
      </c>
      <c r="Z69" s="42" t="s">
        <v>219</v>
      </c>
      <c r="AA69" s="42" t="s">
        <v>219</v>
      </c>
      <c r="AB69" s="42" t="s">
        <v>219</v>
      </c>
      <c r="AC69" s="42" t="s">
        <v>219</v>
      </c>
      <c r="AD69" s="42" t="s">
        <v>219</v>
      </c>
      <c r="AE69" s="42" t="s">
        <v>219</v>
      </c>
      <c r="AF69" s="68" t="s">
        <v>1115</v>
      </c>
      <c r="AG69" s="42" t="s">
        <v>219</v>
      </c>
      <c r="AH69" s="42" t="s">
        <v>219</v>
      </c>
      <c r="AI69" s="42" t="s">
        <v>219</v>
      </c>
      <c r="AJ69" s="42" t="s">
        <v>219</v>
      </c>
      <c r="AK69" s="42" t="s">
        <v>219</v>
      </c>
    </row>
    <row r="70" spans="1:37">
      <c r="A70" s="28" t="s">
        <v>1116</v>
      </c>
      <c r="D70"/>
      <c r="E70" s="42" t="s">
        <v>219</v>
      </c>
      <c r="F70" s="68" t="s">
        <v>1117</v>
      </c>
      <c r="G70" s="42" t="s">
        <v>219</v>
      </c>
      <c r="H70" s="42" t="s">
        <v>219</v>
      </c>
      <c r="I70" s="42" t="s">
        <v>219</v>
      </c>
      <c r="J70" s="42" t="s">
        <v>219</v>
      </c>
      <c r="K70" s="42" t="s">
        <v>219</v>
      </c>
      <c r="L70" s="68" t="s">
        <v>1118</v>
      </c>
      <c r="M70" s="42" t="s">
        <v>219</v>
      </c>
      <c r="N70" s="42" t="s">
        <v>219</v>
      </c>
      <c r="O70" s="42" t="s">
        <v>219</v>
      </c>
      <c r="P70" s="42" t="s">
        <v>219</v>
      </c>
      <c r="Q70" s="42" t="s">
        <v>219</v>
      </c>
      <c r="R70" s="42" t="s">
        <v>219</v>
      </c>
      <c r="S70" s="42" t="s">
        <v>219</v>
      </c>
      <c r="T70" s="68" t="s">
        <v>1119</v>
      </c>
      <c r="U70" s="42" t="s">
        <v>219</v>
      </c>
      <c r="V70" s="42" t="s">
        <v>219</v>
      </c>
      <c r="W70" s="42" t="s">
        <v>219</v>
      </c>
      <c r="X70" s="42" t="s">
        <v>219</v>
      </c>
      <c r="Y70" s="42" t="s">
        <v>219</v>
      </c>
      <c r="Z70" s="42" t="s">
        <v>219</v>
      </c>
      <c r="AA70" s="42" t="s">
        <v>219</v>
      </c>
      <c r="AB70" s="42" t="s">
        <v>219</v>
      </c>
      <c r="AC70" s="42" t="s">
        <v>219</v>
      </c>
      <c r="AD70" s="42" t="s">
        <v>219</v>
      </c>
      <c r="AE70" s="42" t="s">
        <v>219</v>
      </c>
      <c r="AF70" s="68" t="s">
        <v>217</v>
      </c>
      <c r="AG70" s="42" t="s">
        <v>219</v>
      </c>
      <c r="AH70" s="42" t="s">
        <v>219</v>
      </c>
      <c r="AI70" s="42" t="s">
        <v>219</v>
      </c>
      <c r="AJ70" s="42" t="s">
        <v>219</v>
      </c>
      <c r="AK70" s="42" t="s">
        <v>219</v>
      </c>
    </row>
    <row r="71" spans="1:37">
      <c r="A71" s="28" t="s">
        <v>1120</v>
      </c>
      <c r="D71"/>
      <c r="E71" s="42" t="s">
        <v>219</v>
      </c>
      <c r="F71" s="68" t="s">
        <v>1121</v>
      </c>
      <c r="G71" s="42" t="s">
        <v>219</v>
      </c>
      <c r="H71" s="42" t="s">
        <v>219</v>
      </c>
      <c r="I71" s="42" t="s">
        <v>219</v>
      </c>
      <c r="J71" s="42" t="s">
        <v>219</v>
      </c>
      <c r="K71" s="42" t="s">
        <v>219</v>
      </c>
      <c r="L71" s="68" t="s">
        <v>1122</v>
      </c>
      <c r="M71" s="42" t="s">
        <v>219</v>
      </c>
      <c r="N71" s="42" t="s">
        <v>219</v>
      </c>
      <c r="O71" s="42" t="s">
        <v>219</v>
      </c>
      <c r="P71" s="42" t="s">
        <v>219</v>
      </c>
      <c r="Q71" s="42" t="s">
        <v>219</v>
      </c>
      <c r="R71" s="42" t="s">
        <v>219</v>
      </c>
      <c r="S71" s="42" t="s">
        <v>219</v>
      </c>
      <c r="T71" s="68" t="s">
        <v>1123</v>
      </c>
      <c r="U71" s="42" t="s">
        <v>219</v>
      </c>
      <c r="V71" s="42" t="s">
        <v>219</v>
      </c>
      <c r="W71" s="42" t="s">
        <v>219</v>
      </c>
      <c r="X71" s="42" t="s">
        <v>219</v>
      </c>
      <c r="Y71" s="42" t="s">
        <v>219</v>
      </c>
      <c r="Z71" s="42" t="s">
        <v>219</v>
      </c>
      <c r="AA71" s="42" t="s">
        <v>219</v>
      </c>
      <c r="AB71" s="42" t="s">
        <v>219</v>
      </c>
      <c r="AC71" s="42" t="s">
        <v>219</v>
      </c>
      <c r="AD71" s="42" t="s">
        <v>219</v>
      </c>
      <c r="AE71" s="42" t="s">
        <v>219</v>
      </c>
      <c r="AF71" s="68" t="s">
        <v>1124</v>
      </c>
      <c r="AG71" s="42" t="s">
        <v>219</v>
      </c>
      <c r="AH71" s="42" t="s">
        <v>219</v>
      </c>
      <c r="AI71" s="42" t="s">
        <v>219</v>
      </c>
      <c r="AJ71" s="42" t="s">
        <v>219</v>
      </c>
      <c r="AK71" s="42" t="s">
        <v>219</v>
      </c>
    </row>
    <row r="72" spans="1:37">
      <c r="A72" s="28" t="s">
        <v>1125</v>
      </c>
      <c r="D72"/>
      <c r="E72" s="42" t="s">
        <v>219</v>
      </c>
      <c r="F72" s="68" t="s">
        <v>1126</v>
      </c>
      <c r="G72" s="42" t="s">
        <v>219</v>
      </c>
      <c r="H72" s="42" t="s">
        <v>219</v>
      </c>
      <c r="I72" s="42" t="s">
        <v>219</v>
      </c>
      <c r="J72" s="42" t="s">
        <v>219</v>
      </c>
      <c r="K72" s="42" t="s">
        <v>219</v>
      </c>
      <c r="L72" s="68" t="s">
        <v>1127</v>
      </c>
      <c r="M72" s="42" t="s">
        <v>219</v>
      </c>
      <c r="N72" s="42" t="s">
        <v>219</v>
      </c>
      <c r="O72" s="42" t="s">
        <v>219</v>
      </c>
      <c r="P72" s="42" t="s">
        <v>219</v>
      </c>
      <c r="Q72" s="42" t="s">
        <v>219</v>
      </c>
      <c r="R72" s="42" t="s">
        <v>219</v>
      </c>
      <c r="S72" s="42" t="s">
        <v>219</v>
      </c>
      <c r="T72" s="68" t="s">
        <v>1128</v>
      </c>
      <c r="U72" s="42" t="s">
        <v>219</v>
      </c>
      <c r="V72" s="42" t="s">
        <v>219</v>
      </c>
      <c r="W72" s="42" t="s">
        <v>219</v>
      </c>
      <c r="X72" s="42" t="s">
        <v>219</v>
      </c>
      <c r="Y72" s="42" t="s">
        <v>219</v>
      </c>
      <c r="Z72" s="42" t="s">
        <v>219</v>
      </c>
      <c r="AA72" s="42" t="s">
        <v>219</v>
      </c>
      <c r="AB72" s="42" t="s">
        <v>219</v>
      </c>
      <c r="AC72" s="42" t="s">
        <v>219</v>
      </c>
      <c r="AD72" s="42" t="s">
        <v>219</v>
      </c>
      <c r="AE72" s="42" t="s">
        <v>219</v>
      </c>
      <c r="AF72" s="68" t="s">
        <v>1129</v>
      </c>
      <c r="AG72" s="42" t="s">
        <v>219</v>
      </c>
      <c r="AH72" s="42" t="s">
        <v>219</v>
      </c>
      <c r="AI72" s="42" t="s">
        <v>219</v>
      </c>
      <c r="AJ72" s="42" t="s">
        <v>219</v>
      </c>
      <c r="AK72" s="42" t="s">
        <v>219</v>
      </c>
    </row>
    <row r="73" spans="1:37">
      <c r="A73" s="28" t="s">
        <v>1130</v>
      </c>
      <c r="D73"/>
      <c r="E73" s="42" t="s">
        <v>219</v>
      </c>
      <c r="F73" s="68" t="s">
        <v>1131</v>
      </c>
      <c r="G73" s="42" t="s">
        <v>219</v>
      </c>
      <c r="H73" s="42" t="s">
        <v>219</v>
      </c>
      <c r="I73" s="42" t="s">
        <v>219</v>
      </c>
      <c r="J73" s="42" t="s">
        <v>219</v>
      </c>
      <c r="K73" s="42" t="s">
        <v>219</v>
      </c>
      <c r="L73" s="68" t="s">
        <v>1132</v>
      </c>
      <c r="M73" s="42" t="s">
        <v>219</v>
      </c>
      <c r="N73" s="42" t="s">
        <v>219</v>
      </c>
      <c r="O73" s="42" t="s">
        <v>219</v>
      </c>
      <c r="P73" s="42" t="s">
        <v>219</v>
      </c>
      <c r="Q73" s="42" t="s">
        <v>219</v>
      </c>
      <c r="R73" s="42" t="s">
        <v>219</v>
      </c>
      <c r="S73" s="42" t="s">
        <v>219</v>
      </c>
      <c r="T73" s="68" t="s">
        <v>1133</v>
      </c>
      <c r="U73" s="42" t="s">
        <v>219</v>
      </c>
      <c r="V73" s="42" t="s">
        <v>219</v>
      </c>
      <c r="W73" s="42" t="s">
        <v>219</v>
      </c>
      <c r="X73" s="42" t="s">
        <v>219</v>
      </c>
      <c r="Y73" s="42" t="s">
        <v>219</v>
      </c>
      <c r="Z73" s="42" t="s">
        <v>219</v>
      </c>
      <c r="AA73" s="42" t="s">
        <v>219</v>
      </c>
      <c r="AB73" s="42" t="s">
        <v>219</v>
      </c>
      <c r="AC73" s="42" t="s">
        <v>219</v>
      </c>
      <c r="AD73" s="42" t="s">
        <v>219</v>
      </c>
      <c r="AE73" s="42" t="s">
        <v>219</v>
      </c>
      <c r="AF73" s="68" t="s">
        <v>1134</v>
      </c>
      <c r="AG73" s="42" t="s">
        <v>219</v>
      </c>
      <c r="AH73" s="42" t="s">
        <v>219</v>
      </c>
      <c r="AI73" s="42" t="s">
        <v>219</v>
      </c>
      <c r="AJ73" s="42" t="s">
        <v>219</v>
      </c>
      <c r="AK73" s="42" t="s">
        <v>219</v>
      </c>
    </row>
    <row r="74" spans="1:37">
      <c r="A74" s="28" t="s">
        <v>1135</v>
      </c>
      <c r="D74"/>
      <c r="E74" s="42" t="s">
        <v>219</v>
      </c>
      <c r="F74" s="68" t="s">
        <v>1136</v>
      </c>
      <c r="G74" s="42" t="s">
        <v>219</v>
      </c>
      <c r="H74" s="42" t="s">
        <v>219</v>
      </c>
      <c r="I74" s="42" t="s">
        <v>219</v>
      </c>
      <c r="J74" s="42" t="s">
        <v>219</v>
      </c>
      <c r="K74" s="42" t="s">
        <v>219</v>
      </c>
      <c r="L74" s="68" t="s">
        <v>1137</v>
      </c>
      <c r="M74" s="42" t="s">
        <v>219</v>
      </c>
      <c r="N74" s="42" t="s">
        <v>219</v>
      </c>
      <c r="O74" s="42" t="s">
        <v>219</v>
      </c>
      <c r="P74" s="42" t="s">
        <v>219</v>
      </c>
      <c r="Q74" s="42" t="s">
        <v>219</v>
      </c>
      <c r="R74" s="42" t="s">
        <v>219</v>
      </c>
      <c r="S74" s="42" t="s">
        <v>219</v>
      </c>
      <c r="T74" s="68" t="s">
        <v>1138</v>
      </c>
      <c r="U74" s="42" t="s">
        <v>219</v>
      </c>
      <c r="V74" s="42" t="s">
        <v>219</v>
      </c>
      <c r="W74" s="42" t="s">
        <v>219</v>
      </c>
      <c r="X74" s="42" t="s">
        <v>219</v>
      </c>
      <c r="Y74" s="42" t="s">
        <v>219</v>
      </c>
      <c r="Z74" s="42" t="s">
        <v>219</v>
      </c>
      <c r="AA74" s="42" t="s">
        <v>219</v>
      </c>
      <c r="AB74" s="42" t="s">
        <v>219</v>
      </c>
      <c r="AC74" s="42" t="s">
        <v>219</v>
      </c>
      <c r="AD74" s="42" t="s">
        <v>219</v>
      </c>
      <c r="AE74" s="42" t="s">
        <v>219</v>
      </c>
      <c r="AF74" s="68" t="s">
        <v>1139</v>
      </c>
      <c r="AG74" s="42" t="s">
        <v>219</v>
      </c>
      <c r="AH74" s="42" t="s">
        <v>219</v>
      </c>
      <c r="AI74" s="42" t="s">
        <v>219</v>
      </c>
      <c r="AJ74" s="42" t="s">
        <v>219</v>
      </c>
      <c r="AK74" s="42" t="s">
        <v>219</v>
      </c>
    </row>
    <row r="75" spans="1:37">
      <c r="A75" s="28" t="s">
        <v>1140</v>
      </c>
      <c r="D75"/>
      <c r="E75" s="42" t="s">
        <v>219</v>
      </c>
      <c r="F75" s="68" t="s">
        <v>936</v>
      </c>
      <c r="G75" s="42" t="s">
        <v>219</v>
      </c>
      <c r="H75" s="42" t="s">
        <v>219</v>
      </c>
      <c r="I75" s="42" t="s">
        <v>219</v>
      </c>
      <c r="J75" s="42" t="s">
        <v>219</v>
      </c>
      <c r="K75" s="42" t="s">
        <v>219</v>
      </c>
      <c r="L75" s="68" t="s">
        <v>1141</v>
      </c>
      <c r="M75" s="42" t="s">
        <v>219</v>
      </c>
      <c r="N75" s="42" t="s">
        <v>219</v>
      </c>
      <c r="O75" s="42" t="s">
        <v>219</v>
      </c>
      <c r="P75" s="42" t="s">
        <v>219</v>
      </c>
      <c r="Q75" s="42" t="s">
        <v>219</v>
      </c>
      <c r="R75" s="42" t="s">
        <v>219</v>
      </c>
      <c r="S75" s="42" t="s">
        <v>219</v>
      </c>
      <c r="T75" s="68" t="s">
        <v>1142</v>
      </c>
      <c r="U75" s="42" t="s">
        <v>219</v>
      </c>
      <c r="V75" s="42" t="s">
        <v>219</v>
      </c>
      <c r="W75" s="42" t="s">
        <v>219</v>
      </c>
      <c r="X75" s="42" t="s">
        <v>219</v>
      </c>
      <c r="Y75" s="42" t="s">
        <v>219</v>
      </c>
      <c r="Z75" s="42" t="s">
        <v>219</v>
      </c>
      <c r="AA75" s="42" t="s">
        <v>219</v>
      </c>
      <c r="AB75" s="42" t="s">
        <v>219</v>
      </c>
      <c r="AC75" s="42" t="s">
        <v>219</v>
      </c>
      <c r="AD75" s="42" t="s">
        <v>219</v>
      </c>
      <c r="AE75" s="42" t="s">
        <v>219</v>
      </c>
      <c r="AF75" s="68" t="s">
        <v>435</v>
      </c>
      <c r="AG75" s="42" t="s">
        <v>219</v>
      </c>
      <c r="AH75" s="42" t="s">
        <v>219</v>
      </c>
      <c r="AI75" s="42" t="s">
        <v>219</v>
      </c>
      <c r="AJ75" s="42" t="s">
        <v>219</v>
      </c>
      <c r="AK75" s="42" t="s">
        <v>219</v>
      </c>
    </row>
    <row r="76" spans="1:37">
      <c r="A76" s="28" t="s">
        <v>1143</v>
      </c>
      <c r="D76"/>
      <c r="E76" s="42" t="s">
        <v>219</v>
      </c>
      <c r="F76" s="68" t="s">
        <v>1144</v>
      </c>
      <c r="G76" s="42" t="s">
        <v>219</v>
      </c>
      <c r="H76" s="42" t="s">
        <v>219</v>
      </c>
      <c r="I76" s="42" t="s">
        <v>219</v>
      </c>
      <c r="J76" s="42" t="s">
        <v>219</v>
      </c>
      <c r="K76" s="42" t="s">
        <v>219</v>
      </c>
      <c r="L76" s="68" t="s">
        <v>1145</v>
      </c>
      <c r="M76" s="42" t="s">
        <v>219</v>
      </c>
      <c r="N76" s="42" t="s">
        <v>219</v>
      </c>
      <c r="O76" s="42" t="s">
        <v>219</v>
      </c>
      <c r="P76" s="42" t="s">
        <v>219</v>
      </c>
      <c r="Q76" s="42" t="s">
        <v>219</v>
      </c>
      <c r="R76" s="42" t="s">
        <v>219</v>
      </c>
      <c r="S76" s="42" t="s">
        <v>219</v>
      </c>
      <c r="T76" s="68" t="s">
        <v>1146</v>
      </c>
      <c r="U76" s="42" t="s">
        <v>219</v>
      </c>
      <c r="V76" s="42" t="s">
        <v>219</v>
      </c>
      <c r="W76" s="42" t="s">
        <v>219</v>
      </c>
      <c r="X76" s="42" t="s">
        <v>219</v>
      </c>
      <c r="Y76" s="42" t="s">
        <v>219</v>
      </c>
      <c r="Z76" s="42" t="s">
        <v>219</v>
      </c>
      <c r="AA76" s="42" t="s">
        <v>219</v>
      </c>
      <c r="AB76" s="42" t="s">
        <v>219</v>
      </c>
      <c r="AC76" s="42" t="s">
        <v>219</v>
      </c>
      <c r="AD76" s="42" t="s">
        <v>219</v>
      </c>
      <c r="AE76" s="42" t="s">
        <v>219</v>
      </c>
      <c r="AF76" s="68" t="s">
        <v>1147</v>
      </c>
      <c r="AG76" s="42" t="s">
        <v>219</v>
      </c>
      <c r="AH76" s="42" t="s">
        <v>219</v>
      </c>
      <c r="AI76" s="42" t="s">
        <v>219</v>
      </c>
      <c r="AJ76" s="42" t="s">
        <v>219</v>
      </c>
      <c r="AK76" s="42" t="s">
        <v>219</v>
      </c>
    </row>
    <row r="77" spans="1:37">
      <c r="A77" s="28" t="s">
        <v>1148</v>
      </c>
      <c r="D77"/>
      <c r="E77" s="42" t="s">
        <v>219</v>
      </c>
      <c r="F77" s="68" t="s">
        <v>1149</v>
      </c>
      <c r="G77" s="42" t="s">
        <v>219</v>
      </c>
      <c r="H77" s="42" t="s">
        <v>219</v>
      </c>
      <c r="I77" s="42" t="s">
        <v>219</v>
      </c>
      <c r="J77" s="42" t="s">
        <v>219</v>
      </c>
      <c r="K77" s="42" t="s">
        <v>219</v>
      </c>
      <c r="L77" s="68" t="s">
        <v>1150</v>
      </c>
      <c r="M77" s="42" t="s">
        <v>219</v>
      </c>
      <c r="N77" s="42" t="s">
        <v>219</v>
      </c>
      <c r="O77" s="42" t="s">
        <v>219</v>
      </c>
      <c r="P77" s="42" t="s">
        <v>219</v>
      </c>
      <c r="Q77" s="42" t="s">
        <v>219</v>
      </c>
      <c r="R77" s="42" t="s">
        <v>219</v>
      </c>
      <c r="S77" s="42" t="s">
        <v>219</v>
      </c>
      <c r="T77" s="68" t="s">
        <v>1011</v>
      </c>
      <c r="U77" s="42" t="s">
        <v>219</v>
      </c>
      <c r="V77" s="42" t="s">
        <v>219</v>
      </c>
      <c r="W77" s="42" t="s">
        <v>219</v>
      </c>
      <c r="X77" s="42" t="s">
        <v>219</v>
      </c>
      <c r="Y77" s="42" t="s">
        <v>219</v>
      </c>
      <c r="Z77" s="42" t="s">
        <v>219</v>
      </c>
      <c r="AA77" s="42" t="s">
        <v>219</v>
      </c>
      <c r="AB77" s="42" t="s">
        <v>219</v>
      </c>
      <c r="AC77" s="42" t="s">
        <v>219</v>
      </c>
      <c r="AD77" s="42" t="s">
        <v>219</v>
      </c>
      <c r="AE77" s="42" t="s">
        <v>219</v>
      </c>
      <c r="AF77" s="68" t="s">
        <v>1068</v>
      </c>
      <c r="AG77" s="42" t="s">
        <v>219</v>
      </c>
      <c r="AH77" s="42" t="s">
        <v>219</v>
      </c>
      <c r="AI77" s="42" t="s">
        <v>219</v>
      </c>
      <c r="AJ77" s="42" t="s">
        <v>219</v>
      </c>
      <c r="AK77" s="42" t="s">
        <v>219</v>
      </c>
    </row>
    <row r="78" spans="1:37">
      <c r="D78"/>
      <c r="E78" s="42" t="s">
        <v>219</v>
      </c>
      <c r="F78" s="68" t="s">
        <v>1151</v>
      </c>
      <c r="G78" s="42" t="s">
        <v>219</v>
      </c>
      <c r="H78" s="42" t="s">
        <v>219</v>
      </c>
      <c r="I78" s="42" t="s">
        <v>219</v>
      </c>
      <c r="J78" s="42" t="s">
        <v>219</v>
      </c>
      <c r="K78" s="42" t="s">
        <v>219</v>
      </c>
      <c r="L78" s="68" t="s">
        <v>1152</v>
      </c>
      <c r="M78" s="42" t="s">
        <v>219</v>
      </c>
      <c r="N78" s="42" t="s">
        <v>219</v>
      </c>
      <c r="O78" s="42" t="s">
        <v>219</v>
      </c>
      <c r="P78" s="42" t="s">
        <v>219</v>
      </c>
      <c r="Q78" s="42" t="s">
        <v>219</v>
      </c>
      <c r="R78" s="42" t="s">
        <v>219</v>
      </c>
      <c r="S78" s="42" t="s">
        <v>219</v>
      </c>
      <c r="T78" s="68" t="s">
        <v>1153</v>
      </c>
      <c r="U78" s="42" t="s">
        <v>219</v>
      </c>
      <c r="V78" s="42" t="s">
        <v>219</v>
      </c>
      <c r="W78" s="42" t="s">
        <v>219</v>
      </c>
      <c r="X78" s="42" t="s">
        <v>219</v>
      </c>
      <c r="Y78" s="42" t="s">
        <v>219</v>
      </c>
      <c r="Z78" s="42" t="s">
        <v>219</v>
      </c>
      <c r="AA78" s="42" t="s">
        <v>219</v>
      </c>
      <c r="AB78" s="42" t="s">
        <v>219</v>
      </c>
      <c r="AC78" s="42" t="s">
        <v>219</v>
      </c>
      <c r="AD78" s="42" t="s">
        <v>219</v>
      </c>
      <c r="AE78" s="42" t="s">
        <v>219</v>
      </c>
      <c r="AF78" s="68" t="s">
        <v>1154</v>
      </c>
      <c r="AG78" s="42" t="s">
        <v>219</v>
      </c>
      <c r="AH78" s="42" t="s">
        <v>219</v>
      </c>
      <c r="AI78" s="42" t="s">
        <v>219</v>
      </c>
      <c r="AJ78" s="42" t="s">
        <v>219</v>
      </c>
      <c r="AK78" s="42" t="s">
        <v>219</v>
      </c>
    </row>
    <row r="79" spans="1:37">
      <c r="D79"/>
      <c r="E79" s="42" t="s">
        <v>219</v>
      </c>
      <c r="F79" s="68" t="s">
        <v>1155</v>
      </c>
      <c r="G79" s="42" t="s">
        <v>219</v>
      </c>
      <c r="H79" s="42" t="s">
        <v>219</v>
      </c>
      <c r="I79" s="42" t="s">
        <v>219</v>
      </c>
      <c r="J79" s="42" t="s">
        <v>219</v>
      </c>
      <c r="K79" s="42" t="s">
        <v>219</v>
      </c>
      <c r="L79" s="68" t="s">
        <v>1156</v>
      </c>
      <c r="M79" s="42" t="s">
        <v>219</v>
      </c>
      <c r="N79" s="42" t="s">
        <v>219</v>
      </c>
      <c r="O79" s="42" t="s">
        <v>219</v>
      </c>
      <c r="P79" s="42" t="s">
        <v>219</v>
      </c>
      <c r="Q79" s="42" t="s">
        <v>219</v>
      </c>
      <c r="R79" s="42" t="s">
        <v>219</v>
      </c>
      <c r="S79" s="42" t="s">
        <v>219</v>
      </c>
      <c r="T79" s="68" t="s">
        <v>1035</v>
      </c>
      <c r="U79" s="42" t="s">
        <v>219</v>
      </c>
      <c r="V79" s="42" t="s">
        <v>219</v>
      </c>
      <c r="W79" s="42" t="s">
        <v>219</v>
      </c>
      <c r="X79" s="42" t="s">
        <v>219</v>
      </c>
      <c r="Y79" s="42" t="s">
        <v>219</v>
      </c>
      <c r="Z79" s="42" t="s">
        <v>219</v>
      </c>
      <c r="AA79" s="42" t="s">
        <v>219</v>
      </c>
      <c r="AB79" s="42" t="s">
        <v>219</v>
      </c>
      <c r="AC79" s="42" t="s">
        <v>219</v>
      </c>
      <c r="AD79" s="42" t="s">
        <v>219</v>
      </c>
      <c r="AE79" s="42" t="s">
        <v>219</v>
      </c>
      <c r="AF79" s="68" t="s">
        <v>1157</v>
      </c>
      <c r="AG79" s="42" t="s">
        <v>219</v>
      </c>
      <c r="AH79" s="42" t="s">
        <v>219</v>
      </c>
      <c r="AI79" s="42" t="s">
        <v>219</v>
      </c>
      <c r="AJ79" s="42" t="s">
        <v>219</v>
      </c>
      <c r="AK79" s="42" t="s">
        <v>219</v>
      </c>
    </row>
    <row r="80" spans="1:37">
      <c r="D80"/>
      <c r="E80" s="42" t="s">
        <v>219</v>
      </c>
      <c r="F80" s="68" t="s">
        <v>1158</v>
      </c>
      <c r="G80" s="42" t="s">
        <v>219</v>
      </c>
      <c r="H80" s="42" t="s">
        <v>219</v>
      </c>
      <c r="I80" s="42" t="s">
        <v>219</v>
      </c>
      <c r="J80" s="42" t="s">
        <v>219</v>
      </c>
      <c r="K80" s="42" t="s">
        <v>219</v>
      </c>
      <c r="L80" s="68" t="s">
        <v>1159</v>
      </c>
      <c r="M80" s="42" t="s">
        <v>219</v>
      </c>
      <c r="N80" s="42" t="s">
        <v>219</v>
      </c>
      <c r="O80" s="42" t="s">
        <v>219</v>
      </c>
      <c r="P80" s="42" t="s">
        <v>219</v>
      </c>
      <c r="Q80" s="42" t="s">
        <v>219</v>
      </c>
      <c r="R80" s="42" t="s">
        <v>219</v>
      </c>
      <c r="S80" s="42" t="s">
        <v>219</v>
      </c>
      <c r="T80" s="68" t="s">
        <v>855</v>
      </c>
      <c r="U80" s="42" t="s">
        <v>219</v>
      </c>
      <c r="V80" s="42" t="s">
        <v>219</v>
      </c>
      <c r="W80" s="42" t="s">
        <v>219</v>
      </c>
      <c r="X80" s="42" t="s">
        <v>219</v>
      </c>
      <c r="Y80" s="42" t="s">
        <v>219</v>
      </c>
      <c r="Z80" s="42" t="s">
        <v>219</v>
      </c>
      <c r="AA80" s="42" t="s">
        <v>219</v>
      </c>
      <c r="AB80" s="42" t="s">
        <v>219</v>
      </c>
      <c r="AC80" s="42" t="s">
        <v>219</v>
      </c>
      <c r="AD80" s="42" t="s">
        <v>219</v>
      </c>
      <c r="AE80" s="42" t="s">
        <v>219</v>
      </c>
      <c r="AF80" s="68" t="s">
        <v>1160</v>
      </c>
      <c r="AG80" s="42" t="s">
        <v>219</v>
      </c>
      <c r="AH80" s="42" t="s">
        <v>219</v>
      </c>
      <c r="AI80" s="42" t="s">
        <v>219</v>
      </c>
      <c r="AJ80" s="42" t="s">
        <v>219</v>
      </c>
      <c r="AK80" s="42" t="s">
        <v>219</v>
      </c>
    </row>
    <row r="81" spans="4:37">
      <c r="D81"/>
      <c r="E81" s="42" t="s">
        <v>219</v>
      </c>
      <c r="F81" s="68" t="s">
        <v>1161</v>
      </c>
      <c r="G81" s="42" t="s">
        <v>219</v>
      </c>
      <c r="H81" s="42" t="s">
        <v>219</v>
      </c>
      <c r="I81" s="42" t="s">
        <v>219</v>
      </c>
      <c r="J81" s="42" t="s">
        <v>219</v>
      </c>
      <c r="K81" s="42" t="s">
        <v>219</v>
      </c>
      <c r="L81" s="68" t="s">
        <v>1162</v>
      </c>
      <c r="M81" s="42" t="s">
        <v>219</v>
      </c>
      <c r="N81" s="42" t="s">
        <v>219</v>
      </c>
      <c r="O81" s="42" t="s">
        <v>219</v>
      </c>
      <c r="P81" s="42" t="s">
        <v>219</v>
      </c>
      <c r="Q81" s="42" t="s">
        <v>219</v>
      </c>
      <c r="R81" s="42" t="s">
        <v>219</v>
      </c>
      <c r="S81" s="42" t="s">
        <v>219</v>
      </c>
      <c r="T81" s="68" t="s">
        <v>410</v>
      </c>
      <c r="U81" s="42" t="s">
        <v>219</v>
      </c>
      <c r="V81" s="42" t="s">
        <v>219</v>
      </c>
      <c r="W81" s="42" t="s">
        <v>219</v>
      </c>
      <c r="X81" s="42" t="s">
        <v>219</v>
      </c>
      <c r="Y81" s="42" t="s">
        <v>219</v>
      </c>
      <c r="Z81" s="42" t="s">
        <v>219</v>
      </c>
      <c r="AA81" s="42" t="s">
        <v>219</v>
      </c>
      <c r="AB81" s="42" t="s">
        <v>219</v>
      </c>
      <c r="AC81" s="42" t="s">
        <v>219</v>
      </c>
      <c r="AD81" s="42" t="s">
        <v>219</v>
      </c>
      <c r="AE81" s="42" t="s">
        <v>219</v>
      </c>
      <c r="AF81" s="68" t="s">
        <v>1163</v>
      </c>
      <c r="AG81" s="42" t="s">
        <v>219</v>
      </c>
      <c r="AH81" s="42" t="s">
        <v>219</v>
      </c>
      <c r="AI81" s="42" t="s">
        <v>219</v>
      </c>
      <c r="AJ81" s="42" t="s">
        <v>219</v>
      </c>
      <c r="AK81" s="42" t="s">
        <v>219</v>
      </c>
    </row>
    <row r="82" spans="4:37">
      <c r="D82"/>
      <c r="E82" s="42" t="s">
        <v>219</v>
      </c>
      <c r="F82" s="68" t="s">
        <v>1164</v>
      </c>
      <c r="G82" s="42" t="s">
        <v>219</v>
      </c>
      <c r="H82" s="42" t="s">
        <v>219</v>
      </c>
      <c r="I82" s="42" t="s">
        <v>219</v>
      </c>
      <c r="J82" s="42" t="s">
        <v>219</v>
      </c>
      <c r="K82" s="42" t="s">
        <v>219</v>
      </c>
      <c r="L82" s="68" t="s">
        <v>1165</v>
      </c>
      <c r="M82" s="42" t="s">
        <v>219</v>
      </c>
      <c r="N82" s="42" t="s">
        <v>219</v>
      </c>
      <c r="O82" s="42" t="s">
        <v>219</v>
      </c>
      <c r="P82" s="42" t="s">
        <v>219</v>
      </c>
      <c r="Q82" s="42" t="s">
        <v>219</v>
      </c>
      <c r="R82" s="42" t="s">
        <v>219</v>
      </c>
      <c r="S82" s="42" t="s">
        <v>219</v>
      </c>
      <c r="T82" s="68" t="s">
        <v>1166</v>
      </c>
      <c r="U82" s="42" t="s">
        <v>219</v>
      </c>
      <c r="V82" s="42" t="s">
        <v>219</v>
      </c>
      <c r="W82" s="42" t="s">
        <v>219</v>
      </c>
      <c r="X82" s="42" t="s">
        <v>219</v>
      </c>
      <c r="Y82" s="42" t="s">
        <v>219</v>
      </c>
      <c r="Z82" s="42" t="s">
        <v>219</v>
      </c>
      <c r="AA82" s="42" t="s">
        <v>219</v>
      </c>
      <c r="AB82" s="42" t="s">
        <v>219</v>
      </c>
      <c r="AC82" s="42" t="s">
        <v>219</v>
      </c>
      <c r="AD82" s="42" t="s">
        <v>219</v>
      </c>
      <c r="AE82" s="42" t="s">
        <v>219</v>
      </c>
      <c r="AF82" s="68" t="s">
        <v>762</v>
      </c>
      <c r="AG82" s="42" t="s">
        <v>219</v>
      </c>
      <c r="AH82" s="42" t="s">
        <v>219</v>
      </c>
      <c r="AI82" s="42" t="s">
        <v>219</v>
      </c>
      <c r="AJ82" s="42" t="s">
        <v>219</v>
      </c>
      <c r="AK82" s="42" t="s">
        <v>219</v>
      </c>
    </row>
    <row r="83" spans="4:37">
      <c r="D83"/>
      <c r="E83" s="42" t="s">
        <v>219</v>
      </c>
      <c r="F83" s="68" t="s">
        <v>1167</v>
      </c>
      <c r="G83" s="42" t="s">
        <v>219</v>
      </c>
      <c r="H83" s="42" t="s">
        <v>219</v>
      </c>
      <c r="I83" s="42" t="s">
        <v>219</v>
      </c>
      <c r="J83" s="42" t="s">
        <v>219</v>
      </c>
      <c r="K83" s="42" t="s">
        <v>219</v>
      </c>
      <c r="L83" s="68" t="s">
        <v>1168</v>
      </c>
      <c r="M83" s="42" t="s">
        <v>219</v>
      </c>
      <c r="N83" s="42" t="s">
        <v>219</v>
      </c>
      <c r="O83" s="42" t="s">
        <v>219</v>
      </c>
      <c r="P83" s="42" t="s">
        <v>219</v>
      </c>
      <c r="Q83" s="42" t="s">
        <v>219</v>
      </c>
      <c r="R83" s="42" t="s">
        <v>219</v>
      </c>
      <c r="S83" s="42" t="s">
        <v>219</v>
      </c>
      <c r="T83" s="68" t="s">
        <v>1169</v>
      </c>
      <c r="U83" s="42" t="s">
        <v>219</v>
      </c>
      <c r="V83" s="42" t="s">
        <v>219</v>
      </c>
      <c r="W83" s="42" t="s">
        <v>219</v>
      </c>
      <c r="X83" s="42" t="s">
        <v>219</v>
      </c>
      <c r="Y83" s="42" t="s">
        <v>219</v>
      </c>
      <c r="Z83" s="42" t="s">
        <v>219</v>
      </c>
      <c r="AA83" s="42" t="s">
        <v>219</v>
      </c>
      <c r="AB83" s="42" t="s">
        <v>219</v>
      </c>
      <c r="AC83" s="42" t="s">
        <v>219</v>
      </c>
      <c r="AD83" s="42" t="s">
        <v>219</v>
      </c>
      <c r="AE83" s="42" t="s">
        <v>219</v>
      </c>
      <c r="AF83" s="68" t="s">
        <v>1170</v>
      </c>
      <c r="AG83" s="42" t="s">
        <v>219</v>
      </c>
      <c r="AH83" s="42" t="s">
        <v>219</v>
      </c>
      <c r="AI83" s="42" t="s">
        <v>219</v>
      </c>
      <c r="AJ83" s="42" t="s">
        <v>219</v>
      </c>
      <c r="AK83" s="42" t="s">
        <v>219</v>
      </c>
    </row>
    <row r="84" spans="4:37">
      <c r="D84"/>
      <c r="E84" s="42" t="s">
        <v>219</v>
      </c>
      <c r="F84" s="68" t="s">
        <v>1171</v>
      </c>
      <c r="G84" s="42" t="s">
        <v>219</v>
      </c>
      <c r="H84" s="42" t="s">
        <v>219</v>
      </c>
      <c r="I84" s="42" t="s">
        <v>219</v>
      </c>
      <c r="J84" s="42" t="s">
        <v>219</v>
      </c>
      <c r="K84" s="42" t="s">
        <v>219</v>
      </c>
      <c r="L84" s="68" t="s">
        <v>1172</v>
      </c>
      <c r="M84" s="42" t="s">
        <v>219</v>
      </c>
      <c r="N84" s="42" t="s">
        <v>219</v>
      </c>
      <c r="O84" s="42" t="s">
        <v>219</v>
      </c>
      <c r="P84" s="42" t="s">
        <v>219</v>
      </c>
      <c r="Q84" s="42" t="s">
        <v>219</v>
      </c>
      <c r="R84" s="42" t="s">
        <v>219</v>
      </c>
      <c r="S84" s="42" t="s">
        <v>219</v>
      </c>
      <c r="T84" s="68" t="s">
        <v>1173</v>
      </c>
      <c r="U84" s="42" t="s">
        <v>219</v>
      </c>
      <c r="V84" s="42" t="s">
        <v>219</v>
      </c>
      <c r="W84" s="42" t="s">
        <v>219</v>
      </c>
      <c r="X84" s="42" t="s">
        <v>219</v>
      </c>
      <c r="Y84" s="42" t="s">
        <v>219</v>
      </c>
      <c r="Z84" s="42" t="s">
        <v>219</v>
      </c>
      <c r="AA84" s="42" t="s">
        <v>219</v>
      </c>
      <c r="AB84" s="42" t="s">
        <v>219</v>
      </c>
      <c r="AC84" s="42" t="s">
        <v>219</v>
      </c>
      <c r="AD84" s="42" t="s">
        <v>219</v>
      </c>
      <c r="AE84" s="42" t="s">
        <v>219</v>
      </c>
      <c r="AF84" s="68" t="s">
        <v>1174</v>
      </c>
      <c r="AG84" s="42" t="s">
        <v>219</v>
      </c>
      <c r="AH84" s="42" t="s">
        <v>219</v>
      </c>
      <c r="AI84" s="42" t="s">
        <v>219</v>
      </c>
      <c r="AJ84" s="42" t="s">
        <v>219</v>
      </c>
      <c r="AK84" s="42" t="s">
        <v>219</v>
      </c>
    </row>
    <row r="85" spans="4:37">
      <c r="D85"/>
      <c r="E85" s="42" t="s">
        <v>219</v>
      </c>
      <c r="F85" s="68" t="s">
        <v>1175</v>
      </c>
      <c r="G85" s="42" t="s">
        <v>219</v>
      </c>
      <c r="H85" s="42" t="s">
        <v>219</v>
      </c>
      <c r="I85" s="42" t="s">
        <v>219</v>
      </c>
      <c r="J85" s="42" t="s">
        <v>219</v>
      </c>
      <c r="K85" s="42" t="s">
        <v>219</v>
      </c>
      <c r="L85" s="68" t="s">
        <v>1176</v>
      </c>
      <c r="M85" s="42" t="s">
        <v>219</v>
      </c>
      <c r="N85" s="42" t="s">
        <v>219</v>
      </c>
      <c r="O85" s="42" t="s">
        <v>219</v>
      </c>
      <c r="P85" s="42" t="s">
        <v>219</v>
      </c>
      <c r="Q85" s="42" t="s">
        <v>219</v>
      </c>
      <c r="R85" s="42" t="s">
        <v>219</v>
      </c>
      <c r="S85" s="42" t="s">
        <v>219</v>
      </c>
      <c r="T85" s="68" t="s">
        <v>1177</v>
      </c>
      <c r="U85" s="42" t="s">
        <v>219</v>
      </c>
      <c r="V85" s="42" t="s">
        <v>219</v>
      </c>
      <c r="W85" s="42" t="s">
        <v>219</v>
      </c>
      <c r="X85" s="42" t="s">
        <v>219</v>
      </c>
      <c r="Y85" s="42" t="s">
        <v>219</v>
      </c>
      <c r="Z85" s="42" t="s">
        <v>219</v>
      </c>
      <c r="AA85" s="42" t="s">
        <v>219</v>
      </c>
      <c r="AB85" s="42" t="s">
        <v>219</v>
      </c>
      <c r="AC85" s="42" t="s">
        <v>219</v>
      </c>
      <c r="AD85" s="42" t="s">
        <v>219</v>
      </c>
      <c r="AE85" s="42" t="s">
        <v>219</v>
      </c>
      <c r="AF85" s="68" t="s">
        <v>1178</v>
      </c>
      <c r="AG85" s="42" t="s">
        <v>219</v>
      </c>
      <c r="AH85" s="42" t="s">
        <v>219</v>
      </c>
      <c r="AI85" s="42" t="s">
        <v>219</v>
      </c>
      <c r="AJ85" s="42" t="s">
        <v>219</v>
      </c>
      <c r="AK85" s="42" t="s">
        <v>219</v>
      </c>
    </row>
    <row r="86" spans="4:37">
      <c r="D86"/>
      <c r="E86" s="42" t="s">
        <v>219</v>
      </c>
      <c r="F86" s="68" t="s">
        <v>1179</v>
      </c>
      <c r="G86" s="42" t="s">
        <v>219</v>
      </c>
      <c r="H86" s="42" t="s">
        <v>219</v>
      </c>
      <c r="I86" s="42" t="s">
        <v>219</v>
      </c>
      <c r="J86" s="42" t="s">
        <v>219</v>
      </c>
      <c r="K86" s="42" t="s">
        <v>219</v>
      </c>
      <c r="L86" s="68" t="s">
        <v>1180</v>
      </c>
      <c r="M86" s="42" t="s">
        <v>219</v>
      </c>
      <c r="N86" s="42" t="s">
        <v>219</v>
      </c>
      <c r="O86" s="42" t="s">
        <v>219</v>
      </c>
      <c r="P86" s="42" t="s">
        <v>219</v>
      </c>
      <c r="Q86" s="42" t="s">
        <v>219</v>
      </c>
      <c r="R86" s="42" t="s">
        <v>219</v>
      </c>
      <c r="S86" s="42" t="s">
        <v>219</v>
      </c>
      <c r="T86" s="68" t="s">
        <v>1181</v>
      </c>
      <c r="U86" s="42" t="s">
        <v>219</v>
      </c>
      <c r="V86" s="42" t="s">
        <v>219</v>
      </c>
      <c r="W86" s="42" t="s">
        <v>219</v>
      </c>
      <c r="X86" s="42" t="s">
        <v>219</v>
      </c>
      <c r="Y86" s="42" t="s">
        <v>219</v>
      </c>
      <c r="Z86" s="42" t="s">
        <v>219</v>
      </c>
      <c r="AA86" s="42" t="s">
        <v>219</v>
      </c>
      <c r="AB86" s="42" t="s">
        <v>219</v>
      </c>
      <c r="AC86" s="42" t="s">
        <v>219</v>
      </c>
      <c r="AD86" s="42" t="s">
        <v>219</v>
      </c>
      <c r="AE86" s="42" t="s">
        <v>219</v>
      </c>
      <c r="AF86" s="68" t="s">
        <v>1182</v>
      </c>
      <c r="AG86" s="42" t="s">
        <v>219</v>
      </c>
      <c r="AH86" s="42" t="s">
        <v>219</v>
      </c>
      <c r="AI86" s="42" t="s">
        <v>219</v>
      </c>
      <c r="AJ86" s="42" t="s">
        <v>219</v>
      </c>
      <c r="AK86" s="42" t="s">
        <v>219</v>
      </c>
    </row>
    <row r="87" spans="4:37">
      <c r="D87"/>
      <c r="E87" s="42" t="s">
        <v>219</v>
      </c>
      <c r="F87" s="68" t="s">
        <v>1110</v>
      </c>
      <c r="G87" s="42" t="s">
        <v>219</v>
      </c>
      <c r="H87" s="42" t="s">
        <v>219</v>
      </c>
      <c r="I87" s="42" t="s">
        <v>219</v>
      </c>
      <c r="J87" s="42" t="s">
        <v>219</v>
      </c>
      <c r="K87" s="42" t="s">
        <v>219</v>
      </c>
      <c r="L87" s="68" t="s">
        <v>1183</v>
      </c>
      <c r="M87" s="42" t="s">
        <v>219</v>
      </c>
      <c r="N87" s="42" t="s">
        <v>219</v>
      </c>
      <c r="O87" s="42" t="s">
        <v>219</v>
      </c>
      <c r="P87" s="42" t="s">
        <v>219</v>
      </c>
      <c r="Q87" s="42" t="s">
        <v>219</v>
      </c>
      <c r="R87" s="42" t="s">
        <v>219</v>
      </c>
      <c r="S87" s="42" t="s">
        <v>219</v>
      </c>
      <c r="T87" s="68" t="s">
        <v>1184</v>
      </c>
      <c r="U87" s="42" t="s">
        <v>219</v>
      </c>
      <c r="V87" s="42" t="s">
        <v>219</v>
      </c>
      <c r="W87" s="42" t="s">
        <v>219</v>
      </c>
      <c r="X87" s="42" t="s">
        <v>219</v>
      </c>
      <c r="Y87" s="42" t="s">
        <v>219</v>
      </c>
      <c r="Z87" s="42" t="s">
        <v>219</v>
      </c>
      <c r="AA87" s="42" t="s">
        <v>219</v>
      </c>
      <c r="AB87" s="42" t="s">
        <v>219</v>
      </c>
      <c r="AC87" s="42" t="s">
        <v>219</v>
      </c>
      <c r="AD87" s="42" t="s">
        <v>219</v>
      </c>
      <c r="AE87" s="42" t="s">
        <v>219</v>
      </c>
      <c r="AF87" s="68" t="s">
        <v>1185</v>
      </c>
      <c r="AG87" s="42" t="s">
        <v>219</v>
      </c>
      <c r="AH87" s="42" t="s">
        <v>219</v>
      </c>
      <c r="AI87" s="42" t="s">
        <v>219</v>
      </c>
      <c r="AJ87" s="42" t="s">
        <v>219</v>
      </c>
      <c r="AK87" s="42" t="s">
        <v>219</v>
      </c>
    </row>
    <row r="88" spans="4:37">
      <c r="D88"/>
      <c r="E88" s="42" t="s">
        <v>219</v>
      </c>
      <c r="F88" s="68" t="s">
        <v>497</v>
      </c>
      <c r="G88" s="42" t="s">
        <v>219</v>
      </c>
      <c r="H88" s="42" t="s">
        <v>219</v>
      </c>
      <c r="I88" s="42" t="s">
        <v>219</v>
      </c>
      <c r="J88" s="42" t="s">
        <v>219</v>
      </c>
      <c r="K88" s="42" t="s">
        <v>219</v>
      </c>
      <c r="L88" s="68" t="s">
        <v>815</v>
      </c>
      <c r="M88" s="42" t="s">
        <v>219</v>
      </c>
      <c r="N88" s="42" t="s">
        <v>219</v>
      </c>
      <c r="O88" s="42" t="s">
        <v>219</v>
      </c>
      <c r="P88" s="42" t="s">
        <v>219</v>
      </c>
      <c r="Q88" s="42" t="s">
        <v>219</v>
      </c>
      <c r="R88" s="42" t="s">
        <v>219</v>
      </c>
      <c r="S88" s="42" t="s">
        <v>219</v>
      </c>
      <c r="T88" s="68" t="s">
        <v>1186</v>
      </c>
      <c r="U88" s="42" t="s">
        <v>219</v>
      </c>
      <c r="V88" s="42" t="s">
        <v>219</v>
      </c>
      <c r="W88" s="42" t="s">
        <v>219</v>
      </c>
      <c r="X88" s="42" t="s">
        <v>219</v>
      </c>
      <c r="Y88" s="42" t="s">
        <v>219</v>
      </c>
      <c r="Z88" s="42" t="s">
        <v>219</v>
      </c>
      <c r="AA88" s="42" t="s">
        <v>219</v>
      </c>
      <c r="AB88" s="42" t="s">
        <v>219</v>
      </c>
      <c r="AC88" s="42" t="s">
        <v>219</v>
      </c>
      <c r="AD88" s="42" t="s">
        <v>219</v>
      </c>
      <c r="AE88" s="42" t="s">
        <v>219</v>
      </c>
      <c r="AF88" s="68" t="s">
        <v>572</v>
      </c>
      <c r="AG88" s="42" t="s">
        <v>219</v>
      </c>
      <c r="AH88" s="42" t="s">
        <v>219</v>
      </c>
      <c r="AI88" s="42" t="s">
        <v>219</v>
      </c>
      <c r="AJ88" s="42" t="s">
        <v>219</v>
      </c>
      <c r="AK88" s="42" t="s">
        <v>219</v>
      </c>
    </row>
    <row r="89" spans="4:37">
      <c r="D89"/>
      <c r="E89" s="42" t="s">
        <v>219</v>
      </c>
      <c r="F89" s="68" t="s">
        <v>1187</v>
      </c>
      <c r="G89" s="42" t="s">
        <v>219</v>
      </c>
      <c r="H89" s="42" t="s">
        <v>219</v>
      </c>
      <c r="I89" s="42" t="s">
        <v>219</v>
      </c>
      <c r="J89" s="42" t="s">
        <v>219</v>
      </c>
      <c r="K89" s="42" t="s">
        <v>219</v>
      </c>
      <c r="L89" s="68" t="s">
        <v>1188</v>
      </c>
      <c r="M89" s="42" t="s">
        <v>219</v>
      </c>
      <c r="N89" s="42" t="s">
        <v>219</v>
      </c>
      <c r="O89" s="42" t="s">
        <v>219</v>
      </c>
      <c r="P89" s="42" t="s">
        <v>219</v>
      </c>
      <c r="Q89" s="42" t="s">
        <v>219</v>
      </c>
      <c r="R89" s="42" t="s">
        <v>219</v>
      </c>
      <c r="S89" s="42" t="s">
        <v>219</v>
      </c>
      <c r="T89" s="68" t="s">
        <v>1189</v>
      </c>
      <c r="U89" s="42" t="s">
        <v>219</v>
      </c>
      <c r="V89" s="42" t="s">
        <v>219</v>
      </c>
      <c r="W89" s="42" t="s">
        <v>219</v>
      </c>
      <c r="X89" s="42" t="s">
        <v>219</v>
      </c>
      <c r="Y89" s="42" t="s">
        <v>219</v>
      </c>
      <c r="Z89" s="42" t="s">
        <v>219</v>
      </c>
      <c r="AA89" s="42" t="s">
        <v>219</v>
      </c>
      <c r="AB89" s="42" t="s">
        <v>219</v>
      </c>
      <c r="AC89" s="42" t="s">
        <v>219</v>
      </c>
      <c r="AD89" s="42" t="s">
        <v>219</v>
      </c>
      <c r="AE89" s="42" t="s">
        <v>219</v>
      </c>
      <c r="AF89" s="68" t="s">
        <v>1190</v>
      </c>
      <c r="AG89" s="42" t="s">
        <v>219</v>
      </c>
      <c r="AH89" s="42" t="s">
        <v>219</v>
      </c>
      <c r="AI89" s="42" t="s">
        <v>219</v>
      </c>
      <c r="AJ89" s="42" t="s">
        <v>219</v>
      </c>
      <c r="AK89" s="42" t="s">
        <v>219</v>
      </c>
    </row>
    <row r="90" spans="4:37">
      <c r="D90"/>
      <c r="E90" s="42" t="s">
        <v>219</v>
      </c>
      <c r="F90" s="68" t="s">
        <v>1191</v>
      </c>
      <c r="G90" s="42" t="s">
        <v>219</v>
      </c>
      <c r="H90" s="42" t="s">
        <v>219</v>
      </c>
      <c r="I90" s="42" t="s">
        <v>219</v>
      </c>
      <c r="J90" s="42" t="s">
        <v>219</v>
      </c>
      <c r="K90" s="42" t="s">
        <v>219</v>
      </c>
      <c r="L90" s="68" t="s">
        <v>1192</v>
      </c>
      <c r="M90" s="42" t="s">
        <v>219</v>
      </c>
      <c r="N90" s="42" t="s">
        <v>219</v>
      </c>
      <c r="O90" s="42" t="s">
        <v>219</v>
      </c>
      <c r="P90" s="42" t="s">
        <v>219</v>
      </c>
      <c r="Q90" s="42" t="s">
        <v>219</v>
      </c>
      <c r="R90" s="42" t="s">
        <v>219</v>
      </c>
      <c r="S90" s="42" t="s">
        <v>219</v>
      </c>
      <c r="T90" s="68" t="s">
        <v>1193</v>
      </c>
      <c r="U90" s="42" t="s">
        <v>219</v>
      </c>
      <c r="V90" s="42" t="s">
        <v>219</v>
      </c>
      <c r="W90" s="42" t="s">
        <v>219</v>
      </c>
      <c r="X90" s="42" t="s">
        <v>219</v>
      </c>
      <c r="Y90" s="42" t="s">
        <v>219</v>
      </c>
      <c r="Z90" s="42" t="s">
        <v>219</v>
      </c>
      <c r="AA90" s="42" t="s">
        <v>219</v>
      </c>
      <c r="AB90" s="42" t="s">
        <v>219</v>
      </c>
      <c r="AC90" s="42" t="s">
        <v>219</v>
      </c>
      <c r="AD90" s="42" t="s">
        <v>219</v>
      </c>
      <c r="AE90" s="42" t="s">
        <v>219</v>
      </c>
      <c r="AF90" s="42" t="s">
        <v>219</v>
      </c>
      <c r="AG90" s="42" t="s">
        <v>219</v>
      </c>
      <c r="AH90" s="42" t="s">
        <v>219</v>
      </c>
      <c r="AI90" s="42" t="s">
        <v>219</v>
      </c>
      <c r="AJ90" s="42" t="s">
        <v>219</v>
      </c>
      <c r="AK90" s="42" t="s">
        <v>219</v>
      </c>
    </row>
    <row r="91" spans="4:37">
      <c r="D91"/>
      <c r="E91" s="42" t="s">
        <v>219</v>
      </c>
      <c r="F91" s="68" t="s">
        <v>1194</v>
      </c>
      <c r="G91" s="42" t="s">
        <v>219</v>
      </c>
      <c r="H91" s="42" t="s">
        <v>219</v>
      </c>
      <c r="I91" s="42" t="s">
        <v>219</v>
      </c>
      <c r="J91" s="42" t="s">
        <v>219</v>
      </c>
      <c r="K91" s="42" t="s">
        <v>219</v>
      </c>
      <c r="L91" s="68" t="s">
        <v>1195</v>
      </c>
      <c r="M91" s="42" t="s">
        <v>219</v>
      </c>
      <c r="N91" s="42" t="s">
        <v>219</v>
      </c>
      <c r="O91" s="42" t="s">
        <v>219</v>
      </c>
      <c r="P91" s="42" t="s">
        <v>219</v>
      </c>
      <c r="Q91" s="42" t="s">
        <v>219</v>
      </c>
      <c r="R91" s="42" t="s">
        <v>219</v>
      </c>
      <c r="S91" s="42" t="s">
        <v>219</v>
      </c>
      <c r="T91" s="68" t="s">
        <v>1196</v>
      </c>
      <c r="U91" s="42" t="s">
        <v>219</v>
      </c>
      <c r="V91" s="42" t="s">
        <v>219</v>
      </c>
      <c r="W91" s="42" t="s">
        <v>219</v>
      </c>
      <c r="X91" s="42" t="s">
        <v>219</v>
      </c>
      <c r="Y91" s="42" t="s">
        <v>219</v>
      </c>
      <c r="Z91" s="42" t="s">
        <v>219</v>
      </c>
      <c r="AA91" s="42" t="s">
        <v>219</v>
      </c>
      <c r="AB91" s="42" t="s">
        <v>219</v>
      </c>
      <c r="AC91" s="42" t="s">
        <v>219</v>
      </c>
      <c r="AD91" s="42" t="s">
        <v>219</v>
      </c>
      <c r="AE91" s="42" t="s">
        <v>219</v>
      </c>
      <c r="AF91" s="42" t="s">
        <v>219</v>
      </c>
      <c r="AG91" s="42" t="s">
        <v>219</v>
      </c>
      <c r="AH91" s="42" t="s">
        <v>219</v>
      </c>
      <c r="AI91" s="42" t="s">
        <v>219</v>
      </c>
      <c r="AJ91" s="42" t="s">
        <v>219</v>
      </c>
      <c r="AK91" s="42" t="s">
        <v>219</v>
      </c>
    </row>
    <row r="92" spans="4:37">
      <c r="D92"/>
      <c r="E92" s="42" t="s">
        <v>219</v>
      </c>
      <c r="F92" s="68" t="s">
        <v>755</v>
      </c>
      <c r="G92" s="42" t="s">
        <v>219</v>
      </c>
      <c r="H92" s="42" t="s">
        <v>219</v>
      </c>
      <c r="I92" s="42" t="s">
        <v>219</v>
      </c>
      <c r="J92" s="42" t="s">
        <v>219</v>
      </c>
      <c r="K92" s="42" t="s">
        <v>219</v>
      </c>
      <c r="L92" s="68" t="s">
        <v>1197</v>
      </c>
      <c r="M92" s="42" t="s">
        <v>219</v>
      </c>
      <c r="N92" s="42" t="s">
        <v>219</v>
      </c>
      <c r="O92" s="42" t="s">
        <v>219</v>
      </c>
      <c r="P92" s="42" t="s">
        <v>219</v>
      </c>
      <c r="Q92" s="42" t="s">
        <v>219</v>
      </c>
      <c r="R92" s="42" t="s">
        <v>219</v>
      </c>
      <c r="S92" s="42" t="s">
        <v>219</v>
      </c>
      <c r="T92" s="68" t="s">
        <v>1198</v>
      </c>
      <c r="U92" s="42" t="s">
        <v>219</v>
      </c>
      <c r="V92" s="42" t="s">
        <v>219</v>
      </c>
      <c r="W92" s="42" t="s">
        <v>219</v>
      </c>
      <c r="X92" s="42" t="s">
        <v>219</v>
      </c>
      <c r="Y92" s="42" t="s">
        <v>219</v>
      </c>
      <c r="Z92" s="42" t="s">
        <v>219</v>
      </c>
      <c r="AA92" s="42" t="s">
        <v>219</v>
      </c>
      <c r="AB92" s="42" t="s">
        <v>219</v>
      </c>
      <c r="AC92" s="42" t="s">
        <v>219</v>
      </c>
      <c r="AD92" s="42" t="s">
        <v>219</v>
      </c>
      <c r="AE92" s="42" t="s">
        <v>219</v>
      </c>
      <c r="AF92" s="42" t="s">
        <v>219</v>
      </c>
      <c r="AG92" s="42" t="s">
        <v>219</v>
      </c>
      <c r="AH92" s="42" t="s">
        <v>219</v>
      </c>
      <c r="AI92" s="42" t="s">
        <v>219</v>
      </c>
      <c r="AJ92" s="42" t="s">
        <v>219</v>
      </c>
      <c r="AK92" s="42" t="s">
        <v>219</v>
      </c>
    </row>
    <row r="93" spans="4:37">
      <c r="D93"/>
      <c r="E93" s="42" t="s">
        <v>219</v>
      </c>
      <c r="F93" s="68" t="s">
        <v>410</v>
      </c>
      <c r="G93" s="42" t="s">
        <v>219</v>
      </c>
      <c r="H93" s="42" t="s">
        <v>219</v>
      </c>
      <c r="I93" s="42" t="s">
        <v>219</v>
      </c>
      <c r="J93" s="42" t="s">
        <v>219</v>
      </c>
      <c r="K93" s="42" t="s">
        <v>219</v>
      </c>
      <c r="L93" s="68" t="s">
        <v>1199</v>
      </c>
      <c r="M93" s="42" t="s">
        <v>219</v>
      </c>
      <c r="N93" s="42" t="s">
        <v>219</v>
      </c>
      <c r="O93" s="42" t="s">
        <v>219</v>
      </c>
      <c r="P93" s="42" t="s">
        <v>219</v>
      </c>
      <c r="Q93" s="42" t="s">
        <v>219</v>
      </c>
      <c r="R93" s="42" t="s">
        <v>219</v>
      </c>
      <c r="S93" s="42" t="s">
        <v>219</v>
      </c>
      <c r="T93" s="68" t="s">
        <v>1200</v>
      </c>
      <c r="U93" s="42" t="s">
        <v>219</v>
      </c>
      <c r="V93" s="42" t="s">
        <v>219</v>
      </c>
      <c r="W93" s="42" t="s">
        <v>219</v>
      </c>
      <c r="X93" s="42" t="s">
        <v>219</v>
      </c>
      <c r="Y93" s="42" t="s">
        <v>219</v>
      </c>
      <c r="Z93" s="42" t="s">
        <v>219</v>
      </c>
      <c r="AA93" s="42" t="s">
        <v>219</v>
      </c>
      <c r="AB93" s="42" t="s">
        <v>219</v>
      </c>
      <c r="AC93" s="42" t="s">
        <v>219</v>
      </c>
      <c r="AD93" s="42" t="s">
        <v>219</v>
      </c>
      <c r="AE93" s="42" t="s">
        <v>219</v>
      </c>
      <c r="AF93" s="42" t="s">
        <v>219</v>
      </c>
      <c r="AG93" s="42" t="s">
        <v>219</v>
      </c>
      <c r="AH93" s="42" t="s">
        <v>219</v>
      </c>
      <c r="AI93" s="42" t="s">
        <v>219</v>
      </c>
      <c r="AJ93" s="42" t="s">
        <v>219</v>
      </c>
      <c r="AK93" s="42" t="s">
        <v>219</v>
      </c>
    </row>
    <row r="94" spans="4:37">
      <c r="D94"/>
      <c r="E94" s="42" t="s">
        <v>219</v>
      </c>
      <c r="F94" s="68" t="s">
        <v>1201</v>
      </c>
      <c r="G94" s="42" t="s">
        <v>219</v>
      </c>
      <c r="H94" s="42" t="s">
        <v>219</v>
      </c>
      <c r="I94" s="42" t="s">
        <v>219</v>
      </c>
      <c r="J94" s="42" t="s">
        <v>219</v>
      </c>
      <c r="K94" s="42" t="s">
        <v>219</v>
      </c>
      <c r="L94" s="68" t="s">
        <v>1202</v>
      </c>
      <c r="M94" s="42" t="s">
        <v>219</v>
      </c>
      <c r="N94" s="42" t="s">
        <v>219</v>
      </c>
      <c r="O94" s="42" t="s">
        <v>219</v>
      </c>
      <c r="P94" s="42" t="s">
        <v>219</v>
      </c>
      <c r="Q94" s="42" t="s">
        <v>219</v>
      </c>
      <c r="R94" s="42" t="s">
        <v>219</v>
      </c>
      <c r="S94" s="42" t="s">
        <v>219</v>
      </c>
      <c r="T94" s="68" t="s">
        <v>1203</v>
      </c>
      <c r="U94" s="42" t="s">
        <v>219</v>
      </c>
      <c r="V94" s="42" t="s">
        <v>219</v>
      </c>
      <c r="W94" s="42" t="s">
        <v>219</v>
      </c>
      <c r="X94" s="42" t="s">
        <v>219</v>
      </c>
      <c r="Y94" s="42" t="s">
        <v>219</v>
      </c>
      <c r="Z94" s="42" t="s">
        <v>219</v>
      </c>
      <c r="AA94" s="42" t="s">
        <v>219</v>
      </c>
      <c r="AB94" s="42" t="s">
        <v>219</v>
      </c>
      <c r="AC94" s="42" t="s">
        <v>219</v>
      </c>
      <c r="AD94" s="42" t="s">
        <v>219</v>
      </c>
      <c r="AE94" s="42" t="s">
        <v>219</v>
      </c>
      <c r="AF94" s="42" t="s">
        <v>219</v>
      </c>
      <c r="AG94" s="42" t="s">
        <v>219</v>
      </c>
      <c r="AH94" s="42" t="s">
        <v>219</v>
      </c>
      <c r="AI94" s="42" t="s">
        <v>219</v>
      </c>
      <c r="AJ94" s="42" t="s">
        <v>219</v>
      </c>
      <c r="AK94" s="42" t="s">
        <v>219</v>
      </c>
    </row>
    <row r="95" spans="4:37">
      <c r="D95"/>
      <c r="E95" s="42" t="s">
        <v>219</v>
      </c>
      <c r="F95" s="68" t="s">
        <v>1204</v>
      </c>
      <c r="G95" s="42" t="s">
        <v>219</v>
      </c>
      <c r="H95" s="42" t="s">
        <v>219</v>
      </c>
      <c r="I95" s="42" t="s">
        <v>219</v>
      </c>
      <c r="J95" s="42" t="s">
        <v>219</v>
      </c>
      <c r="K95" s="42" t="s">
        <v>219</v>
      </c>
      <c r="L95" s="68" t="s">
        <v>1205</v>
      </c>
      <c r="M95" s="42" t="s">
        <v>219</v>
      </c>
      <c r="N95" s="42" t="s">
        <v>219</v>
      </c>
      <c r="O95" s="42" t="s">
        <v>219</v>
      </c>
      <c r="P95" s="42" t="s">
        <v>219</v>
      </c>
      <c r="Q95" s="42" t="s">
        <v>219</v>
      </c>
      <c r="R95" s="42" t="s">
        <v>219</v>
      </c>
      <c r="S95" s="42" t="s">
        <v>219</v>
      </c>
      <c r="T95" s="68" t="s">
        <v>1206</v>
      </c>
      <c r="U95" s="42" t="s">
        <v>219</v>
      </c>
      <c r="V95" s="42" t="s">
        <v>219</v>
      </c>
      <c r="W95" s="42" t="s">
        <v>219</v>
      </c>
      <c r="X95" s="42" t="s">
        <v>219</v>
      </c>
      <c r="Y95" s="42" t="s">
        <v>219</v>
      </c>
      <c r="Z95" s="42" t="s">
        <v>219</v>
      </c>
      <c r="AA95" s="42" t="s">
        <v>219</v>
      </c>
      <c r="AB95" s="42" t="s">
        <v>219</v>
      </c>
      <c r="AC95" s="42" t="s">
        <v>219</v>
      </c>
      <c r="AD95" s="42" t="s">
        <v>219</v>
      </c>
      <c r="AE95" s="42" t="s">
        <v>219</v>
      </c>
      <c r="AF95" s="42" t="s">
        <v>219</v>
      </c>
      <c r="AG95" s="42" t="s">
        <v>219</v>
      </c>
      <c r="AH95" s="42" t="s">
        <v>219</v>
      </c>
      <c r="AI95" s="42" t="s">
        <v>219</v>
      </c>
      <c r="AJ95" s="42" t="s">
        <v>219</v>
      </c>
      <c r="AK95" s="42" t="s">
        <v>219</v>
      </c>
    </row>
    <row r="96" spans="4:37">
      <c r="D96"/>
      <c r="E96" s="42" t="s">
        <v>219</v>
      </c>
      <c r="F96" s="68" t="s">
        <v>1207</v>
      </c>
      <c r="G96" s="42" t="s">
        <v>219</v>
      </c>
      <c r="H96" s="42" t="s">
        <v>219</v>
      </c>
      <c r="I96" s="42" t="s">
        <v>219</v>
      </c>
      <c r="J96" s="42" t="s">
        <v>219</v>
      </c>
      <c r="K96" s="42" t="s">
        <v>219</v>
      </c>
      <c r="L96" s="68" t="s">
        <v>1208</v>
      </c>
      <c r="M96" s="42" t="s">
        <v>219</v>
      </c>
      <c r="N96" s="42" t="s">
        <v>219</v>
      </c>
      <c r="O96" s="42" t="s">
        <v>219</v>
      </c>
      <c r="P96" s="42" t="s">
        <v>219</v>
      </c>
      <c r="Q96" s="42" t="s">
        <v>219</v>
      </c>
      <c r="R96" s="42" t="s">
        <v>219</v>
      </c>
      <c r="S96" s="42" t="s">
        <v>219</v>
      </c>
      <c r="T96" s="68" t="s">
        <v>1209</v>
      </c>
      <c r="U96" s="42" t="s">
        <v>219</v>
      </c>
      <c r="V96" s="42" t="s">
        <v>219</v>
      </c>
      <c r="W96" s="42" t="s">
        <v>219</v>
      </c>
      <c r="X96" s="42" t="s">
        <v>219</v>
      </c>
      <c r="Y96" s="42" t="s">
        <v>219</v>
      </c>
      <c r="Z96" s="42" t="s">
        <v>219</v>
      </c>
      <c r="AA96" s="42" t="s">
        <v>219</v>
      </c>
      <c r="AB96" s="42" t="s">
        <v>219</v>
      </c>
      <c r="AC96" s="42" t="s">
        <v>219</v>
      </c>
      <c r="AD96" s="42" t="s">
        <v>219</v>
      </c>
      <c r="AE96" s="42" t="s">
        <v>219</v>
      </c>
      <c r="AF96" s="42" t="s">
        <v>219</v>
      </c>
      <c r="AG96" s="42" t="s">
        <v>219</v>
      </c>
      <c r="AH96" s="42" t="s">
        <v>219</v>
      </c>
      <c r="AI96" s="42" t="s">
        <v>219</v>
      </c>
      <c r="AJ96" s="42" t="s">
        <v>219</v>
      </c>
      <c r="AK96" s="42" t="s">
        <v>219</v>
      </c>
    </row>
    <row r="97" spans="4:37">
      <c r="D97"/>
      <c r="E97" s="42" t="s">
        <v>219</v>
      </c>
      <c r="F97" s="68" t="s">
        <v>939</v>
      </c>
      <c r="G97" s="42" t="s">
        <v>219</v>
      </c>
      <c r="H97" s="42" t="s">
        <v>219</v>
      </c>
      <c r="I97" s="42" t="s">
        <v>219</v>
      </c>
      <c r="J97" s="42" t="s">
        <v>219</v>
      </c>
      <c r="K97" s="42" t="s">
        <v>219</v>
      </c>
      <c r="L97" s="68" t="s">
        <v>1210</v>
      </c>
      <c r="M97" s="42" t="s">
        <v>219</v>
      </c>
      <c r="N97" s="42" t="s">
        <v>219</v>
      </c>
      <c r="O97" s="42" t="s">
        <v>219</v>
      </c>
      <c r="P97" s="42" t="s">
        <v>219</v>
      </c>
      <c r="Q97" s="42" t="s">
        <v>219</v>
      </c>
      <c r="R97" s="42" t="s">
        <v>219</v>
      </c>
      <c r="S97" s="42" t="s">
        <v>219</v>
      </c>
      <c r="T97" s="68" t="s">
        <v>1211</v>
      </c>
      <c r="U97" s="42" t="s">
        <v>219</v>
      </c>
      <c r="V97" s="42" t="s">
        <v>219</v>
      </c>
      <c r="W97" s="42" t="s">
        <v>219</v>
      </c>
      <c r="X97" s="42" t="s">
        <v>219</v>
      </c>
      <c r="Y97" s="42" t="s">
        <v>219</v>
      </c>
      <c r="Z97" s="42" t="s">
        <v>219</v>
      </c>
      <c r="AA97" s="42" t="s">
        <v>219</v>
      </c>
      <c r="AB97" s="42" t="s">
        <v>219</v>
      </c>
      <c r="AC97" s="42" t="s">
        <v>219</v>
      </c>
      <c r="AD97" s="42" t="s">
        <v>219</v>
      </c>
      <c r="AE97" s="42" t="s">
        <v>219</v>
      </c>
      <c r="AF97" s="42" t="s">
        <v>219</v>
      </c>
      <c r="AG97" s="42" t="s">
        <v>219</v>
      </c>
      <c r="AH97" s="42" t="s">
        <v>219</v>
      </c>
      <c r="AI97" s="42" t="s">
        <v>219</v>
      </c>
      <c r="AJ97" s="42" t="s">
        <v>219</v>
      </c>
      <c r="AK97" s="42" t="s">
        <v>219</v>
      </c>
    </row>
    <row r="98" spans="4:37">
      <c r="D98"/>
      <c r="E98" s="42" t="s">
        <v>219</v>
      </c>
      <c r="F98" s="68" t="s">
        <v>1212</v>
      </c>
      <c r="G98" s="42" t="s">
        <v>219</v>
      </c>
      <c r="H98" s="42" t="s">
        <v>219</v>
      </c>
      <c r="I98" s="42" t="s">
        <v>219</v>
      </c>
      <c r="J98" s="42" t="s">
        <v>219</v>
      </c>
      <c r="K98" s="42" t="s">
        <v>219</v>
      </c>
      <c r="L98" s="68" t="s">
        <v>1213</v>
      </c>
      <c r="M98" s="42" t="s">
        <v>219</v>
      </c>
      <c r="N98" s="42" t="s">
        <v>219</v>
      </c>
      <c r="O98" s="42" t="s">
        <v>219</v>
      </c>
      <c r="P98" s="42" t="s">
        <v>219</v>
      </c>
      <c r="Q98" s="42" t="s">
        <v>219</v>
      </c>
      <c r="R98" s="42" t="s">
        <v>219</v>
      </c>
      <c r="S98" s="42" t="s">
        <v>219</v>
      </c>
      <c r="T98" s="68" t="s">
        <v>1214</v>
      </c>
      <c r="U98" s="42" t="s">
        <v>219</v>
      </c>
      <c r="V98" s="42" t="s">
        <v>219</v>
      </c>
      <c r="W98" s="42" t="s">
        <v>219</v>
      </c>
      <c r="X98" s="42" t="s">
        <v>219</v>
      </c>
      <c r="Y98" s="42" t="s">
        <v>219</v>
      </c>
      <c r="Z98" s="42" t="s">
        <v>219</v>
      </c>
      <c r="AA98" s="42" t="s">
        <v>219</v>
      </c>
      <c r="AB98" s="42" t="s">
        <v>219</v>
      </c>
      <c r="AC98" s="42" t="s">
        <v>219</v>
      </c>
      <c r="AD98" s="42" t="s">
        <v>219</v>
      </c>
      <c r="AE98" s="42" t="s">
        <v>219</v>
      </c>
      <c r="AF98" s="42" t="s">
        <v>219</v>
      </c>
      <c r="AG98" s="42" t="s">
        <v>219</v>
      </c>
      <c r="AH98" s="42" t="s">
        <v>219</v>
      </c>
      <c r="AI98" s="42" t="s">
        <v>219</v>
      </c>
      <c r="AJ98" s="42" t="s">
        <v>219</v>
      </c>
      <c r="AK98" s="42" t="s">
        <v>219</v>
      </c>
    </row>
    <row r="99" spans="4:37">
      <c r="D99"/>
      <c r="E99" s="42" t="s">
        <v>219</v>
      </c>
      <c r="F99" s="68" t="s">
        <v>1215</v>
      </c>
      <c r="G99" s="42" t="s">
        <v>219</v>
      </c>
      <c r="H99" s="42" t="s">
        <v>219</v>
      </c>
      <c r="I99" s="42" t="s">
        <v>219</v>
      </c>
      <c r="J99" s="42" t="s">
        <v>219</v>
      </c>
      <c r="K99" s="42" t="s">
        <v>219</v>
      </c>
      <c r="L99" s="68" t="s">
        <v>1216</v>
      </c>
      <c r="M99" s="42" t="s">
        <v>219</v>
      </c>
      <c r="N99" s="42" t="s">
        <v>219</v>
      </c>
      <c r="O99" s="42" t="s">
        <v>219</v>
      </c>
      <c r="P99" s="42" t="s">
        <v>219</v>
      </c>
      <c r="Q99" s="42" t="s">
        <v>219</v>
      </c>
      <c r="R99" s="42" t="s">
        <v>219</v>
      </c>
      <c r="S99" s="42" t="s">
        <v>219</v>
      </c>
      <c r="T99" s="68" t="s">
        <v>1217</v>
      </c>
      <c r="U99" s="42" t="s">
        <v>219</v>
      </c>
      <c r="V99" s="42" t="s">
        <v>219</v>
      </c>
      <c r="W99" s="42" t="s">
        <v>219</v>
      </c>
      <c r="X99" s="42" t="s">
        <v>219</v>
      </c>
      <c r="Y99" s="42" t="s">
        <v>219</v>
      </c>
      <c r="Z99" s="42" t="s">
        <v>219</v>
      </c>
      <c r="AA99" s="42" t="s">
        <v>219</v>
      </c>
      <c r="AB99" s="42" t="s">
        <v>219</v>
      </c>
      <c r="AC99" s="42" t="s">
        <v>219</v>
      </c>
      <c r="AD99" s="42" t="s">
        <v>219</v>
      </c>
      <c r="AE99" s="42" t="s">
        <v>219</v>
      </c>
      <c r="AF99" s="42" t="s">
        <v>219</v>
      </c>
      <c r="AG99" s="42" t="s">
        <v>219</v>
      </c>
      <c r="AH99" s="42" t="s">
        <v>219</v>
      </c>
      <c r="AI99" s="42" t="s">
        <v>219</v>
      </c>
      <c r="AJ99" s="42" t="s">
        <v>219</v>
      </c>
      <c r="AK99" s="42" t="s">
        <v>219</v>
      </c>
    </row>
    <row r="100" spans="4:37">
      <c r="D100"/>
      <c r="E100" s="42" t="s">
        <v>219</v>
      </c>
      <c r="F100" s="68" t="s">
        <v>1218</v>
      </c>
      <c r="G100" s="42" t="s">
        <v>219</v>
      </c>
      <c r="H100" s="42" t="s">
        <v>219</v>
      </c>
      <c r="I100" s="42" t="s">
        <v>219</v>
      </c>
      <c r="J100" s="42" t="s">
        <v>219</v>
      </c>
      <c r="K100" s="42" t="s">
        <v>219</v>
      </c>
      <c r="L100" s="68" t="s">
        <v>1219</v>
      </c>
      <c r="M100" s="42" t="s">
        <v>219</v>
      </c>
      <c r="N100" s="42" t="s">
        <v>219</v>
      </c>
      <c r="O100" s="42" t="s">
        <v>219</v>
      </c>
      <c r="P100" s="42" t="s">
        <v>219</v>
      </c>
      <c r="Q100" s="42" t="s">
        <v>219</v>
      </c>
      <c r="R100" s="42" t="s">
        <v>219</v>
      </c>
      <c r="S100" s="42" t="s">
        <v>219</v>
      </c>
      <c r="T100" s="68" t="s">
        <v>1220</v>
      </c>
      <c r="U100" s="42" t="s">
        <v>219</v>
      </c>
      <c r="V100" s="42" t="s">
        <v>219</v>
      </c>
      <c r="W100" s="42" t="s">
        <v>219</v>
      </c>
      <c r="X100" s="42" t="s">
        <v>219</v>
      </c>
      <c r="Y100" s="42" t="s">
        <v>219</v>
      </c>
      <c r="Z100" s="42" t="s">
        <v>219</v>
      </c>
      <c r="AA100" s="42" t="s">
        <v>219</v>
      </c>
      <c r="AB100" s="42" t="s">
        <v>219</v>
      </c>
      <c r="AC100" s="42" t="s">
        <v>219</v>
      </c>
      <c r="AD100" s="42" t="s">
        <v>219</v>
      </c>
      <c r="AE100" s="42" t="s">
        <v>219</v>
      </c>
      <c r="AF100" s="42" t="s">
        <v>219</v>
      </c>
      <c r="AG100" s="42" t="s">
        <v>219</v>
      </c>
      <c r="AH100" s="42" t="s">
        <v>219</v>
      </c>
      <c r="AI100" s="42" t="s">
        <v>219</v>
      </c>
      <c r="AJ100" s="42" t="s">
        <v>219</v>
      </c>
      <c r="AK100" s="42" t="s">
        <v>219</v>
      </c>
    </row>
    <row r="101" spans="4:37">
      <c r="D101"/>
      <c r="E101" s="42" t="s">
        <v>219</v>
      </c>
      <c r="F101" s="68" t="s">
        <v>1221</v>
      </c>
      <c r="G101" s="42" t="s">
        <v>219</v>
      </c>
      <c r="H101" s="42" t="s">
        <v>219</v>
      </c>
      <c r="I101" s="42" t="s">
        <v>219</v>
      </c>
      <c r="J101" s="42" t="s">
        <v>219</v>
      </c>
      <c r="K101" s="42" t="s">
        <v>219</v>
      </c>
      <c r="L101" s="68" t="s">
        <v>1222</v>
      </c>
      <c r="M101" s="42" t="s">
        <v>219</v>
      </c>
      <c r="N101" s="42" t="s">
        <v>219</v>
      </c>
      <c r="O101" s="42" t="s">
        <v>219</v>
      </c>
      <c r="P101" s="42" t="s">
        <v>219</v>
      </c>
      <c r="Q101" s="42" t="s">
        <v>219</v>
      </c>
      <c r="R101" s="42" t="s">
        <v>219</v>
      </c>
      <c r="S101" s="42" t="s">
        <v>219</v>
      </c>
      <c r="T101" s="68" t="s">
        <v>1223</v>
      </c>
      <c r="U101" s="42" t="s">
        <v>219</v>
      </c>
      <c r="V101" s="42" t="s">
        <v>219</v>
      </c>
      <c r="W101" s="42" t="s">
        <v>219</v>
      </c>
      <c r="X101" s="42" t="s">
        <v>219</v>
      </c>
      <c r="Y101" s="42" t="s">
        <v>219</v>
      </c>
      <c r="Z101" s="42" t="s">
        <v>219</v>
      </c>
      <c r="AA101" s="42" t="s">
        <v>219</v>
      </c>
      <c r="AB101" s="42" t="s">
        <v>219</v>
      </c>
      <c r="AC101" s="42" t="s">
        <v>219</v>
      </c>
      <c r="AD101" s="42" t="s">
        <v>219</v>
      </c>
      <c r="AE101" s="42" t="s">
        <v>219</v>
      </c>
      <c r="AF101" s="42" t="s">
        <v>219</v>
      </c>
      <c r="AG101" s="42" t="s">
        <v>219</v>
      </c>
      <c r="AH101" s="42" t="s">
        <v>219</v>
      </c>
      <c r="AI101" s="42" t="s">
        <v>219</v>
      </c>
      <c r="AJ101" s="42" t="s">
        <v>219</v>
      </c>
      <c r="AK101" s="42" t="s">
        <v>219</v>
      </c>
    </row>
    <row r="102" spans="4:37">
      <c r="D102"/>
      <c r="E102" s="42" t="s">
        <v>219</v>
      </c>
      <c r="F102" s="68" t="s">
        <v>1224</v>
      </c>
      <c r="G102" s="42" t="s">
        <v>219</v>
      </c>
      <c r="H102" s="42" t="s">
        <v>219</v>
      </c>
      <c r="I102" s="42" t="s">
        <v>219</v>
      </c>
      <c r="J102" s="42" t="s">
        <v>219</v>
      </c>
      <c r="K102" s="42" t="s">
        <v>219</v>
      </c>
      <c r="L102" s="68" t="s">
        <v>1225</v>
      </c>
      <c r="M102" s="42" t="s">
        <v>219</v>
      </c>
      <c r="N102" s="42" t="s">
        <v>219</v>
      </c>
      <c r="O102" s="42" t="s">
        <v>219</v>
      </c>
      <c r="P102" s="42" t="s">
        <v>219</v>
      </c>
      <c r="Q102" s="42" t="s">
        <v>219</v>
      </c>
      <c r="R102" s="42" t="s">
        <v>219</v>
      </c>
      <c r="S102" s="42" t="s">
        <v>219</v>
      </c>
      <c r="T102" s="68" t="s">
        <v>1226</v>
      </c>
      <c r="U102" s="42" t="s">
        <v>219</v>
      </c>
      <c r="V102" s="42" t="s">
        <v>219</v>
      </c>
      <c r="W102" s="42" t="s">
        <v>219</v>
      </c>
      <c r="X102" s="42" t="s">
        <v>219</v>
      </c>
      <c r="Y102" s="42" t="s">
        <v>219</v>
      </c>
      <c r="Z102" s="42" t="s">
        <v>219</v>
      </c>
      <c r="AA102" s="42" t="s">
        <v>219</v>
      </c>
      <c r="AB102" s="42" t="s">
        <v>219</v>
      </c>
      <c r="AC102" s="42" t="s">
        <v>219</v>
      </c>
      <c r="AD102" s="42" t="s">
        <v>219</v>
      </c>
      <c r="AE102" s="42" t="s">
        <v>219</v>
      </c>
      <c r="AF102" s="42" t="s">
        <v>219</v>
      </c>
      <c r="AG102" s="42" t="s">
        <v>219</v>
      </c>
      <c r="AH102" s="42" t="s">
        <v>219</v>
      </c>
      <c r="AI102" s="42" t="s">
        <v>219</v>
      </c>
      <c r="AJ102" s="42" t="s">
        <v>219</v>
      </c>
      <c r="AK102" s="42" t="s">
        <v>219</v>
      </c>
    </row>
    <row r="103" spans="4:37">
      <c r="D103"/>
      <c r="E103" s="42" t="s">
        <v>219</v>
      </c>
      <c r="F103" s="68" t="s">
        <v>1068</v>
      </c>
      <c r="G103" s="42" t="s">
        <v>219</v>
      </c>
      <c r="H103" s="42" t="s">
        <v>219</v>
      </c>
      <c r="I103" s="42" t="s">
        <v>219</v>
      </c>
      <c r="J103" s="42" t="s">
        <v>219</v>
      </c>
      <c r="K103" s="42" t="s">
        <v>219</v>
      </c>
      <c r="L103" s="68" t="s">
        <v>1227</v>
      </c>
      <c r="M103" s="42" t="s">
        <v>219</v>
      </c>
      <c r="N103" s="42" t="s">
        <v>219</v>
      </c>
      <c r="O103" s="42" t="s">
        <v>219</v>
      </c>
      <c r="P103" s="42" t="s">
        <v>219</v>
      </c>
      <c r="Q103" s="42" t="s">
        <v>219</v>
      </c>
      <c r="R103" s="42" t="s">
        <v>219</v>
      </c>
      <c r="S103" s="42" t="s">
        <v>219</v>
      </c>
      <c r="T103" s="68" t="s">
        <v>1228</v>
      </c>
      <c r="U103" s="42" t="s">
        <v>219</v>
      </c>
      <c r="V103" s="42" t="s">
        <v>219</v>
      </c>
      <c r="W103" s="42" t="s">
        <v>219</v>
      </c>
      <c r="X103" s="42" t="s">
        <v>219</v>
      </c>
      <c r="Y103" s="42" t="s">
        <v>219</v>
      </c>
      <c r="Z103" s="42" t="s">
        <v>219</v>
      </c>
      <c r="AA103" s="42" t="s">
        <v>219</v>
      </c>
      <c r="AB103" s="42" t="s">
        <v>219</v>
      </c>
      <c r="AC103" s="42" t="s">
        <v>219</v>
      </c>
      <c r="AD103" s="42" t="s">
        <v>219</v>
      </c>
      <c r="AE103" s="42" t="s">
        <v>219</v>
      </c>
      <c r="AF103" s="42" t="s">
        <v>219</v>
      </c>
      <c r="AG103" s="42" t="s">
        <v>219</v>
      </c>
      <c r="AH103" s="42" t="s">
        <v>219</v>
      </c>
      <c r="AI103" s="42" t="s">
        <v>219</v>
      </c>
      <c r="AJ103" s="42" t="s">
        <v>219</v>
      </c>
      <c r="AK103" s="42" t="s">
        <v>219</v>
      </c>
    </row>
    <row r="104" spans="4:37">
      <c r="D104"/>
      <c r="E104" s="42" t="s">
        <v>219</v>
      </c>
      <c r="F104" s="68" t="s">
        <v>1229</v>
      </c>
      <c r="G104" s="42" t="s">
        <v>219</v>
      </c>
      <c r="H104" s="42" t="s">
        <v>219</v>
      </c>
      <c r="I104" s="42" t="s">
        <v>219</v>
      </c>
      <c r="J104" s="42" t="s">
        <v>219</v>
      </c>
      <c r="K104" s="42" t="s">
        <v>219</v>
      </c>
      <c r="L104" s="68" t="s">
        <v>1230</v>
      </c>
      <c r="M104" s="42" t="s">
        <v>219</v>
      </c>
      <c r="N104" s="42" t="s">
        <v>219</v>
      </c>
      <c r="O104" s="42" t="s">
        <v>219</v>
      </c>
      <c r="P104" s="42" t="s">
        <v>219</v>
      </c>
      <c r="Q104" s="42" t="s">
        <v>219</v>
      </c>
      <c r="R104" s="42" t="s">
        <v>219</v>
      </c>
      <c r="S104" s="42" t="s">
        <v>219</v>
      </c>
      <c r="T104" s="68" t="s">
        <v>1231</v>
      </c>
      <c r="U104" s="42" t="s">
        <v>219</v>
      </c>
      <c r="V104" s="42" t="s">
        <v>219</v>
      </c>
      <c r="W104" s="42" t="s">
        <v>219</v>
      </c>
      <c r="X104" s="42" t="s">
        <v>219</v>
      </c>
      <c r="Y104" s="42" t="s">
        <v>219</v>
      </c>
      <c r="Z104" s="42" t="s">
        <v>219</v>
      </c>
      <c r="AA104" s="42" t="s">
        <v>219</v>
      </c>
      <c r="AB104" s="42" t="s">
        <v>219</v>
      </c>
      <c r="AC104" s="42" t="s">
        <v>219</v>
      </c>
      <c r="AD104" s="42" t="s">
        <v>219</v>
      </c>
      <c r="AE104" s="42" t="s">
        <v>219</v>
      </c>
      <c r="AF104" s="42" t="s">
        <v>219</v>
      </c>
      <c r="AG104" s="42" t="s">
        <v>219</v>
      </c>
      <c r="AH104" s="42" t="s">
        <v>219</v>
      </c>
      <c r="AI104" s="42" t="s">
        <v>219</v>
      </c>
      <c r="AJ104" s="42" t="s">
        <v>219</v>
      </c>
      <c r="AK104" s="42" t="s">
        <v>219</v>
      </c>
    </row>
    <row r="105" spans="4:37">
      <c r="D105"/>
      <c r="E105" s="42" t="s">
        <v>219</v>
      </c>
      <c r="F105" s="68" t="s">
        <v>1232</v>
      </c>
      <c r="G105" s="42" t="s">
        <v>219</v>
      </c>
      <c r="H105" s="42" t="s">
        <v>219</v>
      </c>
      <c r="I105" s="42" t="s">
        <v>219</v>
      </c>
      <c r="J105" s="42" t="s">
        <v>219</v>
      </c>
      <c r="K105" s="42" t="s">
        <v>219</v>
      </c>
      <c r="L105" s="68" t="s">
        <v>1233</v>
      </c>
      <c r="M105" s="42" t="s">
        <v>219</v>
      </c>
      <c r="N105" s="42" t="s">
        <v>219</v>
      </c>
      <c r="O105" s="42" t="s">
        <v>219</v>
      </c>
      <c r="P105" s="42" t="s">
        <v>219</v>
      </c>
      <c r="Q105" s="42" t="s">
        <v>219</v>
      </c>
      <c r="R105" s="42" t="s">
        <v>219</v>
      </c>
      <c r="S105" s="42" t="s">
        <v>219</v>
      </c>
      <c r="T105" s="68" t="s">
        <v>1234</v>
      </c>
      <c r="U105" s="42" t="s">
        <v>219</v>
      </c>
      <c r="V105" s="42" t="s">
        <v>219</v>
      </c>
      <c r="W105" s="42" t="s">
        <v>219</v>
      </c>
      <c r="X105" s="42" t="s">
        <v>219</v>
      </c>
      <c r="Y105" s="42" t="s">
        <v>219</v>
      </c>
      <c r="Z105" s="42" t="s">
        <v>219</v>
      </c>
      <c r="AA105" s="42" t="s">
        <v>219</v>
      </c>
      <c r="AB105" s="42" t="s">
        <v>219</v>
      </c>
      <c r="AC105" s="42" t="s">
        <v>219</v>
      </c>
      <c r="AD105" s="42" t="s">
        <v>219</v>
      </c>
      <c r="AE105" s="42" t="s">
        <v>219</v>
      </c>
      <c r="AF105" s="42" t="s">
        <v>219</v>
      </c>
      <c r="AG105" s="42" t="s">
        <v>219</v>
      </c>
      <c r="AH105" s="42" t="s">
        <v>219</v>
      </c>
      <c r="AI105" s="42" t="s">
        <v>219</v>
      </c>
      <c r="AJ105" s="42" t="s">
        <v>219</v>
      </c>
      <c r="AK105" s="42" t="s">
        <v>219</v>
      </c>
    </row>
    <row r="106" spans="4:37">
      <c r="D106"/>
      <c r="E106" s="42" t="s">
        <v>219</v>
      </c>
      <c r="F106" s="68" t="s">
        <v>1235</v>
      </c>
      <c r="G106" s="42" t="s">
        <v>219</v>
      </c>
      <c r="H106" s="42" t="s">
        <v>219</v>
      </c>
      <c r="I106" s="42" t="s">
        <v>219</v>
      </c>
      <c r="J106" s="42" t="s">
        <v>219</v>
      </c>
      <c r="K106" s="42" t="s">
        <v>219</v>
      </c>
      <c r="L106" s="68" t="s">
        <v>1236</v>
      </c>
      <c r="M106" s="42" t="s">
        <v>219</v>
      </c>
      <c r="N106" s="42" t="s">
        <v>219</v>
      </c>
      <c r="O106" s="42" t="s">
        <v>219</v>
      </c>
      <c r="P106" s="42" t="s">
        <v>219</v>
      </c>
      <c r="Q106" s="42" t="s">
        <v>219</v>
      </c>
      <c r="R106" s="42" t="s">
        <v>219</v>
      </c>
      <c r="S106" s="42" t="s">
        <v>219</v>
      </c>
      <c r="T106" s="68" t="s">
        <v>1237</v>
      </c>
      <c r="U106" s="42" t="s">
        <v>219</v>
      </c>
      <c r="V106" s="42" t="s">
        <v>219</v>
      </c>
      <c r="W106" s="42" t="s">
        <v>219</v>
      </c>
      <c r="X106" s="42" t="s">
        <v>219</v>
      </c>
      <c r="Y106" s="42" t="s">
        <v>219</v>
      </c>
      <c r="Z106" s="42" t="s">
        <v>219</v>
      </c>
      <c r="AA106" s="42" t="s">
        <v>219</v>
      </c>
      <c r="AB106" s="42" t="s">
        <v>219</v>
      </c>
      <c r="AC106" s="42" t="s">
        <v>219</v>
      </c>
      <c r="AD106" s="42" t="s">
        <v>219</v>
      </c>
      <c r="AE106" s="42" t="s">
        <v>219</v>
      </c>
      <c r="AF106" s="42" t="s">
        <v>219</v>
      </c>
      <c r="AG106" s="42" t="s">
        <v>219</v>
      </c>
      <c r="AH106" s="42" t="s">
        <v>219</v>
      </c>
      <c r="AI106" s="42" t="s">
        <v>219</v>
      </c>
      <c r="AJ106" s="42" t="s">
        <v>219</v>
      </c>
      <c r="AK106" s="42" t="s">
        <v>219</v>
      </c>
    </row>
    <row r="107" spans="4:37">
      <c r="D107"/>
      <c r="E107" s="42" t="s">
        <v>219</v>
      </c>
      <c r="F107" s="68" t="s">
        <v>1238</v>
      </c>
      <c r="G107" s="42" t="s">
        <v>219</v>
      </c>
      <c r="H107" s="42" t="s">
        <v>219</v>
      </c>
      <c r="I107" s="42" t="s">
        <v>219</v>
      </c>
      <c r="J107" s="42" t="s">
        <v>219</v>
      </c>
      <c r="K107" s="42" t="s">
        <v>219</v>
      </c>
      <c r="L107" s="68" t="s">
        <v>1239</v>
      </c>
      <c r="M107" s="42" t="s">
        <v>219</v>
      </c>
      <c r="N107" s="42" t="s">
        <v>219</v>
      </c>
      <c r="O107" s="42" t="s">
        <v>219</v>
      </c>
      <c r="P107" s="42" t="s">
        <v>219</v>
      </c>
      <c r="Q107" s="42" t="s">
        <v>219</v>
      </c>
      <c r="R107" s="42" t="s">
        <v>219</v>
      </c>
      <c r="S107" s="42" t="s">
        <v>219</v>
      </c>
      <c r="T107" s="68" t="s">
        <v>1240</v>
      </c>
      <c r="U107" s="42" t="s">
        <v>219</v>
      </c>
      <c r="V107" s="42" t="s">
        <v>219</v>
      </c>
      <c r="W107" s="42" t="s">
        <v>219</v>
      </c>
      <c r="X107" s="42" t="s">
        <v>219</v>
      </c>
      <c r="Y107" s="42" t="s">
        <v>219</v>
      </c>
      <c r="Z107" s="42" t="s">
        <v>219</v>
      </c>
      <c r="AA107" s="42" t="s">
        <v>219</v>
      </c>
      <c r="AB107" s="42" t="s">
        <v>219</v>
      </c>
      <c r="AC107" s="42" t="s">
        <v>219</v>
      </c>
      <c r="AD107" s="42" t="s">
        <v>219</v>
      </c>
      <c r="AE107" s="42" t="s">
        <v>219</v>
      </c>
      <c r="AF107" s="42" t="s">
        <v>219</v>
      </c>
      <c r="AG107" s="42" t="s">
        <v>219</v>
      </c>
      <c r="AH107" s="42" t="s">
        <v>219</v>
      </c>
      <c r="AI107" s="42" t="s">
        <v>219</v>
      </c>
      <c r="AJ107" s="42" t="s">
        <v>219</v>
      </c>
      <c r="AK107" s="42" t="s">
        <v>219</v>
      </c>
    </row>
    <row r="108" spans="4:37">
      <c r="D108"/>
      <c r="E108" s="42" t="s">
        <v>219</v>
      </c>
      <c r="F108" s="68" t="s">
        <v>1241</v>
      </c>
      <c r="G108" s="42" t="s">
        <v>219</v>
      </c>
      <c r="H108" s="42" t="s">
        <v>219</v>
      </c>
      <c r="I108" s="42" t="s">
        <v>219</v>
      </c>
      <c r="J108" s="42" t="s">
        <v>219</v>
      </c>
      <c r="K108" s="42" t="s">
        <v>219</v>
      </c>
      <c r="L108" s="68" t="s">
        <v>1242</v>
      </c>
      <c r="M108" s="42" t="s">
        <v>219</v>
      </c>
      <c r="N108" s="42" t="s">
        <v>219</v>
      </c>
      <c r="O108" s="42" t="s">
        <v>219</v>
      </c>
      <c r="P108" s="42" t="s">
        <v>219</v>
      </c>
      <c r="Q108" s="42" t="s">
        <v>219</v>
      </c>
      <c r="R108" s="42" t="s">
        <v>219</v>
      </c>
      <c r="S108" s="42" t="s">
        <v>219</v>
      </c>
      <c r="T108" s="68" t="s">
        <v>1243</v>
      </c>
      <c r="U108" s="42" t="s">
        <v>219</v>
      </c>
      <c r="V108" s="42" t="s">
        <v>219</v>
      </c>
      <c r="W108" s="42" t="s">
        <v>219</v>
      </c>
      <c r="X108" s="42" t="s">
        <v>219</v>
      </c>
      <c r="Y108" s="42" t="s">
        <v>219</v>
      </c>
      <c r="Z108" s="42" t="s">
        <v>219</v>
      </c>
      <c r="AA108" s="42" t="s">
        <v>219</v>
      </c>
      <c r="AB108" s="42" t="s">
        <v>219</v>
      </c>
      <c r="AC108" s="42" t="s">
        <v>219</v>
      </c>
      <c r="AD108" s="42" t="s">
        <v>219</v>
      </c>
      <c r="AE108" s="42" t="s">
        <v>219</v>
      </c>
      <c r="AF108" s="42" t="s">
        <v>219</v>
      </c>
      <c r="AG108" s="42" t="s">
        <v>219</v>
      </c>
      <c r="AH108" s="42" t="s">
        <v>219</v>
      </c>
      <c r="AI108" s="42" t="s">
        <v>219</v>
      </c>
      <c r="AJ108" s="42" t="s">
        <v>219</v>
      </c>
      <c r="AK108" s="42" t="s">
        <v>219</v>
      </c>
    </row>
    <row r="109" spans="4:37">
      <c r="D109"/>
      <c r="E109" s="42" t="s">
        <v>219</v>
      </c>
      <c r="F109" s="68" t="s">
        <v>1244</v>
      </c>
      <c r="G109" s="42" t="s">
        <v>219</v>
      </c>
      <c r="H109" s="42" t="s">
        <v>219</v>
      </c>
      <c r="I109" s="42" t="s">
        <v>219</v>
      </c>
      <c r="J109" s="42" t="s">
        <v>219</v>
      </c>
      <c r="K109" s="42" t="s">
        <v>219</v>
      </c>
      <c r="L109" s="68" t="s">
        <v>1245</v>
      </c>
      <c r="M109" s="42" t="s">
        <v>219</v>
      </c>
      <c r="N109" s="42" t="s">
        <v>219</v>
      </c>
      <c r="O109" s="42" t="s">
        <v>219</v>
      </c>
      <c r="P109" s="42" t="s">
        <v>219</v>
      </c>
      <c r="Q109" s="42" t="s">
        <v>219</v>
      </c>
      <c r="R109" s="42" t="s">
        <v>219</v>
      </c>
      <c r="S109" s="42" t="s">
        <v>219</v>
      </c>
      <c r="T109" s="68" t="s">
        <v>1246</v>
      </c>
      <c r="U109" s="42" t="s">
        <v>219</v>
      </c>
      <c r="V109" s="42" t="s">
        <v>219</v>
      </c>
      <c r="W109" s="42" t="s">
        <v>219</v>
      </c>
      <c r="X109" s="42" t="s">
        <v>219</v>
      </c>
      <c r="Y109" s="42" t="s">
        <v>219</v>
      </c>
      <c r="Z109" s="42" t="s">
        <v>219</v>
      </c>
      <c r="AA109" s="42" t="s">
        <v>219</v>
      </c>
      <c r="AB109" s="42" t="s">
        <v>219</v>
      </c>
      <c r="AC109" s="42" t="s">
        <v>219</v>
      </c>
      <c r="AD109" s="42" t="s">
        <v>219</v>
      </c>
      <c r="AE109" s="42" t="s">
        <v>219</v>
      </c>
      <c r="AF109" s="42" t="s">
        <v>219</v>
      </c>
      <c r="AG109" s="42" t="s">
        <v>219</v>
      </c>
      <c r="AH109" s="42" t="s">
        <v>219</v>
      </c>
      <c r="AI109" s="42" t="s">
        <v>219</v>
      </c>
      <c r="AJ109" s="42" t="s">
        <v>219</v>
      </c>
      <c r="AK109" s="42" t="s">
        <v>219</v>
      </c>
    </row>
    <row r="110" spans="4:37">
      <c r="D110"/>
      <c r="E110" s="42" t="s">
        <v>219</v>
      </c>
      <c r="F110" s="68" t="s">
        <v>1247</v>
      </c>
      <c r="G110" s="42" t="s">
        <v>219</v>
      </c>
      <c r="H110" s="42" t="s">
        <v>219</v>
      </c>
      <c r="I110" s="42" t="s">
        <v>219</v>
      </c>
      <c r="J110" s="42" t="s">
        <v>219</v>
      </c>
      <c r="K110" s="42" t="s">
        <v>219</v>
      </c>
      <c r="L110" s="68" t="s">
        <v>1248</v>
      </c>
      <c r="M110" s="42" t="s">
        <v>219</v>
      </c>
      <c r="N110" s="42" t="s">
        <v>219</v>
      </c>
      <c r="O110" s="42" t="s">
        <v>219</v>
      </c>
      <c r="P110" s="42" t="s">
        <v>219</v>
      </c>
      <c r="Q110" s="42" t="s">
        <v>219</v>
      </c>
      <c r="R110" s="42" t="s">
        <v>219</v>
      </c>
      <c r="S110" s="42" t="s">
        <v>219</v>
      </c>
      <c r="T110" s="68" t="s">
        <v>1249</v>
      </c>
      <c r="U110" s="42" t="s">
        <v>219</v>
      </c>
      <c r="V110" s="42" t="s">
        <v>219</v>
      </c>
      <c r="W110" s="42" t="s">
        <v>219</v>
      </c>
      <c r="X110" s="42" t="s">
        <v>219</v>
      </c>
      <c r="Y110" s="42" t="s">
        <v>219</v>
      </c>
      <c r="Z110" s="42" t="s">
        <v>219</v>
      </c>
      <c r="AA110" s="42" t="s">
        <v>219</v>
      </c>
      <c r="AB110" s="42" t="s">
        <v>219</v>
      </c>
      <c r="AC110" s="42" t="s">
        <v>219</v>
      </c>
      <c r="AD110" s="42" t="s">
        <v>219</v>
      </c>
      <c r="AE110" s="42" t="s">
        <v>219</v>
      </c>
      <c r="AF110" s="42" t="s">
        <v>219</v>
      </c>
      <c r="AG110" s="42" t="s">
        <v>219</v>
      </c>
      <c r="AH110" s="42" t="s">
        <v>219</v>
      </c>
      <c r="AI110" s="42" t="s">
        <v>219</v>
      </c>
      <c r="AJ110" s="42" t="s">
        <v>219</v>
      </c>
      <c r="AK110" s="42" t="s">
        <v>219</v>
      </c>
    </row>
    <row r="111" spans="4:37">
      <c r="D111"/>
      <c r="E111" s="42" t="s">
        <v>219</v>
      </c>
      <c r="F111" s="68" t="s">
        <v>1250</v>
      </c>
      <c r="G111" s="42" t="s">
        <v>219</v>
      </c>
      <c r="H111" s="42" t="s">
        <v>219</v>
      </c>
      <c r="I111" s="42" t="s">
        <v>219</v>
      </c>
      <c r="J111" s="42" t="s">
        <v>219</v>
      </c>
      <c r="K111" s="42" t="s">
        <v>219</v>
      </c>
      <c r="L111" s="68" t="s">
        <v>1251</v>
      </c>
      <c r="M111" s="42" t="s">
        <v>219</v>
      </c>
      <c r="N111" s="42" t="s">
        <v>219</v>
      </c>
      <c r="O111" s="42" t="s">
        <v>219</v>
      </c>
      <c r="P111" s="42" t="s">
        <v>219</v>
      </c>
      <c r="Q111" s="42" t="s">
        <v>219</v>
      </c>
      <c r="R111" s="42" t="s">
        <v>219</v>
      </c>
      <c r="S111" s="42" t="s">
        <v>219</v>
      </c>
      <c r="T111" s="68" t="s">
        <v>1252</v>
      </c>
      <c r="U111" s="42" t="s">
        <v>219</v>
      </c>
      <c r="V111" s="42" t="s">
        <v>219</v>
      </c>
      <c r="W111" s="42" t="s">
        <v>219</v>
      </c>
      <c r="X111" s="42" t="s">
        <v>219</v>
      </c>
      <c r="Y111" s="42" t="s">
        <v>219</v>
      </c>
      <c r="Z111" s="42" t="s">
        <v>219</v>
      </c>
      <c r="AA111" s="42" t="s">
        <v>219</v>
      </c>
      <c r="AB111" s="42" t="s">
        <v>219</v>
      </c>
      <c r="AC111" s="42" t="s">
        <v>219</v>
      </c>
      <c r="AD111" s="42" t="s">
        <v>219</v>
      </c>
      <c r="AE111" s="42" t="s">
        <v>219</v>
      </c>
      <c r="AF111" s="42" t="s">
        <v>219</v>
      </c>
      <c r="AG111" s="42" t="s">
        <v>219</v>
      </c>
      <c r="AH111" s="42" t="s">
        <v>219</v>
      </c>
      <c r="AI111" s="42" t="s">
        <v>219</v>
      </c>
      <c r="AJ111" s="42" t="s">
        <v>219</v>
      </c>
      <c r="AK111" s="42" t="s">
        <v>219</v>
      </c>
    </row>
    <row r="112" spans="4:37">
      <c r="D112"/>
      <c r="E112" s="42" t="s">
        <v>219</v>
      </c>
      <c r="F112" s="68" t="s">
        <v>1253</v>
      </c>
      <c r="G112" s="42" t="s">
        <v>219</v>
      </c>
      <c r="H112" s="42" t="s">
        <v>219</v>
      </c>
      <c r="I112" s="42" t="s">
        <v>219</v>
      </c>
      <c r="J112" s="42" t="s">
        <v>219</v>
      </c>
      <c r="K112" s="42" t="s">
        <v>219</v>
      </c>
      <c r="L112" s="68" t="s">
        <v>1254</v>
      </c>
      <c r="M112" s="42" t="s">
        <v>219</v>
      </c>
      <c r="N112" s="42" t="s">
        <v>219</v>
      </c>
      <c r="O112" s="42" t="s">
        <v>219</v>
      </c>
      <c r="P112" s="42" t="s">
        <v>219</v>
      </c>
      <c r="Q112" s="42" t="s">
        <v>219</v>
      </c>
      <c r="R112" s="42" t="s">
        <v>219</v>
      </c>
      <c r="S112" s="42" t="s">
        <v>219</v>
      </c>
      <c r="T112" s="68" t="s">
        <v>1255</v>
      </c>
      <c r="U112" s="42" t="s">
        <v>219</v>
      </c>
      <c r="V112" s="42" t="s">
        <v>219</v>
      </c>
      <c r="W112" s="42" t="s">
        <v>219</v>
      </c>
      <c r="X112" s="42" t="s">
        <v>219</v>
      </c>
      <c r="Y112" s="42" t="s">
        <v>219</v>
      </c>
      <c r="Z112" s="42" t="s">
        <v>219</v>
      </c>
      <c r="AA112" s="42" t="s">
        <v>219</v>
      </c>
      <c r="AB112" s="42" t="s">
        <v>219</v>
      </c>
      <c r="AC112" s="42" t="s">
        <v>219</v>
      </c>
      <c r="AD112" s="42" t="s">
        <v>219</v>
      </c>
      <c r="AE112" s="42" t="s">
        <v>219</v>
      </c>
      <c r="AF112" s="42" t="s">
        <v>219</v>
      </c>
      <c r="AG112" s="42" t="s">
        <v>219</v>
      </c>
      <c r="AH112" s="42" t="s">
        <v>219</v>
      </c>
      <c r="AI112" s="42" t="s">
        <v>219</v>
      </c>
      <c r="AJ112" s="42" t="s">
        <v>219</v>
      </c>
      <c r="AK112" s="42" t="s">
        <v>219</v>
      </c>
    </row>
    <row r="113" spans="4:37">
      <c r="D113"/>
      <c r="E113" s="42" t="s">
        <v>219</v>
      </c>
      <c r="F113" s="68" t="s">
        <v>1256</v>
      </c>
      <c r="G113" s="42" t="s">
        <v>219</v>
      </c>
      <c r="H113" s="42" t="s">
        <v>219</v>
      </c>
      <c r="I113" s="42" t="s">
        <v>219</v>
      </c>
      <c r="J113" s="42" t="s">
        <v>219</v>
      </c>
      <c r="K113" s="42" t="s">
        <v>219</v>
      </c>
      <c r="L113" s="68" t="s">
        <v>1257</v>
      </c>
      <c r="M113" s="42" t="s">
        <v>219</v>
      </c>
      <c r="N113" s="42" t="s">
        <v>219</v>
      </c>
      <c r="O113" s="42" t="s">
        <v>219</v>
      </c>
      <c r="P113" s="42" t="s">
        <v>219</v>
      </c>
      <c r="Q113" s="42" t="s">
        <v>219</v>
      </c>
      <c r="R113" s="42" t="s">
        <v>219</v>
      </c>
      <c r="S113" s="42" t="s">
        <v>219</v>
      </c>
      <c r="T113" s="68" t="s">
        <v>1258</v>
      </c>
      <c r="U113" s="42" t="s">
        <v>219</v>
      </c>
      <c r="V113" s="42" t="s">
        <v>219</v>
      </c>
      <c r="W113" s="42" t="s">
        <v>219</v>
      </c>
      <c r="X113" s="42" t="s">
        <v>219</v>
      </c>
      <c r="Y113" s="42" t="s">
        <v>219</v>
      </c>
      <c r="Z113" s="42" t="s">
        <v>219</v>
      </c>
      <c r="AA113" s="42" t="s">
        <v>219</v>
      </c>
      <c r="AB113" s="42" t="s">
        <v>219</v>
      </c>
      <c r="AC113" s="42" t="s">
        <v>219</v>
      </c>
      <c r="AD113" s="42" t="s">
        <v>219</v>
      </c>
      <c r="AE113" s="42" t="s">
        <v>219</v>
      </c>
      <c r="AF113" s="42" t="s">
        <v>219</v>
      </c>
      <c r="AG113" s="42" t="s">
        <v>219</v>
      </c>
      <c r="AH113" s="42" t="s">
        <v>219</v>
      </c>
      <c r="AI113" s="42" t="s">
        <v>219</v>
      </c>
      <c r="AJ113" s="42" t="s">
        <v>219</v>
      </c>
      <c r="AK113" s="42" t="s">
        <v>219</v>
      </c>
    </row>
    <row r="114" spans="4:37">
      <c r="D114"/>
      <c r="E114" s="42" t="s">
        <v>219</v>
      </c>
      <c r="F114" s="68" t="s">
        <v>914</v>
      </c>
      <c r="G114" s="42" t="s">
        <v>219</v>
      </c>
      <c r="H114" s="42" t="s">
        <v>219</v>
      </c>
      <c r="I114" s="42" t="s">
        <v>219</v>
      </c>
      <c r="J114" s="42" t="s">
        <v>219</v>
      </c>
      <c r="K114" s="42" t="s">
        <v>219</v>
      </c>
      <c r="L114" s="68" t="s">
        <v>1259</v>
      </c>
      <c r="M114" s="42" t="s">
        <v>219</v>
      </c>
      <c r="N114" s="42" t="s">
        <v>219</v>
      </c>
      <c r="O114" s="42" t="s">
        <v>219</v>
      </c>
      <c r="P114" s="42" t="s">
        <v>219</v>
      </c>
      <c r="Q114" s="42" t="s">
        <v>219</v>
      </c>
      <c r="R114" s="42" t="s">
        <v>219</v>
      </c>
      <c r="S114" s="42" t="s">
        <v>219</v>
      </c>
      <c r="T114" s="68" t="s">
        <v>1260</v>
      </c>
      <c r="U114" s="42" t="s">
        <v>219</v>
      </c>
      <c r="V114" s="42" t="s">
        <v>219</v>
      </c>
      <c r="W114" s="42" t="s">
        <v>219</v>
      </c>
      <c r="X114" s="42" t="s">
        <v>219</v>
      </c>
      <c r="Y114" s="42" t="s">
        <v>219</v>
      </c>
      <c r="Z114" s="42" t="s">
        <v>219</v>
      </c>
      <c r="AA114" s="42" t="s">
        <v>219</v>
      </c>
      <c r="AB114" s="42" t="s">
        <v>219</v>
      </c>
      <c r="AC114" s="42" t="s">
        <v>219</v>
      </c>
      <c r="AD114" s="42" t="s">
        <v>219</v>
      </c>
      <c r="AE114" s="42" t="s">
        <v>219</v>
      </c>
      <c r="AF114" s="42" t="s">
        <v>219</v>
      </c>
      <c r="AG114" s="42" t="s">
        <v>219</v>
      </c>
      <c r="AH114" s="42" t="s">
        <v>219</v>
      </c>
      <c r="AI114" s="42" t="s">
        <v>219</v>
      </c>
      <c r="AJ114" s="42" t="s">
        <v>219</v>
      </c>
      <c r="AK114" s="42" t="s">
        <v>219</v>
      </c>
    </row>
    <row r="115" spans="4:37">
      <c r="D115"/>
      <c r="E115" s="42" t="s">
        <v>219</v>
      </c>
      <c r="F115" s="68" t="s">
        <v>1261</v>
      </c>
      <c r="G115" s="42" t="s">
        <v>219</v>
      </c>
      <c r="H115" s="42" t="s">
        <v>219</v>
      </c>
      <c r="I115" s="42" t="s">
        <v>219</v>
      </c>
      <c r="J115" s="42" t="s">
        <v>219</v>
      </c>
      <c r="K115" s="42" t="s">
        <v>219</v>
      </c>
      <c r="L115" s="68" t="s">
        <v>1262</v>
      </c>
      <c r="M115" s="42" t="s">
        <v>219</v>
      </c>
      <c r="N115" s="42" t="s">
        <v>219</v>
      </c>
      <c r="O115" s="42" t="s">
        <v>219</v>
      </c>
      <c r="P115" s="42" t="s">
        <v>219</v>
      </c>
      <c r="Q115" s="42" t="s">
        <v>219</v>
      </c>
      <c r="R115" s="42" t="s">
        <v>219</v>
      </c>
      <c r="S115" s="42" t="s">
        <v>219</v>
      </c>
      <c r="T115" s="68" t="s">
        <v>1263</v>
      </c>
      <c r="U115" s="42" t="s">
        <v>219</v>
      </c>
      <c r="V115" s="42" t="s">
        <v>219</v>
      </c>
      <c r="W115" s="42" t="s">
        <v>219</v>
      </c>
      <c r="X115" s="42" t="s">
        <v>219</v>
      </c>
      <c r="Y115" s="42" t="s">
        <v>219</v>
      </c>
      <c r="Z115" s="42" t="s">
        <v>219</v>
      </c>
      <c r="AA115" s="42" t="s">
        <v>219</v>
      </c>
      <c r="AB115" s="42" t="s">
        <v>219</v>
      </c>
      <c r="AC115" s="42" t="s">
        <v>219</v>
      </c>
      <c r="AD115" s="42" t="s">
        <v>219</v>
      </c>
      <c r="AE115" s="42" t="s">
        <v>219</v>
      </c>
      <c r="AF115" s="42" t="s">
        <v>219</v>
      </c>
      <c r="AG115" s="42" t="s">
        <v>219</v>
      </c>
      <c r="AH115" s="42" t="s">
        <v>219</v>
      </c>
      <c r="AI115" s="42" t="s">
        <v>219</v>
      </c>
      <c r="AJ115" s="42" t="s">
        <v>219</v>
      </c>
      <c r="AK115" s="42" t="s">
        <v>219</v>
      </c>
    </row>
    <row r="116" spans="4:37">
      <c r="D116"/>
      <c r="E116" s="42" t="s">
        <v>219</v>
      </c>
      <c r="F116" s="68" t="s">
        <v>1264</v>
      </c>
      <c r="G116" s="42" t="s">
        <v>219</v>
      </c>
      <c r="H116" s="42" t="s">
        <v>219</v>
      </c>
      <c r="I116" s="42" t="s">
        <v>219</v>
      </c>
      <c r="J116" s="42" t="s">
        <v>219</v>
      </c>
      <c r="K116" s="42" t="s">
        <v>219</v>
      </c>
      <c r="L116" s="68" t="s">
        <v>1265</v>
      </c>
      <c r="M116" s="42" t="s">
        <v>219</v>
      </c>
      <c r="N116" s="42" t="s">
        <v>219</v>
      </c>
      <c r="O116" s="42" t="s">
        <v>219</v>
      </c>
      <c r="P116" s="42" t="s">
        <v>219</v>
      </c>
      <c r="Q116" s="42" t="s">
        <v>219</v>
      </c>
      <c r="R116" s="42" t="s">
        <v>219</v>
      </c>
      <c r="S116" s="42" t="s">
        <v>219</v>
      </c>
      <c r="T116" s="68" t="s">
        <v>1266</v>
      </c>
      <c r="U116" s="42" t="s">
        <v>219</v>
      </c>
      <c r="V116" s="42" t="s">
        <v>219</v>
      </c>
      <c r="W116" s="42" t="s">
        <v>219</v>
      </c>
      <c r="X116" s="42" t="s">
        <v>219</v>
      </c>
      <c r="Y116" s="42" t="s">
        <v>219</v>
      </c>
      <c r="Z116" s="42" t="s">
        <v>219</v>
      </c>
      <c r="AA116" s="42" t="s">
        <v>219</v>
      </c>
      <c r="AB116" s="42" t="s">
        <v>219</v>
      </c>
      <c r="AC116" s="42" t="s">
        <v>219</v>
      </c>
      <c r="AD116" s="42" t="s">
        <v>219</v>
      </c>
      <c r="AE116" s="42" t="s">
        <v>219</v>
      </c>
      <c r="AF116" s="42" t="s">
        <v>219</v>
      </c>
      <c r="AG116" s="42" t="s">
        <v>219</v>
      </c>
      <c r="AH116" s="42" t="s">
        <v>219</v>
      </c>
      <c r="AI116" s="42" t="s">
        <v>219</v>
      </c>
      <c r="AJ116" s="42" t="s">
        <v>219</v>
      </c>
      <c r="AK116" s="42" t="s">
        <v>219</v>
      </c>
    </row>
    <row r="117" spans="4:37">
      <c r="D117"/>
      <c r="E117" s="42" t="s">
        <v>219</v>
      </c>
      <c r="F117" s="68" t="s">
        <v>1267</v>
      </c>
      <c r="G117" s="42" t="s">
        <v>219</v>
      </c>
      <c r="H117" s="42" t="s">
        <v>219</v>
      </c>
      <c r="I117" s="42" t="s">
        <v>219</v>
      </c>
      <c r="J117" s="42" t="s">
        <v>219</v>
      </c>
      <c r="K117" s="42" t="s">
        <v>219</v>
      </c>
      <c r="L117" s="68" t="s">
        <v>1268</v>
      </c>
      <c r="M117" s="42" t="s">
        <v>219</v>
      </c>
      <c r="N117" s="42" t="s">
        <v>219</v>
      </c>
      <c r="O117" s="42" t="s">
        <v>219</v>
      </c>
      <c r="P117" s="42" t="s">
        <v>219</v>
      </c>
      <c r="Q117" s="42" t="s">
        <v>219</v>
      </c>
      <c r="R117" s="42" t="s">
        <v>219</v>
      </c>
      <c r="S117" s="42" t="s">
        <v>219</v>
      </c>
      <c r="T117" s="68" t="s">
        <v>1269</v>
      </c>
      <c r="U117" s="42" t="s">
        <v>219</v>
      </c>
      <c r="V117" s="42" t="s">
        <v>219</v>
      </c>
      <c r="W117" s="42" t="s">
        <v>219</v>
      </c>
      <c r="X117" s="42" t="s">
        <v>219</v>
      </c>
      <c r="Y117" s="42" t="s">
        <v>219</v>
      </c>
      <c r="Z117" s="42" t="s">
        <v>219</v>
      </c>
      <c r="AA117" s="42" t="s">
        <v>219</v>
      </c>
      <c r="AB117" s="42" t="s">
        <v>219</v>
      </c>
      <c r="AC117" s="42" t="s">
        <v>219</v>
      </c>
      <c r="AD117" s="42" t="s">
        <v>219</v>
      </c>
      <c r="AE117" s="42" t="s">
        <v>219</v>
      </c>
      <c r="AF117" s="42" t="s">
        <v>219</v>
      </c>
      <c r="AG117" s="42" t="s">
        <v>219</v>
      </c>
      <c r="AH117" s="42" t="s">
        <v>219</v>
      </c>
      <c r="AI117" s="42" t="s">
        <v>219</v>
      </c>
      <c r="AJ117" s="42" t="s">
        <v>219</v>
      </c>
      <c r="AK117" s="42" t="s">
        <v>219</v>
      </c>
    </row>
    <row r="118" spans="4:37">
      <c r="D118"/>
      <c r="E118" s="42" t="s">
        <v>219</v>
      </c>
      <c r="F118" s="68" t="s">
        <v>1270</v>
      </c>
      <c r="G118" s="42" t="s">
        <v>219</v>
      </c>
      <c r="H118" s="42" t="s">
        <v>219</v>
      </c>
      <c r="I118" s="42" t="s">
        <v>219</v>
      </c>
      <c r="J118" s="42" t="s">
        <v>219</v>
      </c>
      <c r="K118" s="42" t="s">
        <v>219</v>
      </c>
      <c r="L118" s="68" t="s">
        <v>1271</v>
      </c>
      <c r="M118" s="42" t="s">
        <v>219</v>
      </c>
      <c r="N118" s="42" t="s">
        <v>219</v>
      </c>
      <c r="O118" s="42" t="s">
        <v>219</v>
      </c>
      <c r="P118" s="42" t="s">
        <v>219</v>
      </c>
      <c r="Q118" s="42" t="s">
        <v>219</v>
      </c>
      <c r="R118" s="42" t="s">
        <v>219</v>
      </c>
      <c r="S118" s="42" t="s">
        <v>219</v>
      </c>
      <c r="T118" s="68" t="s">
        <v>1272</v>
      </c>
      <c r="U118" s="42" t="s">
        <v>219</v>
      </c>
      <c r="V118" s="42" t="s">
        <v>219</v>
      </c>
      <c r="W118" s="42" t="s">
        <v>219</v>
      </c>
      <c r="X118" s="42" t="s">
        <v>219</v>
      </c>
      <c r="Y118" s="42" t="s">
        <v>219</v>
      </c>
      <c r="Z118" s="42" t="s">
        <v>219</v>
      </c>
      <c r="AA118" s="42" t="s">
        <v>219</v>
      </c>
      <c r="AB118" s="42" t="s">
        <v>219</v>
      </c>
      <c r="AC118" s="42" t="s">
        <v>219</v>
      </c>
      <c r="AD118" s="42" t="s">
        <v>219</v>
      </c>
      <c r="AE118" s="42" t="s">
        <v>219</v>
      </c>
      <c r="AF118" s="42" t="s">
        <v>219</v>
      </c>
      <c r="AG118" s="42" t="s">
        <v>219</v>
      </c>
      <c r="AH118" s="42" t="s">
        <v>219</v>
      </c>
      <c r="AI118" s="42" t="s">
        <v>219</v>
      </c>
      <c r="AJ118" s="42" t="s">
        <v>219</v>
      </c>
      <c r="AK118" s="42" t="s">
        <v>219</v>
      </c>
    </row>
    <row r="119" spans="4:37">
      <c r="D119"/>
      <c r="E119" s="42" t="s">
        <v>219</v>
      </c>
      <c r="F119" s="68" t="s">
        <v>586</v>
      </c>
      <c r="G119" s="42" t="s">
        <v>219</v>
      </c>
      <c r="H119" s="42" t="s">
        <v>219</v>
      </c>
      <c r="I119" s="42" t="s">
        <v>219</v>
      </c>
      <c r="J119" s="42" t="s">
        <v>219</v>
      </c>
      <c r="K119" s="42" t="s">
        <v>219</v>
      </c>
      <c r="L119" s="68" t="s">
        <v>1273</v>
      </c>
      <c r="M119" s="42" t="s">
        <v>219</v>
      </c>
      <c r="N119" s="42" t="s">
        <v>219</v>
      </c>
      <c r="O119" s="42" t="s">
        <v>219</v>
      </c>
      <c r="P119" s="42" t="s">
        <v>219</v>
      </c>
      <c r="Q119" s="42" t="s">
        <v>219</v>
      </c>
      <c r="R119" s="42" t="s">
        <v>219</v>
      </c>
      <c r="S119" s="42" t="s">
        <v>219</v>
      </c>
      <c r="T119" s="42" t="s">
        <v>219</v>
      </c>
      <c r="U119" s="42" t="s">
        <v>219</v>
      </c>
      <c r="V119" s="42" t="s">
        <v>219</v>
      </c>
      <c r="W119" s="42" t="s">
        <v>219</v>
      </c>
      <c r="X119" s="42" t="s">
        <v>219</v>
      </c>
      <c r="Y119" s="42" t="s">
        <v>219</v>
      </c>
      <c r="Z119" s="42" t="s">
        <v>219</v>
      </c>
      <c r="AA119" s="42" t="s">
        <v>219</v>
      </c>
      <c r="AB119" s="42" t="s">
        <v>219</v>
      </c>
      <c r="AC119" s="42" t="s">
        <v>219</v>
      </c>
      <c r="AD119" s="42" t="s">
        <v>219</v>
      </c>
      <c r="AE119" s="42" t="s">
        <v>219</v>
      </c>
      <c r="AF119" s="42" t="s">
        <v>219</v>
      </c>
      <c r="AG119" s="42" t="s">
        <v>219</v>
      </c>
      <c r="AH119" s="42" t="s">
        <v>219</v>
      </c>
      <c r="AI119" s="42" t="s">
        <v>219</v>
      </c>
      <c r="AJ119" s="42" t="s">
        <v>219</v>
      </c>
      <c r="AK119" s="42" t="s">
        <v>219</v>
      </c>
    </row>
    <row r="120" spans="4:37">
      <c r="D120"/>
      <c r="E120" s="42" t="s">
        <v>219</v>
      </c>
      <c r="F120" s="68" t="s">
        <v>1274</v>
      </c>
      <c r="G120" s="42" t="s">
        <v>219</v>
      </c>
      <c r="H120" s="42" t="s">
        <v>219</v>
      </c>
      <c r="I120" s="42" t="s">
        <v>219</v>
      </c>
      <c r="J120" s="42" t="s">
        <v>219</v>
      </c>
      <c r="K120" s="42" t="s">
        <v>219</v>
      </c>
      <c r="L120" s="68" t="s">
        <v>1275</v>
      </c>
      <c r="M120" s="42" t="s">
        <v>219</v>
      </c>
      <c r="N120" s="42" t="s">
        <v>219</v>
      </c>
      <c r="O120" s="42" t="s">
        <v>219</v>
      </c>
      <c r="P120" s="42" t="s">
        <v>219</v>
      </c>
      <c r="Q120" s="42" t="s">
        <v>219</v>
      </c>
      <c r="R120" s="42" t="s">
        <v>219</v>
      </c>
      <c r="S120" s="42" t="s">
        <v>219</v>
      </c>
      <c r="T120" s="42" t="s">
        <v>219</v>
      </c>
      <c r="U120" s="42" t="s">
        <v>219</v>
      </c>
      <c r="V120" s="42" t="s">
        <v>219</v>
      </c>
      <c r="W120" s="42" t="s">
        <v>219</v>
      </c>
      <c r="X120" s="42" t="s">
        <v>219</v>
      </c>
      <c r="Y120" s="42" t="s">
        <v>219</v>
      </c>
      <c r="Z120" s="42" t="s">
        <v>219</v>
      </c>
      <c r="AA120" s="42" t="s">
        <v>219</v>
      </c>
      <c r="AB120" s="42" t="s">
        <v>219</v>
      </c>
      <c r="AC120" s="42" t="s">
        <v>219</v>
      </c>
      <c r="AD120" s="42" t="s">
        <v>219</v>
      </c>
      <c r="AE120" s="42" t="s">
        <v>219</v>
      </c>
      <c r="AF120" s="42" t="s">
        <v>219</v>
      </c>
      <c r="AG120" s="42" t="s">
        <v>219</v>
      </c>
      <c r="AH120" s="42" t="s">
        <v>219</v>
      </c>
      <c r="AI120" s="42" t="s">
        <v>219</v>
      </c>
      <c r="AJ120" s="42" t="s">
        <v>219</v>
      </c>
      <c r="AK120" s="42" t="s">
        <v>219</v>
      </c>
    </row>
    <row r="121" spans="4:37">
      <c r="D121"/>
      <c r="E121" s="42" t="s">
        <v>219</v>
      </c>
      <c r="F121" s="68" t="s">
        <v>1243</v>
      </c>
      <c r="G121" s="42" t="s">
        <v>219</v>
      </c>
      <c r="H121" s="42" t="s">
        <v>219</v>
      </c>
      <c r="I121" s="42" t="s">
        <v>219</v>
      </c>
      <c r="J121" s="42" t="s">
        <v>219</v>
      </c>
      <c r="K121" s="42" t="s">
        <v>219</v>
      </c>
      <c r="L121" s="68" t="s">
        <v>1276</v>
      </c>
      <c r="M121" s="42" t="s">
        <v>219</v>
      </c>
      <c r="N121" s="42" t="s">
        <v>219</v>
      </c>
      <c r="O121" s="42" t="s">
        <v>219</v>
      </c>
      <c r="P121" s="42" t="s">
        <v>219</v>
      </c>
      <c r="Q121" s="42" t="s">
        <v>219</v>
      </c>
      <c r="R121" s="42" t="s">
        <v>219</v>
      </c>
      <c r="S121" s="42" t="s">
        <v>219</v>
      </c>
      <c r="T121" s="42" t="s">
        <v>219</v>
      </c>
      <c r="U121" s="42" t="s">
        <v>219</v>
      </c>
      <c r="V121" s="42" t="s">
        <v>219</v>
      </c>
      <c r="W121" s="42" t="s">
        <v>219</v>
      </c>
      <c r="X121" s="42" t="s">
        <v>219</v>
      </c>
      <c r="Y121" s="42" t="s">
        <v>219</v>
      </c>
      <c r="Z121" s="42" t="s">
        <v>219</v>
      </c>
      <c r="AA121" s="42" t="s">
        <v>219</v>
      </c>
      <c r="AB121" s="42" t="s">
        <v>219</v>
      </c>
      <c r="AC121" s="42" t="s">
        <v>219</v>
      </c>
      <c r="AD121" s="42" t="s">
        <v>219</v>
      </c>
      <c r="AE121" s="42" t="s">
        <v>219</v>
      </c>
      <c r="AF121" s="42" t="s">
        <v>219</v>
      </c>
      <c r="AG121" s="42" t="s">
        <v>219</v>
      </c>
      <c r="AH121" s="42" t="s">
        <v>219</v>
      </c>
      <c r="AI121" s="42" t="s">
        <v>219</v>
      </c>
      <c r="AJ121" s="42" t="s">
        <v>219</v>
      </c>
      <c r="AK121" s="42" t="s">
        <v>219</v>
      </c>
    </row>
    <row r="122" spans="4:37">
      <c r="D122"/>
      <c r="E122" s="42" t="s">
        <v>219</v>
      </c>
      <c r="F122" s="68" t="s">
        <v>1277</v>
      </c>
      <c r="G122" s="42" t="s">
        <v>219</v>
      </c>
      <c r="H122" s="42" t="s">
        <v>219</v>
      </c>
      <c r="I122" s="42" t="s">
        <v>219</v>
      </c>
      <c r="J122" s="42" t="s">
        <v>219</v>
      </c>
      <c r="K122" s="42" t="s">
        <v>219</v>
      </c>
      <c r="L122" s="68" t="s">
        <v>1278</v>
      </c>
      <c r="M122" s="42" t="s">
        <v>219</v>
      </c>
      <c r="N122" s="42" t="s">
        <v>219</v>
      </c>
      <c r="O122" s="42" t="s">
        <v>219</v>
      </c>
      <c r="P122" s="42" t="s">
        <v>219</v>
      </c>
      <c r="Q122" s="42" t="s">
        <v>219</v>
      </c>
      <c r="R122" s="42" t="s">
        <v>219</v>
      </c>
      <c r="S122" s="42" t="s">
        <v>219</v>
      </c>
      <c r="T122" s="42" t="s">
        <v>219</v>
      </c>
      <c r="U122" s="42" t="s">
        <v>219</v>
      </c>
      <c r="V122" s="42" t="s">
        <v>219</v>
      </c>
      <c r="W122" s="42" t="s">
        <v>219</v>
      </c>
      <c r="X122" s="42" t="s">
        <v>219</v>
      </c>
      <c r="Y122" s="42" t="s">
        <v>219</v>
      </c>
      <c r="Z122" s="42" t="s">
        <v>219</v>
      </c>
      <c r="AA122" s="42" t="s">
        <v>219</v>
      </c>
      <c r="AB122" s="42" t="s">
        <v>219</v>
      </c>
      <c r="AC122" s="42" t="s">
        <v>219</v>
      </c>
      <c r="AD122" s="42" t="s">
        <v>219</v>
      </c>
      <c r="AE122" s="42" t="s">
        <v>219</v>
      </c>
      <c r="AF122" s="42" t="s">
        <v>219</v>
      </c>
      <c r="AG122" s="42" t="s">
        <v>219</v>
      </c>
      <c r="AH122" s="42" t="s">
        <v>219</v>
      </c>
      <c r="AI122" s="42" t="s">
        <v>219</v>
      </c>
      <c r="AJ122" s="42" t="s">
        <v>219</v>
      </c>
      <c r="AK122" s="42" t="s">
        <v>219</v>
      </c>
    </row>
    <row r="123" spans="4:37">
      <c r="D123"/>
      <c r="E123" s="42" t="s">
        <v>219</v>
      </c>
      <c r="F123" s="68" t="s">
        <v>1279</v>
      </c>
      <c r="G123" s="42" t="s">
        <v>219</v>
      </c>
      <c r="H123" s="42" t="s">
        <v>219</v>
      </c>
      <c r="I123" s="42" t="s">
        <v>219</v>
      </c>
      <c r="J123" s="42" t="s">
        <v>219</v>
      </c>
      <c r="K123" s="42" t="s">
        <v>219</v>
      </c>
      <c r="L123" s="68" t="s">
        <v>1280</v>
      </c>
      <c r="M123" s="42" t="s">
        <v>219</v>
      </c>
      <c r="N123" s="42" t="s">
        <v>219</v>
      </c>
      <c r="O123" s="42" t="s">
        <v>219</v>
      </c>
      <c r="P123" s="42" t="s">
        <v>219</v>
      </c>
      <c r="Q123" s="42" t="s">
        <v>219</v>
      </c>
      <c r="R123" s="42" t="s">
        <v>219</v>
      </c>
      <c r="S123" s="42" t="s">
        <v>219</v>
      </c>
      <c r="T123" s="42" t="s">
        <v>219</v>
      </c>
      <c r="U123" s="42" t="s">
        <v>219</v>
      </c>
      <c r="V123" s="42" t="s">
        <v>219</v>
      </c>
      <c r="W123" s="42" t="s">
        <v>219</v>
      </c>
      <c r="X123" s="42" t="s">
        <v>219</v>
      </c>
      <c r="Y123" s="42" t="s">
        <v>219</v>
      </c>
      <c r="Z123" s="42" t="s">
        <v>219</v>
      </c>
      <c r="AA123" s="42" t="s">
        <v>219</v>
      </c>
      <c r="AB123" s="42" t="s">
        <v>219</v>
      </c>
      <c r="AC123" s="42" t="s">
        <v>219</v>
      </c>
      <c r="AD123" s="42" t="s">
        <v>219</v>
      </c>
      <c r="AE123" s="42" t="s">
        <v>219</v>
      </c>
      <c r="AF123" s="42" t="s">
        <v>219</v>
      </c>
      <c r="AG123" s="42" t="s">
        <v>219</v>
      </c>
      <c r="AH123" s="42" t="s">
        <v>219</v>
      </c>
      <c r="AI123" s="42" t="s">
        <v>219</v>
      </c>
      <c r="AJ123" s="42" t="s">
        <v>219</v>
      </c>
      <c r="AK123" s="42" t="s">
        <v>219</v>
      </c>
    </row>
    <row r="124" spans="4:37">
      <c r="D124"/>
      <c r="E124" s="42" t="s">
        <v>219</v>
      </c>
      <c r="F124" s="68" t="s">
        <v>1281</v>
      </c>
      <c r="G124" s="42" t="s">
        <v>219</v>
      </c>
      <c r="H124" s="42" t="s">
        <v>219</v>
      </c>
      <c r="I124" s="42" t="s">
        <v>219</v>
      </c>
      <c r="J124" s="42" t="s">
        <v>219</v>
      </c>
      <c r="K124" s="42" t="s">
        <v>219</v>
      </c>
      <c r="L124" s="68" t="s">
        <v>1282</v>
      </c>
      <c r="M124" s="42" t="s">
        <v>219</v>
      </c>
      <c r="N124" s="42" t="s">
        <v>219</v>
      </c>
      <c r="O124" s="42" t="s">
        <v>219</v>
      </c>
      <c r="P124" s="42" t="s">
        <v>219</v>
      </c>
      <c r="Q124" s="42" t="s">
        <v>219</v>
      </c>
      <c r="R124" s="42" t="s">
        <v>219</v>
      </c>
      <c r="S124" s="42" t="s">
        <v>219</v>
      </c>
      <c r="T124" s="42" t="s">
        <v>219</v>
      </c>
      <c r="U124" s="42" t="s">
        <v>219</v>
      </c>
      <c r="V124" s="42" t="s">
        <v>219</v>
      </c>
      <c r="W124" s="42" t="s">
        <v>219</v>
      </c>
      <c r="X124" s="42" t="s">
        <v>219</v>
      </c>
      <c r="Y124" s="42" t="s">
        <v>219</v>
      </c>
      <c r="Z124" s="42" t="s">
        <v>219</v>
      </c>
      <c r="AA124" s="42" t="s">
        <v>219</v>
      </c>
      <c r="AB124" s="42" t="s">
        <v>219</v>
      </c>
      <c r="AC124" s="42" t="s">
        <v>219</v>
      </c>
      <c r="AD124" s="42" t="s">
        <v>219</v>
      </c>
      <c r="AE124" s="42" t="s">
        <v>219</v>
      </c>
      <c r="AF124" s="42" t="s">
        <v>219</v>
      </c>
      <c r="AG124" s="42" t="s">
        <v>219</v>
      </c>
      <c r="AH124" s="42" t="s">
        <v>219</v>
      </c>
      <c r="AI124" s="42" t="s">
        <v>219</v>
      </c>
      <c r="AJ124" s="42" t="s">
        <v>219</v>
      </c>
      <c r="AK124" s="42" t="s">
        <v>219</v>
      </c>
    </row>
    <row r="125" spans="4:37">
      <c r="D125"/>
      <c r="E125" s="42" t="s">
        <v>219</v>
      </c>
      <c r="F125" s="68" t="s">
        <v>1283</v>
      </c>
      <c r="G125" s="42" t="s">
        <v>219</v>
      </c>
      <c r="H125" s="42" t="s">
        <v>219</v>
      </c>
      <c r="I125" s="42" t="s">
        <v>219</v>
      </c>
      <c r="J125" s="42" t="s">
        <v>219</v>
      </c>
      <c r="K125" s="42" t="s">
        <v>219</v>
      </c>
      <c r="L125" s="68" t="s">
        <v>1284</v>
      </c>
      <c r="M125" s="42" t="s">
        <v>219</v>
      </c>
      <c r="N125" s="42" t="s">
        <v>219</v>
      </c>
      <c r="O125" s="42" t="s">
        <v>219</v>
      </c>
      <c r="P125" s="42" t="s">
        <v>219</v>
      </c>
      <c r="Q125" s="42" t="s">
        <v>219</v>
      </c>
      <c r="R125" s="42" t="s">
        <v>219</v>
      </c>
      <c r="S125" s="42" t="s">
        <v>219</v>
      </c>
      <c r="T125" s="42" t="s">
        <v>219</v>
      </c>
      <c r="U125" s="42" t="s">
        <v>219</v>
      </c>
      <c r="V125" s="42" t="s">
        <v>219</v>
      </c>
      <c r="W125" s="42" t="s">
        <v>219</v>
      </c>
      <c r="X125" s="42" t="s">
        <v>219</v>
      </c>
      <c r="Y125" s="42" t="s">
        <v>219</v>
      </c>
      <c r="Z125" s="42" t="s">
        <v>219</v>
      </c>
      <c r="AA125" s="42" t="s">
        <v>219</v>
      </c>
      <c r="AB125" s="42" t="s">
        <v>219</v>
      </c>
      <c r="AC125" s="42" t="s">
        <v>219</v>
      </c>
      <c r="AD125" s="42" t="s">
        <v>219</v>
      </c>
      <c r="AE125" s="42" t="s">
        <v>219</v>
      </c>
      <c r="AF125" s="42" t="s">
        <v>219</v>
      </c>
      <c r="AG125" s="42" t="s">
        <v>219</v>
      </c>
      <c r="AH125" s="42" t="s">
        <v>219</v>
      </c>
      <c r="AI125" s="42" t="s">
        <v>219</v>
      </c>
      <c r="AJ125" s="42" t="s">
        <v>219</v>
      </c>
      <c r="AK125" s="42" t="s">
        <v>219</v>
      </c>
    </row>
    <row r="126" spans="4:37">
      <c r="D126"/>
      <c r="E126" s="42" t="s">
        <v>219</v>
      </c>
      <c r="F126" s="68" t="s">
        <v>1285</v>
      </c>
      <c r="G126" s="42" t="s">
        <v>219</v>
      </c>
      <c r="H126" s="42" t="s">
        <v>219</v>
      </c>
      <c r="I126" s="42" t="s">
        <v>219</v>
      </c>
      <c r="J126" s="42" t="s">
        <v>219</v>
      </c>
      <c r="K126" s="42" t="s">
        <v>219</v>
      </c>
      <c r="L126" s="42" t="s">
        <v>219</v>
      </c>
      <c r="M126" s="42" t="s">
        <v>219</v>
      </c>
      <c r="N126" s="42" t="s">
        <v>219</v>
      </c>
      <c r="O126" s="42" t="s">
        <v>219</v>
      </c>
      <c r="P126" s="42" t="s">
        <v>219</v>
      </c>
      <c r="Q126" s="42" t="s">
        <v>219</v>
      </c>
      <c r="R126" s="42" t="s">
        <v>219</v>
      </c>
      <c r="S126" s="42" t="s">
        <v>219</v>
      </c>
      <c r="T126" s="42" t="s">
        <v>219</v>
      </c>
      <c r="U126" s="42" t="s">
        <v>219</v>
      </c>
      <c r="V126" s="42" t="s">
        <v>219</v>
      </c>
      <c r="W126" s="42" t="s">
        <v>219</v>
      </c>
      <c r="X126" s="42" t="s">
        <v>219</v>
      </c>
      <c r="Y126" s="42" t="s">
        <v>219</v>
      </c>
      <c r="Z126" s="42" t="s">
        <v>219</v>
      </c>
      <c r="AA126" s="42" t="s">
        <v>219</v>
      </c>
      <c r="AB126" s="42" t="s">
        <v>219</v>
      </c>
      <c r="AC126" s="42" t="s">
        <v>219</v>
      </c>
      <c r="AD126" s="42" t="s">
        <v>219</v>
      </c>
      <c r="AE126" s="42" t="s">
        <v>219</v>
      </c>
      <c r="AF126" s="42" t="s">
        <v>219</v>
      </c>
      <c r="AG126" s="42" t="s">
        <v>219</v>
      </c>
      <c r="AH126" s="42" t="s">
        <v>219</v>
      </c>
      <c r="AI126" s="42" t="s">
        <v>219</v>
      </c>
      <c r="AJ126" s="42" t="s">
        <v>219</v>
      </c>
      <c r="AK126" s="42" t="s">
        <v>219</v>
      </c>
    </row>
    <row r="127" spans="4:37">
      <c r="D127"/>
      <c r="E127" s="42" t="s">
        <v>219</v>
      </c>
      <c r="F127" s="68" t="s">
        <v>1286</v>
      </c>
      <c r="G127" s="42" t="s">
        <v>219</v>
      </c>
      <c r="H127" s="42" t="s">
        <v>219</v>
      </c>
      <c r="I127" s="42" t="s">
        <v>219</v>
      </c>
      <c r="J127" s="42" t="s">
        <v>219</v>
      </c>
      <c r="K127" s="42" t="s">
        <v>219</v>
      </c>
      <c r="L127" s="42" t="s">
        <v>219</v>
      </c>
      <c r="M127" s="42" t="s">
        <v>219</v>
      </c>
      <c r="N127" s="42" t="s">
        <v>219</v>
      </c>
      <c r="O127" s="42" t="s">
        <v>219</v>
      </c>
      <c r="P127" s="42" t="s">
        <v>219</v>
      </c>
      <c r="Q127" s="42" t="s">
        <v>219</v>
      </c>
      <c r="R127" s="42" t="s">
        <v>219</v>
      </c>
      <c r="S127" s="42" t="s">
        <v>219</v>
      </c>
      <c r="T127" s="42" t="s">
        <v>219</v>
      </c>
      <c r="U127" s="42" t="s">
        <v>219</v>
      </c>
      <c r="V127" s="42" t="s">
        <v>219</v>
      </c>
      <c r="W127" s="42" t="s">
        <v>219</v>
      </c>
      <c r="X127" s="42" t="s">
        <v>219</v>
      </c>
      <c r="Y127" s="42" t="s">
        <v>219</v>
      </c>
      <c r="Z127" s="42" t="s">
        <v>219</v>
      </c>
      <c r="AA127" s="42" t="s">
        <v>219</v>
      </c>
      <c r="AB127" s="42" t="s">
        <v>219</v>
      </c>
      <c r="AC127" s="42" t="s">
        <v>219</v>
      </c>
      <c r="AD127" s="42" t="s">
        <v>219</v>
      </c>
      <c r="AE127" s="42" t="s">
        <v>219</v>
      </c>
      <c r="AF127" s="42" t="s">
        <v>219</v>
      </c>
      <c r="AG127" s="42" t="s">
        <v>219</v>
      </c>
      <c r="AH127" s="42" t="s">
        <v>219</v>
      </c>
      <c r="AI127" s="42" t="s">
        <v>219</v>
      </c>
      <c r="AJ127" s="42" t="s">
        <v>219</v>
      </c>
      <c r="AK127" s="42" t="s">
        <v>219</v>
      </c>
    </row>
    <row r="128" spans="4:37">
      <c r="D128"/>
    </row>
    <row r="129" spans="1:10">
      <c r="D129"/>
    </row>
    <row r="130" spans="1:10">
      <c r="D130"/>
    </row>
    <row r="131" spans="1:10">
      <c r="A131" s="756" t="s">
        <v>1287</v>
      </c>
      <c r="B131" s="757"/>
      <c r="C131" s="758"/>
      <c r="D131"/>
      <c r="E131"/>
      <c r="F131"/>
      <c r="G131"/>
      <c r="H131"/>
      <c r="I131"/>
      <c r="J131"/>
    </row>
    <row r="132" spans="1:10">
      <c r="A132" s="127" t="s">
        <v>1288</v>
      </c>
      <c r="B132" s="127" t="s">
        <v>1289</v>
      </c>
      <c r="C132" s="128" t="s">
        <v>1290</v>
      </c>
      <c r="D132"/>
      <c r="E132"/>
      <c r="F132"/>
      <c r="G132"/>
      <c r="H132"/>
      <c r="I132"/>
      <c r="J132"/>
    </row>
    <row r="133" spans="1:10" ht="25.5">
      <c r="A133" s="129" t="s">
        <v>1291</v>
      </c>
      <c r="B133" s="129" t="s">
        <v>1292</v>
      </c>
      <c r="C133" s="123" t="s">
        <v>1293</v>
      </c>
      <c r="D133"/>
      <c r="E133"/>
      <c r="F133"/>
      <c r="G133"/>
      <c r="H133"/>
      <c r="I133"/>
      <c r="J133"/>
    </row>
    <row r="134" spans="1:10" ht="38.25">
      <c r="A134" s="121" t="s">
        <v>1294</v>
      </c>
      <c r="B134" s="121" t="s">
        <v>1295</v>
      </c>
      <c r="C134" s="130" t="s">
        <v>1296</v>
      </c>
      <c r="D134"/>
      <c r="E134"/>
      <c r="F134"/>
      <c r="G134"/>
      <c r="H134"/>
      <c r="I134"/>
      <c r="J134"/>
    </row>
    <row r="135" spans="1:10">
      <c r="A135" s="121" t="s">
        <v>1297</v>
      </c>
      <c r="B135" s="121" t="s">
        <v>1298</v>
      </c>
      <c r="C135" s="130" t="s">
        <v>1296</v>
      </c>
      <c r="D135"/>
      <c r="E135"/>
      <c r="F135"/>
      <c r="G135"/>
      <c r="H135"/>
      <c r="I135"/>
      <c r="J135"/>
    </row>
    <row r="136" spans="1:10">
      <c r="A136" s="129" t="s">
        <v>1299</v>
      </c>
      <c r="B136" s="129" t="s">
        <v>1300</v>
      </c>
      <c r="C136" s="131" t="s">
        <v>1301</v>
      </c>
      <c r="D136"/>
      <c r="E136"/>
      <c r="F136"/>
      <c r="G136"/>
      <c r="H136"/>
      <c r="I136"/>
      <c r="J136"/>
    </row>
    <row r="137" spans="1:10">
      <c r="A137" s="132" t="s">
        <v>1302</v>
      </c>
      <c r="B137" s="132" t="s">
        <v>1303</v>
      </c>
      <c r="C137" s="130" t="s">
        <v>1304</v>
      </c>
      <c r="D137"/>
      <c r="E137"/>
      <c r="F137"/>
      <c r="G137"/>
      <c r="H137"/>
      <c r="I137"/>
      <c r="J137"/>
    </row>
    <row r="138" spans="1:10" ht="51">
      <c r="A138" s="132" t="s">
        <v>1305</v>
      </c>
      <c r="B138" s="121" t="s">
        <v>1306</v>
      </c>
      <c r="C138" s="130" t="s">
        <v>1307</v>
      </c>
      <c r="D138"/>
      <c r="E138"/>
      <c r="F138"/>
      <c r="G138"/>
      <c r="H138"/>
      <c r="I138"/>
      <c r="J138"/>
    </row>
    <row r="139" spans="1:10">
      <c r="A139" s="121" t="s">
        <v>1308</v>
      </c>
      <c r="B139" s="121" t="s">
        <v>1309</v>
      </c>
      <c r="C139" s="130" t="s">
        <v>1304</v>
      </c>
      <c r="D139"/>
      <c r="E139"/>
      <c r="F139"/>
      <c r="G139"/>
      <c r="H139"/>
      <c r="I139"/>
      <c r="J139"/>
    </row>
    <row r="140" spans="1:10" ht="25.5">
      <c r="A140" s="132" t="s">
        <v>1310</v>
      </c>
      <c r="B140" s="121" t="s">
        <v>1311</v>
      </c>
      <c r="C140" s="130" t="s">
        <v>1293</v>
      </c>
      <c r="D140"/>
      <c r="E140"/>
      <c r="F140"/>
      <c r="G140"/>
      <c r="H140"/>
      <c r="I140"/>
      <c r="J140"/>
    </row>
    <row r="141" spans="1:10">
      <c r="A141" s="129" t="s">
        <v>1312</v>
      </c>
      <c r="B141" s="129" t="s">
        <v>1313</v>
      </c>
      <c r="C141" s="131" t="s">
        <v>1293</v>
      </c>
      <c r="D141"/>
      <c r="E141"/>
      <c r="F141"/>
      <c r="G141"/>
      <c r="H141"/>
      <c r="I141"/>
      <c r="J141"/>
    </row>
    <row r="142" spans="1:10">
      <c r="A142" s="129" t="s">
        <v>1314</v>
      </c>
      <c r="B142" s="129" t="s">
        <v>1315</v>
      </c>
      <c r="C142" s="131" t="s">
        <v>1293</v>
      </c>
      <c r="D142"/>
      <c r="E142"/>
      <c r="F142"/>
      <c r="G142"/>
      <c r="H142"/>
      <c r="I142"/>
      <c r="J142"/>
    </row>
    <row r="143" spans="1:10">
      <c r="A143" s="133" t="s">
        <v>1316</v>
      </c>
      <c r="B143" s="129" t="s">
        <v>1317</v>
      </c>
      <c r="C143" s="131" t="s">
        <v>1293</v>
      </c>
      <c r="D143"/>
      <c r="E143"/>
      <c r="F143"/>
      <c r="G143"/>
      <c r="H143"/>
      <c r="I143"/>
      <c r="J143"/>
    </row>
    <row r="144" spans="1:10" ht="25.5">
      <c r="A144" s="133" t="s">
        <v>1318</v>
      </c>
      <c r="B144" s="129" t="s">
        <v>1319</v>
      </c>
      <c r="C144" s="131" t="s">
        <v>1293</v>
      </c>
      <c r="D144"/>
      <c r="E144"/>
      <c r="F144"/>
      <c r="G144"/>
      <c r="H144"/>
      <c r="I144"/>
      <c r="J144"/>
    </row>
    <row r="145" spans="1:10" ht="25.5">
      <c r="A145" s="133" t="s">
        <v>1320</v>
      </c>
      <c r="B145" s="129" t="s">
        <v>1321</v>
      </c>
      <c r="C145" s="131" t="s">
        <v>1293</v>
      </c>
      <c r="D145"/>
      <c r="E145"/>
      <c r="F145"/>
      <c r="G145"/>
      <c r="H145"/>
      <c r="I145"/>
      <c r="J145"/>
    </row>
    <row r="146" spans="1:10" ht="38.25">
      <c r="A146" s="133" t="s">
        <v>1322</v>
      </c>
      <c r="B146" s="129" t="s">
        <v>1323</v>
      </c>
      <c r="C146" s="131" t="s">
        <v>1293</v>
      </c>
      <c r="D146"/>
      <c r="E146"/>
      <c r="F146"/>
      <c r="G146"/>
      <c r="H146"/>
      <c r="I146"/>
      <c r="J146"/>
    </row>
    <row r="147" spans="1:10" ht="25.5">
      <c r="A147" s="129" t="s">
        <v>1324</v>
      </c>
      <c r="B147" s="129" t="s">
        <v>1325</v>
      </c>
      <c r="C147" s="131" t="s">
        <v>1293</v>
      </c>
      <c r="D147"/>
      <c r="E147"/>
      <c r="F147"/>
      <c r="G147"/>
      <c r="H147"/>
      <c r="I147"/>
      <c r="J147"/>
    </row>
    <row r="148" spans="1:10" ht="25.5">
      <c r="A148" s="129" t="s">
        <v>1326</v>
      </c>
      <c r="B148" s="129" t="s">
        <v>1327</v>
      </c>
      <c r="C148" s="131" t="s">
        <v>1293</v>
      </c>
      <c r="D148"/>
      <c r="E148"/>
      <c r="F148"/>
      <c r="G148"/>
      <c r="H148"/>
      <c r="I148"/>
      <c r="J148"/>
    </row>
    <row r="149" spans="1:10" ht="38.25">
      <c r="A149" s="132" t="s">
        <v>1328</v>
      </c>
      <c r="B149" s="132" t="s">
        <v>1329</v>
      </c>
      <c r="C149" s="130" t="s">
        <v>1330</v>
      </c>
      <c r="D149"/>
      <c r="E149"/>
      <c r="F149"/>
      <c r="G149"/>
      <c r="H149"/>
      <c r="I149"/>
      <c r="J149"/>
    </row>
    <row r="150" spans="1:10" ht="25.5">
      <c r="A150" s="129" t="s">
        <v>1331</v>
      </c>
      <c r="B150" s="129" t="s">
        <v>1332</v>
      </c>
      <c r="C150" s="131" t="s">
        <v>1333</v>
      </c>
      <c r="D150"/>
      <c r="E150"/>
      <c r="F150"/>
      <c r="G150"/>
      <c r="H150"/>
      <c r="I150"/>
      <c r="J150"/>
    </row>
    <row r="151" spans="1:10" ht="25.5">
      <c r="A151" s="134" t="s">
        <v>1334</v>
      </c>
      <c r="B151" s="134" t="s">
        <v>1335</v>
      </c>
      <c r="C151" s="123" t="s">
        <v>1333</v>
      </c>
      <c r="D151"/>
      <c r="E151"/>
      <c r="F151"/>
      <c r="G151"/>
      <c r="H151"/>
      <c r="I151"/>
      <c r="J151"/>
    </row>
    <row r="152" spans="1:10" ht="38.25">
      <c r="A152" s="132" t="s">
        <v>1336</v>
      </c>
      <c r="B152" s="132" t="s">
        <v>1337</v>
      </c>
      <c r="C152" s="130" t="s">
        <v>1338</v>
      </c>
      <c r="D152"/>
      <c r="E152"/>
      <c r="F152"/>
      <c r="G152"/>
      <c r="H152"/>
      <c r="I152"/>
      <c r="J152"/>
    </row>
    <row r="153" spans="1:10" ht="38.25">
      <c r="A153" s="132" t="s">
        <v>1339</v>
      </c>
      <c r="B153" s="132" t="s">
        <v>1337</v>
      </c>
      <c r="C153" s="130" t="s">
        <v>1340</v>
      </c>
      <c r="D153"/>
      <c r="E153"/>
      <c r="F153"/>
      <c r="G153"/>
      <c r="H153"/>
      <c r="I153"/>
      <c r="J153"/>
    </row>
    <row r="154" spans="1:10" ht="38.25">
      <c r="A154" s="132" t="s">
        <v>1341</v>
      </c>
      <c r="B154" s="132" t="s">
        <v>1342</v>
      </c>
      <c r="C154" s="130" t="s">
        <v>1338</v>
      </c>
      <c r="D154"/>
      <c r="E154"/>
      <c r="F154"/>
      <c r="G154"/>
      <c r="H154"/>
      <c r="I154"/>
      <c r="J154"/>
    </row>
    <row r="155" spans="1:10" ht="25.5">
      <c r="A155" s="132" t="s">
        <v>1343</v>
      </c>
      <c r="B155" s="135" t="s">
        <v>1344</v>
      </c>
      <c r="C155" s="130" t="s">
        <v>1338</v>
      </c>
      <c r="D155"/>
      <c r="E155"/>
      <c r="F155"/>
      <c r="G155"/>
      <c r="H155"/>
      <c r="I155"/>
      <c r="J155"/>
    </row>
    <row r="156" spans="1:10" ht="76.5">
      <c r="A156" s="132" t="s">
        <v>1345</v>
      </c>
      <c r="B156" s="121" t="s">
        <v>1346</v>
      </c>
      <c r="C156" s="130" t="s">
        <v>1293</v>
      </c>
      <c r="D156"/>
      <c r="E156"/>
      <c r="F156"/>
      <c r="G156"/>
      <c r="H156"/>
      <c r="I156"/>
      <c r="J156"/>
    </row>
    <row r="157" spans="1:10">
      <c r="A157" s="132" t="s">
        <v>1347</v>
      </c>
      <c r="B157" s="132" t="s">
        <v>1348</v>
      </c>
      <c r="C157" s="130" t="s">
        <v>1349</v>
      </c>
      <c r="D157"/>
      <c r="E157"/>
      <c r="F157"/>
      <c r="G157"/>
      <c r="H157"/>
      <c r="I157"/>
      <c r="J157"/>
    </row>
    <row r="158" spans="1:10">
      <c r="A158" s="132" t="s">
        <v>1350</v>
      </c>
      <c r="B158" s="132" t="s">
        <v>1351</v>
      </c>
      <c r="C158" s="130" t="s">
        <v>1296</v>
      </c>
      <c r="D158"/>
      <c r="E158"/>
      <c r="F158"/>
      <c r="G158"/>
      <c r="H158"/>
      <c r="I158"/>
      <c r="J158"/>
    </row>
    <row r="159" spans="1:10" ht="25.5">
      <c r="A159" s="132" t="s">
        <v>1352</v>
      </c>
      <c r="B159" s="132" t="s">
        <v>1353</v>
      </c>
      <c r="C159" s="130" t="s">
        <v>1296</v>
      </c>
      <c r="D159"/>
      <c r="E159"/>
      <c r="F159"/>
      <c r="G159"/>
      <c r="H159"/>
      <c r="I159"/>
      <c r="J159"/>
    </row>
    <row r="160" spans="1:10">
      <c r="A160" s="132" t="s">
        <v>1354</v>
      </c>
      <c r="B160" s="132" t="s">
        <v>1355</v>
      </c>
      <c r="C160" s="130" t="s">
        <v>1356</v>
      </c>
      <c r="D160"/>
      <c r="E160"/>
      <c r="F160"/>
      <c r="G160"/>
      <c r="H160"/>
      <c r="I160"/>
      <c r="J160"/>
    </row>
    <row r="161" spans="1:10" ht="25.5">
      <c r="A161" s="132" t="s">
        <v>1357</v>
      </c>
      <c r="B161" s="132" t="s">
        <v>1358</v>
      </c>
      <c r="C161" s="130" t="s">
        <v>1293</v>
      </c>
      <c r="D161"/>
      <c r="E161"/>
      <c r="F161"/>
      <c r="G161"/>
      <c r="H161"/>
      <c r="I161"/>
      <c r="J161"/>
    </row>
    <row r="162" spans="1:10" ht="25.5">
      <c r="A162" s="132" t="s">
        <v>1359</v>
      </c>
      <c r="B162" s="132" t="s">
        <v>1360</v>
      </c>
      <c r="C162" s="130" t="s">
        <v>1293</v>
      </c>
      <c r="D162"/>
      <c r="E162"/>
      <c r="F162"/>
      <c r="G162"/>
      <c r="H162"/>
      <c r="I162"/>
      <c r="J162"/>
    </row>
    <row r="163" spans="1:10" ht="25.5">
      <c r="A163" s="132" t="s">
        <v>1361</v>
      </c>
      <c r="B163" s="132" t="s">
        <v>1362</v>
      </c>
      <c r="C163" s="130" t="s">
        <v>1293</v>
      </c>
      <c r="D163"/>
      <c r="E163"/>
      <c r="F163"/>
      <c r="G163"/>
      <c r="H163"/>
      <c r="I163"/>
      <c r="J163"/>
    </row>
    <row r="164" spans="1:10" ht="51">
      <c r="A164" s="132" t="s">
        <v>1363</v>
      </c>
      <c r="B164" s="121" t="s">
        <v>1364</v>
      </c>
      <c r="C164" s="130" t="s">
        <v>1293</v>
      </c>
      <c r="D164"/>
      <c r="E164"/>
      <c r="F164"/>
      <c r="G164"/>
      <c r="H164"/>
      <c r="I164"/>
      <c r="J164"/>
    </row>
    <row r="165" spans="1:10" ht="51">
      <c r="A165" s="132" t="s">
        <v>1365</v>
      </c>
      <c r="B165" s="121" t="s">
        <v>1366</v>
      </c>
      <c r="C165" s="130" t="s">
        <v>1293</v>
      </c>
      <c r="D165"/>
      <c r="E165"/>
      <c r="F165"/>
      <c r="G165"/>
      <c r="H165"/>
      <c r="I165"/>
      <c r="J165"/>
    </row>
    <row r="166" spans="1:10">
      <c r="A166" s="132" t="s">
        <v>1367</v>
      </c>
      <c r="B166" s="132" t="s">
        <v>1368</v>
      </c>
      <c r="C166" s="130" t="s">
        <v>1369</v>
      </c>
      <c r="D166"/>
      <c r="E166"/>
      <c r="F166"/>
      <c r="G166"/>
      <c r="H166"/>
      <c r="I166"/>
      <c r="J166"/>
    </row>
    <row r="167" spans="1:10" ht="25.5">
      <c r="A167" s="132" t="s">
        <v>1370</v>
      </c>
      <c r="B167" s="121" t="s">
        <v>1371</v>
      </c>
      <c r="C167" s="130" t="s">
        <v>1372</v>
      </c>
      <c r="D167"/>
      <c r="E167"/>
      <c r="F167"/>
      <c r="G167"/>
      <c r="H167"/>
      <c r="I167"/>
      <c r="J167"/>
    </row>
    <row r="168" spans="1:10">
      <c r="A168" s="132" t="s">
        <v>1373</v>
      </c>
      <c r="B168" s="132" t="s">
        <v>1374</v>
      </c>
      <c r="C168" s="130" t="s">
        <v>1372</v>
      </c>
      <c r="D168"/>
      <c r="E168"/>
      <c r="F168"/>
      <c r="G168"/>
      <c r="H168"/>
      <c r="I168"/>
      <c r="J168"/>
    </row>
    <row r="169" spans="1:10">
      <c r="A169" s="129" t="s">
        <v>1375</v>
      </c>
      <c r="B169" s="129" t="s">
        <v>1376</v>
      </c>
      <c r="C169" s="131" t="s">
        <v>1377</v>
      </c>
      <c r="D169"/>
      <c r="E169"/>
      <c r="F169"/>
      <c r="G169"/>
      <c r="H169"/>
      <c r="I169"/>
      <c r="J169"/>
    </row>
    <row r="170" spans="1:10">
      <c r="A170" s="129" t="s">
        <v>1378</v>
      </c>
      <c r="B170" s="129" t="s">
        <v>1379</v>
      </c>
      <c r="C170" s="131" t="s">
        <v>1293</v>
      </c>
      <c r="D170"/>
      <c r="E170"/>
      <c r="F170"/>
      <c r="G170"/>
      <c r="H170"/>
      <c r="I170"/>
      <c r="J170"/>
    </row>
    <row r="171" spans="1:10" ht="25.5">
      <c r="A171" s="132" t="s">
        <v>1380</v>
      </c>
      <c r="B171" s="132" t="s">
        <v>1381</v>
      </c>
      <c r="C171" s="130" t="s">
        <v>1382</v>
      </c>
      <c r="D171"/>
      <c r="E171"/>
      <c r="F171"/>
      <c r="G171"/>
      <c r="H171"/>
      <c r="I171"/>
      <c r="J171"/>
    </row>
    <row r="172" spans="1:10">
      <c r="A172" s="121" t="s">
        <v>1383</v>
      </c>
      <c r="B172" s="121" t="s">
        <v>1384</v>
      </c>
      <c r="C172" s="130" t="s">
        <v>1385</v>
      </c>
      <c r="D172"/>
      <c r="E172"/>
      <c r="F172"/>
      <c r="G172"/>
      <c r="H172"/>
      <c r="I172"/>
      <c r="J172"/>
    </row>
    <row r="173" spans="1:10">
      <c r="A173" s="121" t="s">
        <v>1386</v>
      </c>
      <c r="B173" s="121" t="s">
        <v>1387</v>
      </c>
      <c r="C173" s="130" t="s">
        <v>1293</v>
      </c>
      <c r="D173"/>
      <c r="E173"/>
      <c r="F173"/>
      <c r="G173"/>
      <c r="H173"/>
      <c r="I173"/>
      <c r="J173"/>
    </row>
    <row r="174" spans="1:10" ht="25.5">
      <c r="A174" s="132" t="s">
        <v>1388</v>
      </c>
      <c r="B174" s="132" t="s">
        <v>1389</v>
      </c>
      <c r="C174" s="130" t="s">
        <v>1382</v>
      </c>
      <c r="D174"/>
      <c r="E174"/>
      <c r="F174"/>
      <c r="G174"/>
      <c r="H174"/>
      <c r="I174"/>
      <c r="J174"/>
    </row>
    <row r="175" spans="1:10" ht="25.5">
      <c r="A175" s="132" t="s">
        <v>1390</v>
      </c>
      <c r="B175" s="132" t="s">
        <v>1391</v>
      </c>
      <c r="C175" s="130" t="s">
        <v>1338</v>
      </c>
      <c r="D175"/>
      <c r="E175"/>
      <c r="F175"/>
      <c r="G175"/>
      <c r="H175"/>
      <c r="I175"/>
      <c r="J175"/>
    </row>
    <row r="176" spans="1:10">
      <c r="A176" s="129" t="s">
        <v>1392</v>
      </c>
      <c r="B176" s="129" t="s">
        <v>1393</v>
      </c>
      <c r="C176" s="131" t="s">
        <v>1293</v>
      </c>
      <c r="D176"/>
      <c r="E176"/>
      <c r="F176"/>
      <c r="G176"/>
      <c r="H176"/>
      <c r="I176"/>
      <c r="J176"/>
    </row>
    <row r="177" spans="1:10" ht="25.5">
      <c r="A177" s="132" t="s">
        <v>1394</v>
      </c>
      <c r="B177" s="132" t="s">
        <v>1395</v>
      </c>
      <c r="C177" s="130" t="s">
        <v>1304</v>
      </c>
      <c r="D177"/>
      <c r="E177"/>
      <c r="F177"/>
      <c r="G177"/>
      <c r="H177"/>
      <c r="I177"/>
      <c r="J177"/>
    </row>
    <row r="178" spans="1:10" ht="25.5">
      <c r="A178" s="132" t="s">
        <v>1396</v>
      </c>
      <c r="B178" s="121" t="s">
        <v>1397</v>
      </c>
      <c r="C178" s="130" t="s">
        <v>1304</v>
      </c>
      <c r="D178"/>
      <c r="E178"/>
      <c r="F178"/>
      <c r="G178"/>
      <c r="H178"/>
      <c r="I178"/>
      <c r="J178"/>
    </row>
    <row r="179" spans="1:10" ht="25.5">
      <c r="A179" s="132" t="s">
        <v>1398</v>
      </c>
      <c r="B179" s="121" t="s">
        <v>1399</v>
      </c>
      <c r="C179" s="130" t="s">
        <v>1304</v>
      </c>
      <c r="D179"/>
      <c r="E179"/>
      <c r="F179"/>
      <c r="G179"/>
      <c r="H179"/>
      <c r="I179"/>
      <c r="J179"/>
    </row>
    <row r="180" spans="1:10" ht="25.5">
      <c r="A180" s="132" t="s">
        <v>1400</v>
      </c>
      <c r="B180" s="121" t="s">
        <v>1401</v>
      </c>
      <c r="C180" s="130" t="s">
        <v>1304</v>
      </c>
      <c r="D180"/>
      <c r="E180"/>
      <c r="F180"/>
      <c r="G180"/>
      <c r="H180"/>
      <c r="I180"/>
      <c r="J180"/>
    </row>
    <row r="181" spans="1:10">
      <c r="A181" s="135" t="s">
        <v>1402</v>
      </c>
      <c r="B181" s="136" t="s">
        <v>1403</v>
      </c>
      <c r="C181" s="128" t="s">
        <v>1304</v>
      </c>
      <c r="D181"/>
      <c r="E181"/>
      <c r="F181"/>
      <c r="G181"/>
      <c r="H181"/>
      <c r="I181"/>
      <c r="J181"/>
    </row>
    <row r="182" spans="1:10" ht="25.5">
      <c r="A182" s="121" t="s">
        <v>1404</v>
      </c>
      <c r="B182" s="121" t="s">
        <v>1405</v>
      </c>
      <c r="C182" s="130" t="s">
        <v>1406</v>
      </c>
      <c r="D182"/>
      <c r="E182"/>
      <c r="F182"/>
      <c r="G182"/>
      <c r="H182"/>
      <c r="I182"/>
      <c r="J182"/>
    </row>
    <row r="183" spans="1:10" ht="25.5">
      <c r="A183" s="132" t="s">
        <v>1407</v>
      </c>
      <c r="B183" s="137" t="s">
        <v>1408</v>
      </c>
      <c r="C183" s="130" t="s">
        <v>1338</v>
      </c>
      <c r="D183"/>
      <c r="E183"/>
      <c r="F183"/>
      <c r="G183"/>
      <c r="H183"/>
      <c r="I183"/>
      <c r="J183"/>
    </row>
    <row r="184" spans="1:10" ht="38.25">
      <c r="A184" s="132" t="s">
        <v>1409</v>
      </c>
      <c r="B184" s="132" t="s">
        <v>1410</v>
      </c>
      <c r="C184" s="130" t="s">
        <v>1411</v>
      </c>
      <c r="D184"/>
      <c r="E184"/>
      <c r="F184"/>
      <c r="G184"/>
      <c r="H184"/>
      <c r="I184"/>
      <c r="J184"/>
    </row>
    <row r="185" spans="1:10" ht="25.5">
      <c r="A185" s="132" t="s">
        <v>1412</v>
      </c>
      <c r="B185" s="132" t="s">
        <v>1413</v>
      </c>
      <c r="C185" s="130" t="s">
        <v>1411</v>
      </c>
      <c r="D185"/>
      <c r="E185"/>
      <c r="F185"/>
      <c r="G185"/>
      <c r="H185"/>
      <c r="I185"/>
      <c r="J185"/>
    </row>
    <row r="186" spans="1:10" ht="25.5">
      <c r="A186" s="132" t="s">
        <v>1412</v>
      </c>
      <c r="B186" s="132" t="s">
        <v>1413</v>
      </c>
      <c r="C186" s="130" t="s">
        <v>1414</v>
      </c>
      <c r="D186"/>
      <c r="E186"/>
      <c r="F186"/>
      <c r="G186"/>
      <c r="H186"/>
      <c r="I186"/>
      <c r="J186"/>
    </row>
    <row r="187" spans="1:10" ht="25.5">
      <c r="A187" s="121" t="s">
        <v>1415</v>
      </c>
      <c r="B187" s="121" t="s">
        <v>1416</v>
      </c>
      <c r="C187" s="130" t="s">
        <v>1417</v>
      </c>
      <c r="D187"/>
      <c r="E187"/>
      <c r="F187"/>
      <c r="G187"/>
      <c r="H187"/>
      <c r="I187"/>
      <c r="J187"/>
    </row>
    <row r="188" spans="1:10" ht="25.5">
      <c r="A188" s="121" t="s">
        <v>1418</v>
      </c>
      <c r="B188" s="121" t="s">
        <v>1419</v>
      </c>
      <c r="C188" s="130" t="s">
        <v>1420</v>
      </c>
      <c r="D188"/>
      <c r="E188"/>
      <c r="F188"/>
      <c r="G188"/>
      <c r="H188"/>
      <c r="I188"/>
      <c r="J188"/>
    </row>
    <row r="189" spans="1:10">
      <c r="A189" s="132" t="s">
        <v>1421</v>
      </c>
      <c r="B189" s="121" t="s">
        <v>1422</v>
      </c>
      <c r="C189" s="130" t="s">
        <v>1423</v>
      </c>
      <c r="D189"/>
      <c r="E189"/>
      <c r="F189"/>
      <c r="G189"/>
      <c r="H189"/>
      <c r="I189"/>
      <c r="J189"/>
    </row>
    <row r="190" spans="1:10">
      <c r="A190" s="132" t="s">
        <v>1424</v>
      </c>
      <c r="B190" s="121" t="s">
        <v>1425</v>
      </c>
      <c r="C190" s="130" t="s">
        <v>1411</v>
      </c>
      <c r="D190"/>
      <c r="E190"/>
      <c r="F190"/>
      <c r="G190"/>
      <c r="H190"/>
      <c r="I190"/>
      <c r="J190"/>
    </row>
    <row r="191" spans="1:10" ht="25.5">
      <c r="A191" s="121" t="s">
        <v>1426</v>
      </c>
      <c r="B191" s="121" t="s">
        <v>1427</v>
      </c>
      <c r="C191" s="130" t="s">
        <v>1428</v>
      </c>
      <c r="D191"/>
      <c r="E191"/>
      <c r="F191"/>
      <c r="G191"/>
      <c r="H191"/>
      <c r="I191"/>
      <c r="J191"/>
    </row>
    <row r="192" spans="1:10" ht="25.5">
      <c r="A192" s="121" t="s">
        <v>1429</v>
      </c>
      <c r="B192" s="121" t="s">
        <v>1430</v>
      </c>
      <c r="C192" s="130" t="s">
        <v>1428</v>
      </c>
      <c r="D192"/>
      <c r="E192"/>
      <c r="F192"/>
      <c r="G192"/>
      <c r="H192"/>
      <c r="I192"/>
      <c r="J192"/>
    </row>
    <row r="193" spans="1:10" ht="25.5">
      <c r="A193" s="132" t="s">
        <v>1431</v>
      </c>
      <c r="B193" s="121" t="s">
        <v>1432</v>
      </c>
      <c r="C193" s="130" t="s">
        <v>1406</v>
      </c>
      <c r="D193"/>
      <c r="E193"/>
      <c r="F193"/>
      <c r="G193"/>
      <c r="H193"/>
      <c r="I193"/>
      <c r="J193"/>
    </row>
    <row r="194" spans="1:10" ht="25.5">
      <c r="A194" s="121" t="s">
        <v>1433</v>
      </c>
      <c r="B194" s="121" t="s">
        <v>1434</v>
      </c>
      <c r="C194" s="130" t="s">
        <v>1406</v>
      </c>
      <c r="D194"/>
      <c r="E194"/>
      <c r="F194"/>
      <c r="G194"/>
      <c r="H194"/>
      <c r="I194"/>
      <c r="J194"/>
    </row>
    <row r="195" spans="1:10" ht="25.5">
      <c r="A195" s="129" t="s">
        <v>1435</v>
      </c>
      <c r="B195" s="129" t="s">
        <v>1436</v>
      </c>
      <c r="C195" s="131" t="s">
        <v>1293</v>
      </c>
      <c r="D195"/>
      <c r="E195"/>
      <c r="F195"/>
      <c r="G195"/>
      <c r="H195"/>
      <c r="I195"/>
      <c r="J195"/>
    </row>
    <row r="196" spans="1:10">
      <c r="A196" s="129" t="s">
        <v>1437</v>
      </c>
      <c r="B196" s="129" t="s">
        <v>1438</v>
      </c>
      <c r="C196" s="131" t="s">
        <v>1293</v>
      </c>
      <c r="D196"/>
      <c r="E196"/>
      <c r="F196"/>
      <c r="G196"/>
      <c r="H196"/>
      <c r="I196"/>
      <c r="J196"/>
    </row>
    <row r="197" spans="1:10" ht="25.5">
      <c r="A197" s="121" t="s">
        <v>1439</v>
      </c>
      <c r="B197" s="121" t="s">
        <v>1440</v>
      </c>
      <c r="C197" s="130" t="s">
        <v>1349</v>
      </c>
      <c r="D197"/>
      <c r="E197"/>
      <c r="F197"/>
      <c r="G197"/>
      <c r="H197"/>
      <c r="I197"/>
      <c r="J197"/>
    </row>
    <row r="198" spans="1:10" ht="25.5">
      <c r="A198" s="121" t="s">
        <v>1441</v>
      </c>
      <c r="B198" s="121" t="s">
        <v>1440</v>
      </c>
      <c r="C198" s="130" t="s">
        <v>1414</v>
      </c>
      <c r="D198"/>
      <c r="E198"/>
      <c r="F198"/>
      <c r="G198"/>
      <c r="H198"/>
      <c r="I198"/>
      <c r="J198"/>
    </row>
    <row r="199" spans="1:10" ht="25.5">
      <c r="A199" s="129" t="s">
        <v>1442</v>
      </c>
      <c r="B199" s="129" t="s">
        <v>1440</v>
      </c>
      <c r="C199" s="131" t="s">
        <v>1293</v>
      </c>
      <c r="D199"/>
      <c r="E199"/>
      <c r="F199"/>
      <c r="G199"/>
      <c r="H199"/>
      <c r="I199"/>
      <c r="J199"/>
    </row>
    <row r="200" spans="1:10" ht="25.5">
      <c r="A200" s="134" t="s">
        <v>1443</v>
      </c>
      <c r="B200" s="134" t="s">
        <v>1444</v>
      </c>
      <c r="C200" s="123" t="s">
        <v>1445</v>
      </c>
      <c r="D200"/>
      <c r="E200"/>
      <c r="F200"/>
      <c r="G200"/>
      <c r="H200"/>
      <c r="I200"/>
      <c r="J200"/>
    </row>
    <row r="201" spans="1:10" ht="25.5">
      <c r="A201" s="134" t="s">
        <v>1446</v>
      </c>
      <c r="B201" s="134" t="s">
        <v>1447</v>
      </c>
      <c r="C201" s="123" t="s">
        <v>1445</v>
      </c>
      <c r="D201"/>
      <c r="E201"/>
      <c r="F201"/>
      <c r="G201"/>
      <c r="H201"/>
      <c r="I201"/>
      <c r="J201"/>
    </row>
    <row r="202" spans="1:10" ht="38.25">
      <c r="A202" s="134" t="s">
        <v>1448</v>
      </c>
      <c r="B202" s="134" t="s">
        <v>1449</v>
      </c>
      <c r="C202" s="123" t="s">
        <v>1338</v>
      </c>
      <c r="D202"/>
      <c r="E202"/>
      <c r="F202"/>
      <c r="G202"/>
      <c r="H202"/>
      <c r="I202"/>
      <c r="J202"/>
    </row>
    <row r="203" spans="1:10" ht="25.5">
      <c r="A203" s="121" t="s">
        <v>1450</v>
      </c>
      <c r="B203" s="121" t="s">
        <v>1451</v>
      </c>
      <c r="C203" s="130" t="s">
        <v>1296</v>
      </c>
      <c r="D203"/>
      <c r="E203"/>
      <c r="F203"/>
      <c r="G203"/>
      <c r="H203"/>
      <c r="I203"/>
      <c r="J203"/>
    </row>
    <row r="204" spans="1:10" ht="25.5">
      <c r="A204" s="132" t="s">
        <v>1452</v>
      </c>
      <c r="B204" s="132" t="s">
        <v>1453</v>
      </c>
      <c r="C204" s="130" t="s">
        <v>1349</v>
      </c>
      <c r="D204"/>
      <c r="E204"/>
      <c r="F204"/>
      <c r="G204"/>
      <c r="H204"/>
      <c r="I204"/>
      <c r="J204"/>
    </row>
    <row r="205" spans="1:10" ht="25.5">
      <c r="A205" s="132" t="s">
        <v>1454</v>
      </c>
      <c r="B205" s="132" t="s">
        <v>1453</v>
      </c>
      <c r="C205" s="130" t="s">
        <v>1414</v>
      </c>
      <c r="D205"/>
      <c r="E205"/>
      <c r="F205"/>
      <c r="G205"/>
      <c r="H205"/>
      <c r="I205"/>
      <c r="J205"/>
    </row>
    <row r="206" spans="1:10">
      <c r="A206" s="132" t="s">
        <v>1455</v>
      </c>
      <c r="B206" s="121" t="s">
        <v>1456</v>
      </c>
      <c r="C206" s="130" t="s">
        <v>1457</v>
      </c>
      <c r="D206"/>
      <c r="E206"/>
      <c r="F206"/>
      <c r="G206"/>
      <c r="H206"/>
      <c r="I206"/>
      <c r="J206"/>
    </row>
    <row r="207" spans="1:10">
      <c r="A207" s="132" t="s">
        <v>1458</v>
      </c>
      <c r="B207" s="121" t="s">
        <v>1459</v>
      </c>
      <c r="C207" s="130" t="s">
        <v>1460</v>
      </c>
      <c r="D207"/>
      <c r="E207"/>
      <c r="F207"/>
      <c r="G207"/>
      <c r="H207"/>
      <c r="I207"/>
      <c r="J207"/>
    </row>
    <row r="208" spans="1:10" ht="25.5">
      <c r="A208" s="132" t="s">
        <v>1461</v>
      </c>
      <c r="B208" s="129" t="s">
        <v>1462</v>
      </c>
      <c r="C208" s="130" t="s">
        <v>1293</v>
      </c>
      <c r="D208"/>
      <c r="E208"/>
      <c r="F208"/>
      <c r="G208"/>
      <c r="H208"/>
      <c r="I208"/>
      <c r="J208"/>
    </row>
    <row r="209" spans="1:10" ht="25.5">
      <c r="A209" s="129" t="s">
        <v>1463</v>
      </c>
      <c r="B209" s="129" t="s">
        <v>1463</v>
      </c>
      <c r="C209" s="131" t="s">
        <v>1464</v>
      </c>
      <c r="D209"/>
      <c r="E209"/>
      <c r="F209"/>
      <c r="G209"/>
      <c r="H209"/>
      <c r="I209"/>
      <c r="J209"/>
    </row>
    <row r="210" spans="1:10" ht="25.5">
      <c r="A210" s="132" t="s">
        <v>1465</v>
      </c>
      <c r="B210" s="132" t="s">
        <v>1466</v>
      </c>
      <c r="C210" s="130" t="s">
        <v>1467</v>
      </c>
      <c r="D210"/>
      <c r="E210"/>
      <c r="F210"/>
      <c r="G210"/>
      <c r="H210"/>
      <c r="I210"/>
      <c r="J210"/>
    </row>
    <row r="211" spans="1:10" ht="25.5">
      <c r="A211" s="132" t="s">
        <v>1468</v>
      </c>
      <c r="B211" s="121" t="s">
        <v>1469</v>
      </c>
      <c r="C211" s="130" t="s">
        <v>1349</v>
      </c>
      <c r="D211"/>
      <c r="E211"/>
      <c r="F211"/>
      <c r="G211"/>
      <c r="H211"/>
      <c r="I211"/>
      <c r="J211"/>
    </row>
    <row r="212" spans="1:10" ht="25.5">
      <c r="A212" s="132" t="s">
        <v>1470</v>
      </c>
      <c r="B212" s="121" t="s">
        <v>1471</v>
      </c>
      <c r="C212" s="130" t="s">
        <v>1472</v>
      </c>
      <c r="D212"/>
      <c r="E212"/>
      <c r="F212"/>
      <c r="G212"/>
      <c r="H212"/>
      <c r="I212"/>
      <c r="J212"/>
    </row>
    <row r="213" spans="1:10" ht="25.5">
      <c r="A213" s="132" t="s">
        <v>1473</v>
      </c>
      <c r="B213" s="121" t="s">
        <v>1474</v>
      </c>
      <c r="C213" s="130" t="s">
        <v>1349</v>
      </c>
      <c r="D213"/>
      <c r="E213"/>
      <c r="F213"/>
      <c r="G213"/>
      <c r="H213"/>
      <c r="I213"/>
      <c r="J213"/>
    </row>
    <row r="214" spans="1:10" ht="25.5">
      <c r="A214" s="132" t="s">
        <v>1475</v>
      </c>
      <c r="B214" s="121" t="s">
        <v>1474</v>
      </c>
      <c r="C214" s="130" t="s">
        <v>1472</v>
      </c>
      <c r="D214"/>
      <c r="E214"/>
      <c r="F214"/>
      <c r="G214"/>
      <c r="H214"/>
      <c r="I214"/>
      <c r="J214"/>
    </row>
    <row r="215" spans="1:10">
      <c r="A215" s="129" t="s">
        <v>1476</v>
      </c>
      <c r="B215" s="129" t="s">
        <v>1477</v>
      </c>
      <c r="C215" s="131" t="s">
        <v>1478</v>
      </c>
      <c r="D215"/>
      <c r="E215"/>
      <c r="F215"/>
      <c r="G215"/>
      <c r="H215"/>
      <c r="I215"/>
      <c r="J215"/>
    </row>
    <row r="216" spans="1:10" ht="25.5">
      <c r="A216" s="129" t="s">
        <v>1479</v>
      </c>
      <c r="B216" s="129" t="s">
        <v>1480</v>
      </c>
      <c r="C216" s="131" t="s">
        <v>1481</v>
      </c>
      <c r="D216"/>
      <c r="E216"/>
      <c r="F216"/>
      <c r="G216"/>
      <c r="H216"/>
      <c r="I216"/>
      <c r="J216"/>
    </row>
    <row r="217" spans="1:10" ht="89.25">
      <c r="A217" s="132" t="s">
        <v>1482</v>
      </c>
      <c r="B217" s="132" t="s">
        <v>1483</v>
      </c>
      <c r="C217" s="130" t="s">
        <v>1293</v>
      </c>
      <c r="D217"/>
      <c r="E217"/>
      <c r="F217"/>
      <c r="G217"/>
      <c r="H217"/>
      <c r="I217"/>
      <c r="J217"/>
    </row>
    <row r="218" spans="1:10" ht="63.75">
      <c r="A218" s="129" t="s">
        <v>1484</v>
      </c>
      <c r="B218" s="129" t="s">
        <v>1485</v>
      </c>
      <c r="C218" s="131" t="s">
        <v>1293</v>
      </c>
      <c r="D218"/>
      <c r="E218"/>
      <c r="F218"/>
      <c r="G218"/>
      <c r="H218"/>
      <c r="I218"/>
      <c r="J218"/>
    </row>
    <row r="219" spans="1:10" ht="51">
      <c r="A219" s="132" t="s">
        <v>1486</v>
      </c>
      <c r="B219" s="121" t="s">
        <v>1487</v>
      </c>
      <c r="C219" s="130" t="s">
        <v>1488</v>
      </c>
      <c r="D219"/>
      <c r="E219"/>
      <c r="F219"/>
      <c r="G219"/>
      <c r="H219"/>
      <c r="I219"/>
      <c r="J219"/>
    </row>
    <row r="220" spans="1:10" ht="25.5">
      <c r="A220" s="121" t="s">
        <v>1489</v>
      </c>
      <c r="B220" s="121" t="s">
        <v>1490</v>
      </c>
      <c r="C220" s="130" t="s">
        <v>1491</v>
      </c>
      <c r="D220"/>
      <c r="E220"/>
      <c r="F220"/>
      <c r="G220"/>
      <c r="H220"/>
      <c r="I220"/>
      <c r="J220"/>
    </row>
    <row r="221" spans="1:10" ht="38.25">
      <c r="A221" s="121" t="s">
        <v>1492</v>
      </c>
      <c r="B221" s="121" t="s">
        <v>1493</v>
      </c>
      <c r="C221" s="130" t="s">
        <v>1494</v>
      </c>
      <c r="D221"/>
      <c r="E221"/>
      <c r="F221"/>
      <c r="G221"/>
      <c r="H221"/>
      <c r="I221"/>
      <c r="J221"/>
    </row>
    <row r="222" spans="1:10" ht="25.5">
      <c r="A222" s="121" t="s">
        <v>1495</v>
      </c>
      <c r="B222" s="121" t="s">
        <v>1496</v>
      </c>
      <c r="C222" s="130" t="s">
        <v>1497</v>
      </c>
      <c r="D222"/>
      <c r="E222"/>
      <c r="F222"/>
      <c r="G222"/>
      <c r="H222"/>
      <c r="I222"/>
      <c r="J222"/>
    </row>
    <row r="223" spans="1:10">
      <c r="A223" s="132" t="s">
        <v>1498</v>
      </c>
      <c r="B223" s="132" t="s">
        <v>1499</v>
      </c>
      <c r="C223" s="130" t="s">
        <v>1293</v>
      </c>
      <c r="D223"/>
      <c r="E223"/>
      <c r="F223"/>
      <c r="G223"/>
      <c r="H223"/>
      <c r="I223"/>
      <c r="J223"/>
    </row>
    <row r="224" spans="1:10" ht="25.5">
      <c r="A224" s="121" t="s">
        <v>1500</v>
      </c>
      <c r="B224" s="121" t="s">
        <v>1501</v>
      </c>
      <c r="C224" s="130" t="s">
        <v>1296</v>
      </c>
      <c r="D224"/>
      <c r="E224"/>
      <c r="F224"/>
      <c r="G224"/>
      <c r="H224"/>
      <c r="I224"/>
      <c r="J224"/>
    </row>
    <row r="225" spans="1:10" ht="38.25">
      <c r="A225" s="134" t="s">
        <v>1502</v>
      </c>
      <c r="B225" s="134" t="s">
        <v>1503</v>
      </c>
      <c r="C225" s="123" t="s">
        <v>1293</v>
      </c>
      <c r="D225"/>
      <c r="E225"/>
      <c r="F225"/>
      <c r="G225"/>
      <c r="H225"/>
      <c r="I225"/>
      <c r="J225"/>
    </row>
    <row r="226" spans="1:10">
      <c r="A226" s="132" t="s">
        <v>1504</v>
      </c>
      <c r="B226" s="121" t="s">
        <v>1505</v>
      </c>
      <c r="C226" s="130" t="s">
        <v>1293</v>
      </c>
      <c r="D226"/>
      <c r="E226"/>
      <c r="F226"/>
      <c r="G226"/>
      <c r="H226"/>
      <c r="I226"/>
      <c r="J226"/>
    </row>
    <row r="227" spans="1:10" ht="25.5">
      <c r="A227" s="132" t="s">
        <v>1506</v>
      </c>
      <c r="B227" s="121" t="s">
        <v>1507</v>
      </c>
      <c r="C227" s="130" t="s">
        <v>1293</v>
      </c>
      <c r="D227"/>
      <c r="E227"/>
      <c r="F227"/>
      <c r="G227"/>
      <c r="H227"/>
      <c r="I227"/>
      <c r="J227"/>
    </row>
    <row r="228" spans="1:10">
      <c r="A228" s="132" t="s">
        <v>1508</v>
      </c>
      <c r="B228" s="121" t="s">
        <v>1509</v>
      </c>
      <c r="C228" s="130" t="s">
        <v>1293</v>
      </c>
      <c r="D228"/>
      <c r="E228"/>
      <c r="F228"/>
      <c r="G228"/>
      <c r="H228"/>
      <c r="I228"/>
      <c r="J228"/>
    </row>
    <row r="229" spans="1:10" ht="25.5">
      <c r="A229" s="132" t="s">
        <v>1510</v>
      </c>
      <c r="B229" s="121" t="s">
        <v>1511</v>
      </c>
      <c r="C229" s="130" t="s">
        <v>1293</v>
      </c>
      <c r="D229"/>
      <c r="E229"/>
      <c r="F229"/>
      <c r="G229"/>
      <c r="H229"/>
      <c r="I229"/>
      <c r="J229"/>
    </row>
    <row r="230" spans="1:10" ht="25.5">
      <c r="A230" s="132" t="s">
        <v>1512</v>
      </c>
      <c r="B230" s="121" t="s">
        <v>1513</v>
      </c>
      <c r="C230" s="130" t="s">
        <v>1293</v>
      </c>
      <c r="D230"/>
      <c r="E230"/>
      <c r="F230"/>
      <c r="G230"/>
      <c r="H230"/>
      <c r="I230"/>
      <c r="J230"/>
    </row>
    <row r="231" spans="1:10" ht="25.5">
      <c r="A231" s="132" t="s">
        <v>1514</v>
      </c>
      <c r="B231" s="121" t="s">
        <v>1515</v>
      </c>
      <c r="C231" s="130" t="s">
        <v>1293</v>
      </c>
      <c r="D231"/>
      <c r="E231"/>
      <c r="F231"/>
      <c r="G231"/>
      <c r="H231"/>
      <c r="I231"/>
      <c r="J231"/>
    </row>
    <row r="232" spans="1:10" ht="25.5">
      <c r="A232" s="132" t="s">
        <v>1516</v>
      </c>
      <c r="B232" s="121" t="s">
        <v>1517</v>
      </c>
      <c r="C232" s="130" t="s">
        <v>1293</v>
      </c>
      <c r="D232"/>
      <c r="E232"/>
      <c r="F232"/>
      <c r="G232"/>
      <c r="H232"/>
      <c r="I232"/>
      <c r="J232"/>
    </row>
    <row r="233" spans="1:10" ht="25.5">
      <c r="A233" s="132" t="s">
        <v>1518</v>
      </c>
      <c r="B233" s="121" t="s">
        <v>1519</v>
      </c>
      <c r="C233" s="130" t="s">
        <v>1293</v>
      </c>
      <c r="D233"/>
      <c r="E233"/>
      <c r="F233"/>
      <c r="G233"/>
      <c r="H233"/>
      <c r="I233"/>
      <c r="J233"/>
    </row>
    <row r="234" spans="1:10" ht="25.5">
      <c r="A234" s="132" t="s">
        <v>1520</v>
      </c>
      <c r="B234" s="121" t="s">
        <v>1521</v>
      </c>
      <c r="C234" s="130" t="s">
        <v>1293</v>
      </c>
      <c r="D234"/>
      <c r="E234"/>
      <c r="F234"/>
      <c r="G234"/>
      <c r="H234"/>
      <c r="I234"/>
      <c r="J234"/>
    </row>
    <row r="235" spans="1:10" ht="25.5">
      <c r="A235" s="132" t="s">
        <v>1522</v>
      </c>
      <c r="B235" s="121" t="s">
        <v>1523</v>
      </c>
      <c r="C235" s="130" t="s">
        <v>1293</v>
      </c>
      <c r="D235"/>
      <c r="E235"/>
      <c r="F235"/>
      <c r="G235"/>
      <c r="H235"/>
      <c r="I235"/>
      <c r="J235"/>
    </row>
    <row r="236" spans="1:10" ht="25.5">
      <c r="A236" s="132" t="s">
        <v>1524</v>
      </c>
      <c r="B236" s="121" t="s">
        <v>1525</v>
      </c>
      <c r="C236" s="130" t="s">
        <v>1293</v>
      </c>
      <c r="D236"/>
      <c r="E236"/>
      <c r="F236"/>
      <c r="G236"/>
      <c r="H236"/>
      <c r="I236"/>
      <c r="J236"/>
    </row>
    <row r="237" spans="1:10" ht="51">
      <c r="A237" s="132" t="s">
        <v>1526</v>
      </c>
      <c r="B237" s="121" t="s">
        <v>1527</v>
      </c>
      <c r="C237" s="130" t="s">
        <v>1293</v>
      </c>
      <c r="D237"/>
      <c r="E237"/>
      <c r="F237"/>
      <c r="G237"/>
      <c r="H237"/>
      <c r="I237"/>
      <c r="J237"/>
    </row>
    <row r="238" spans="1:10" ht="38.25">
      <c r="A238" s="132" t="s">
        <v>1528</v>
      </c>
      <c r="B238" s="132" t="s">
        <v>1529</v>
      </c>
      <c r="C238" s="130" t="s">
        <v>1293</v>
      </c>
      <c r="D238"/>
      <c r="E238"/>
      <c r="F238"/>
      <c r="G238"/>
      <c r="H238"/>
      <c r="I238"/>
      <c r="J238"/>
    </row>
    <row r="239" spans="1:10" ht="25.5">
      <c r="A239" s="132" t="s">
        <v>1530</v>
      </c>
      <c r="B239" s="121" t="s">
        <v>1531</v>
      </c>
      <c r="C239" s="130" t="s">
        <v>1293</v>
      </c>
      <c r="D239"/>
      <c r="E239"/>
      <c r="F239"/>
      <c r="G239"/>
      <c r="H239"/>
      <c r="I239"/>
      <c r="J239"/>
    </row>
    <row r="240" spans="1:10" ht="25.5">
      <c r="A240" s="129" t="s">
        <v>1532</v>
      </c>
      <c r="B240" s="129" t="s">
        <v>1533</v>
      </c>
      <c r="C240" s="131" t="s">
        <v>1293</v>
      </c>
      <c r="D240"/>
      <c r="E240"/>
      <c r="F240"/>
      <c r="G240"/>
      <c r="H240"/>
      <c r="I240"/>
      <c r="J240"/>
    </row>
    <row r="241" spans="1:10" ht="25.5">
      <c r="A241" s="129" t="s">
        <v>1534</v>
      </c>
      <c r="B241" s="138" t="s">
        <v>1535</v>
      </c>
      <c r="C241" s="131" t="s">
        <v>1293</v>
      </c>
      <c r="D241"/>
      <c r="E241"/>
      <c r="F241"/>
      <c r="G241"/>
      <c r="H241"/>
      <c r="I241"/>
      <c r="J241"/>
    </row>
    <row r="242" spans="1:10" ht="25.5">
      <c r="A242" s="129" t="s">
        <v>1536</v>
      </c>
      <c r="B242" s="138" t="s">
        <v>1537</v>
      </c>
      <c r="C242" s="131" t="s">
        <v>1293</v>
      </c>
      <c r="D242"/>
      <c r="E242"/>
      <c r="F242"/>
      <c r="G242"/>
      <c r="H242"/>
      <c r="I242"/>
      <c r="J242"/>
    </row>
    <row r="243" spans="1:10">
      <c r="A243" s="132" t="s">
        <v>1538</v>
      </c>
      <c r="B243" s="132" t="s">
        <v>1539</v>
      </c>
      <c r="C243" s="130" t="s">
        <v>1293</v>
      </c>
      <c r="D243"/>
      <c r="E243"/>
      <c r="F243"/>
      <c r="G243"/>
      <c r="H243"/>
      <c r="I243"/>
      <c r="J243"/>
    </row>
    <row r="244" spans="1:10" ht="76.5">
      <c r="A244" s="132" t="s">
        <v>1540</v>
      </c>
      <c r="B244" s="121" t="s">
        <v>1541</v>
      </c>
      <c r="C244" s="130" t="s">
        <v>1293</v>
      </c>
      <c r="D244"/>
      <c r="E244"/>
      <c r="F244"/>
      <c r="G244"/>
      <c r="H244"/>
      <c r="I244"/>
      <c r="J244"/>
    </row>
    <row r="245" spans="1:10">
      <c r="A245" s="132" t="s">
        <v>1542</v>
      </c>
      <c r="B245" s="132" t="s">
        <v>1543</v>
      </c>
      <c r="C245" s="130" t="s">
        <v>1293</v>
      </c>
      <c r="D245"/>
      <c r="E245"/>
      <c r="F245"/>
      <c r="G245"/>
      <c r="H245"/>
      <c r="I245"/>
      <c r="J245"/>
    </row>
    <row r="246" spans="1:10" ht="25.5">
      <c r="A246" s="132" t="s">
        <v>1544</v>
      </c>
      <c r="B246" s="121" t="s">
        <v>1545</v>
      </c>
      <c r="C246" s="130" t="s">
        <v>1546</v>
      </c>
      <c r="D246"/>
      <c r="E246"/>
      <c r="F246"/>
      <c r="G246"/>
      <c r="H246"/>
      <c r="I246"/>
      <c r="J246"/>
    </row>
    <row r="247" spans="1:10">
      <c r="A247" s="121" t="s">
        <v>1547</v>
      </c>
      <c r="B247" s="121" t="s">
        <v>1548</v>
      </c>
      <c r="C247" s="130" t="s">
        <v>1293</v>
      </c>
      <c r="D247"/>
      <c r="E247"/>
      <c r="F247"/>
      <c r="G247"/>
      <c r="H247"/>
      <c r="I247"/>
      <c r="J247"/>
    </row>
    <row r="248" spans="1:10" ht="25.5">
      <c r="A248" s="129" t="s">
        <v>1549</v>
      </c>
      <c r="B248" s="129" t="s">
        <v>1550</v>
      </c>
      <c r="C248" s="131" t="s">
        <v>1551</v>
      </c>
      <c r="D248"/>
      <c r="E248"/>
      <c r="F248"/>
      <c r="G248"/>
      <c r="H248"/>
      <c r="I248"/>
      <c r="J248"/>
    </row>
    <row r="249" spans="1:10" ht="63.75">
      <c r="A249" s="132" t="s">
        <v>1552</v>
      </c>
      <c r="B249" s="121" t="s">
        <v>1553</v>
      </c>
      <c r="C249" s="130" t="s">
        <v>1338</v>
      </c>
      <c r="D249"/>
      <c r="E249"/>
      <c r="F249"/>
      <c r="G249"/>
      <c r="H249"/>
      <c r="I249"/>
      <c r="J249"/>
    </row>
    <row r="250" spans="1:10" ht="25.5">
      <c r="A250" s="129" t="s">
        <v>1554</v>
      </c>
      <c r="B250" s="129" t="s">
        <v>1555</v>
      </c>
      <c r="C250" s="131" t="s">
        <v>1478</v>
      </c>
      <c r="D250"/>
      <c r="E250"/>
      <c r="F250"/>
      <c r="G250"/>
      <c r="H250"/>
      <c r="I250"/>
      <c r="J250"/>
    </row>
    <row r="251" spans="1:10" ht="38.25">
      <c r="A251" s="132" t="s">
        <v>1556</v>
      </c>
      <c r="B251" s="132" t="s">
        <v>1557</v>
      </c>
      <c r="C251" s="130" t="s">
        <v>1349</v>
      </c>
      <c r="D251"/>
      <c r="E251"/>
      <c r="F251"/>
      <c r="G251"/>
      <c r="H251"/>
      <c r="I251"/>
      <c r="J251"/>
    </row>
    <row r="252" spans="1:10" ht="38.25">
      <c r="A252" s="132" t="s">
        <v>1558</v>
      </c>
      <c r="B252" s="132" t="s">
        <v>1557</v>
      </c>
      <c r="C252" s="130" t="s">
        <v>1414</v>
      </c>
      <c r="D252"/>
      <c r="E252"/>
      <c r="F252"/>
      <c r="G252"/>
      <c r="H252"/>
      <c r="I252"/>
      <c r="J252"/>
    </row>
    <row r="253" spans="1:10" ht="38.25">
      <c r="A253" s="132" t="s">
        <v>1559</v>
      </c>
      <c r="B253" s="132" t="s">
        <v>1560</v>
      </c>
      <c r="C253" s="130" t="s">
        <v>1349</v>
      </c>
      <c r="D253"/>
      <c r="E253"/>
      <c r="F253"/>
      <c r="G253"/>
      <c r="H253"/>
      <c r="I253"/>
      <c r="J253"/>
    </row>
    <row r="254" spans="1:10" ht="25.5">
      <c r="A254" s="132" t="s">
        <v>1561</v>
      </c>
      <c r="B254" s="132" t="s">
        <v>1560</v>
      </c>
      <c r="C254" s="130" t="s">
        <v>1349</v>
      </c>
      <c r="D254"/>
      <c r="E254"/>
      <c r="F254"/>
      <c r="G254"/>
      <c r="H254"/>
      <c r="I254"/>
      <c r="J254"/>
    </row>
    <row r="255" spans="1:10" ht="127.5">
      <c r="A255" s="129" t="s">
        <v>1562</v>
      </c>
      <c r="B255" s="129" t="s">
        <v>1563</v>
      </c>
      <c r="C255" s="131" t="s">
        <v>1338</v>
      </c>
      <c r="D255"/>
      <c r="E255"/>
      <c r="F255"/>
      <c r="G255"/>
      <c r="H255"/>
      <c r="I255"/>
      <c r="J255"/>
    </row>
    <row r="256" spans="1:10" ht="25.5">
      <c r="A256" s="132" t="s">
        <v>1564</v>
      </c>
      <c r="B256" s="121" t="s">
        <v>1565</v>
      </c>
      <c r="C256" s="130" t="s">
        <v>1293</v>
      </c>
      <c r="D256"/>
      <c r="E256"/>
      <c r="F256"/>
      <c r="G256"/>
      <c r="H256"/>
      <c r="I256"/>
      <c r="J256"/>
    </row>
    <row r="257" spans="1:10" ht="38.25">
      <c r="A257" s="132" t="s">
        <v>1566</v>
      </c>
      <c r="B257" s="132" t="s">
        <v>1567</v>
      </c>
      <c r="C257" s="130" t="s">
        <v>1568</v>
      </c>
      <c r="D257"/>
      <c r="E257"/>
      <c r="F257"/>
      <c r="G257"/>
      <c r="H257"/>
      <c r="I257"/>
      <c r="J257"/>
    </row>
    <row r="258" spans="1:10" ht="25.5">
      <c r="A258" s="121" t="s">
        <v>1569</v>
      </c>
      <c r="B258" s="121" t="s">
        <v>1570</v>
      </c>
      <c r="C258" s="130" t="s">
        <v>1428</v>
      </c>
      <c r="D258"/>
      <c r="E258"/>
      <c r="F258"/>
      <c r="G258"/>
      <c r="H258"/>
      <c r="I258"/>
      <c r="J258"/>
    </row>
    <row r="259" spans="1:10" ht="25.5">
      <c r="A259" s="132" t="s">
        <v>1571</v>
      </c>
      <c r="B259" s="132" t="s">
        <v>1572</v>
      </c>
      <c r="C259" s="130" t="s">
        <v>1349</v>
      </c>
      <c r="D259"/>
      <c r="E259"/>
      <c r="F259"/>
      <c r="G259"/>
      <c r="H259"/>
      <c r="I259"/>
      <c r="J259"/>
    </row>
    <row r="260" spans="1:10" ht="25.5">
      <c r="A260" s="132" t="s">
        <v>1573</v>
      </c>
      <c r="B260" s="132" t="s">
        <v>1574</v>
      </c>
      <c r="C260" s="130" t="s">
        <v>1293</v>
      </c>
      <c r="D260"/>
      <c r="E260"/>
      <c r="F260"/>
      <c r="G260"/>
      <c r="H260"/>
      <c r="I260"/>
      <c r="J260"/>
    </row>
    <row r="261" spans="1:10" ht="51">
      <c r="A261" s="129" t="s">
        <v>1575</v>
      </c>
      <c r="B261" s="129" t="s">
        <v>1576</v>
      </c>
      <c r="C261" s="131" t="s">
        <v>1478</v>
      </c>
      <c r="D261"/>
      <c r="E261"/>
      <c r="F261"/>
      <c r="G261"/>
      <c r="H261"/>
      <c r="I261"/>
      <c r="J261"/>
    </row>
    <row r="262" spans="1:10" ht="25.5">
      <c r="A262" s="121" t="s">
        <v>1577</v>
      </c>
      <c r="B262" s="121" t="s">
        <v>1578</v>
      </c>
      <c r="C262" s="130" t="s">
        <v>1445</v>
      </c>
      <c r="D262"/>
      <c r="E262"/>
      <c r="F262"/>
      <c r="G262"/>
      <c r="H262"/>
      <c r="I262"/>
      <c r="J262"/>
    </row>
    <row r="263" spans="1:10">
      <c r="A263" s="129" t="s">
        <v>1579</v>
      </c>
      <c r="B263" s="129" t="s">
        <v>1580</v>
      </c>
      <c r="C263" s="131" t="s">
        <v>1581</v>
      </c>
      <c r="D263"/>
      <c r="E263"/>
      <c r="F263"/>
      <c r="G263"/>
      <c r="H263"/>
      <c r="I263"/>
      <c r="J263"/>
    </row>
    <row r="264" spans="1:10" ht="25.5">
      <c r="A264" s="121" t="s">
        <v>1582</v>
      </c>
      <c r="B264" s="121" t="s">
        <v>1583</v>
      </c>
      <c r="C264" s="130" t="s">
        <v>1584</v>
      </c>
      <c r="D264"/>
      <c r="E264"/>
      <c r="F264"/>
      <c r="G264"/>
      <c r="H264"/>
      <c r="I264"/>
      <c r="J264"/>
    </row>
    <row r="265" spans="1:10" ht="25.5">
      <c r="A265" s="132" t="s">
        <v>1585</v>
      </c>
      <c r="B265" s="121" t="s">
        <v>1586</v>
      </c>
      <c r="C265" s="130" t="s">
        <v>1587</v>
      </c>
      <c r="D265"/>
      <c r="E265"/>
      <c r="F265"/>
      <c r="G265"/>
      <c r="H265"/>
      <c r="I265"/>
      <c r="J265"/>
    </row>
    <row r="266" spans="1:10" ht="25.5">
      <c r="A266" s="121" t="s">
        <v>1588</v>
      </c>
      <c r="B266" s="121" t="s">
        <v>1589</v>
      </c>
      <c r="C266" s="130" t="s">
        <v>1590</v>
      </c>
      <c r="D266"/>
      <c r="E266"/>
      <c r="F266"/>
      <c r="G266"/>
      <c r="H266"/>
      <c r="I266"/>
      <c r="J266"/>
    </row>
    <row r="267" spans="1:10" ht="25.5">
      <c r="A267" s="132" t="s">
        <v>1591</v>
      </c>
      <c r="B267" s="132" t="s">
        <v>1592</v>
      </c>
      <c r="C267" s="130" t="s">
        <v>1349</v>
      </c>
      <c r="D267"/>
      <c r="E267"/>
      <c r="F267"/>
      <c r="G267"/>
      <c r="H267"/>
      <c r="I267"/>
      <c r="J267"/>
    </row>
    <row r="268" spans="1:10" ht="25.5">
      <c r="A268" s="132" t="s">
        <v>1593</v>
      </c>
      <c r="B268" s="132" t="s">
        <v>1594</v>
      </c>
      <c r="C268" s="130" t="s">
        <v>1338</v>
      </c>
      <c r="D268"/>
      <c r="E268"/>
      <c r="F268"/>
      <c r="G268"/>
      <c r="H268"/>
      <c r="I268"/>
      <c r="J268"/>
    </row>
    <row r="269" spans="1:10" ht="25.5">
      <c r="A269" s="132" t="s">
        <v>1595</v>
      </c>
      <c r="B269" s="121" t="s">
        <v>1596</v>
      </c>
      <c r="C269" s="130" t="s">
        <v>1338</v>
      </c>
      <c r="D269"/>
      <c r="E269"/>
      <c r="F269"/>
      <c r="G269"/>
      <c r="H269"/>
      <c r="I269"/>
      <c r="J269"/>
    </row>
    <row r="270" spans="1:10" ht="25.5">
      <c r="A270" s="132" t="s">
        <v>1597</v>
      </c>
      <c r="B270" s="132" t="s">
        <v>1598</v>
      </c>
      <c r="C270" s="130" t="s">
        <v>1599</v>
      </c>
      <c r="D270"/>
      <c r="E270"/>
      <c r="F270"/>
      <c r="G270"/>
      <c r="H270"/>
      <c r="I270"/>
      <c r="J270"/>
    </row>
    <row r="271" spans="1:10" ht="25.5">
      <c r="A271" s="132" t="s">
        <v>1600</v>
      </c>
      <c r="B271" s="121" t="s">
        <v>1601</v>
      </c>
      <c r="C271" s="130" t="s">
        <v>1602</v>
      </c>
      <c r="D271"/>
      <c r="E271"/>
      <c r="F271"/>
      <c r="G271"/>
      <c r="H271"/>
      <c r="I271"/>
      <c r="J271"/>
    </row>
    <row r="272" spans="1:10" ht="25.5">
      <c r="A272" s="132" t="s">
        <v>1603</v>
      </c>
      <c r="B272" s="121" t="s">
        <v>1604</v>
      </c>
      <c r="C272" s="130" t="s">
        <v>1605</v>
      </c>
      <c r="D272"/>
      <c r="E272"/>
      <c r="F272"/>
      <c r="G272"/>
      <c r="H272"/>
      <c r="I272"/>
      <c r="J272"/>
    </row>
    <row r="273" spans="1:10" ht="25.5">
      <c r="A273" s="132" t="s">
        <v>1606</v>
      </c>
      <c r="B273" s="132" t="s">
        <v>1594</v>
      </c>
      <c r="C273" s="130" t="s">
        <v>1338</v>
      </c>
      <c r="D273"/>
      <c r="E273"/>
      <c r="F273"/>
      <c r="G273"/>
      <c r="H273"/>
      <c r="I273"/>
      <c r="J273"/>
    </row>
    <row r="274" spans="1:10" ht="38.25">
      <c r="A274" s="132" t="s">
        <v>1607</v>
      </c>
      <c r="B274" s="132" t="s">
        <v>1594</v>
      </c>
      <c r="C274" s="130" t="s">
        <v>1340</v>
      </c>
      <c r="D274"/>
      <c r="E274"/>
      <c r="F274"/>
      <c r="G274"/>
      <c r="H274"/>
      <c r="I274"/>
      <c r="J274"/>
    </row>
    <row r="275" spans="1:10" ht="25.5">
      <c r="A275" s="132" t="s">
        <v>1608</v>
      </c>
      <c r="B275" s="121" t="s">
        <v>1609</v>
      </c>
      <c r="C275" s="130" t="s">
        <v>1584</v>
      </c>
      <c r="D275"/>
      <c r="E275"/>
      <c r="F275"/>
      <c r="G275"/>
      <c r="H275"/>
      <c r="I275"/>
      <c r="J275"/>
    </row>
    <row r="276" spans="1:10" ht="25.5">
      <c r="A276" s="132" t="s">
        <v>1610</v>
      </c>
      <c r="B276" s="121" t="s">
        <v>1611</v>
      </c>
      <c r="C276" s="130" t="s">
        <v>1584</v>
      </c>
      <c r="D276"/>
      <c r="E276"/>
      <c r="F276"/>
      <c r="G276"/>
      <c r="H276"/>
      <c r="I276"/>
      <c r="J276"/>
    </row>
    <row r="277" spans="1:10" ht="25.5">
      <c r="A277" s="132" t="s">
        <v>1612</v>
      </c>
      <c r="B277" s="121" t="s">
        <v>1613</v>
      </c>
      <c r="C277" s="130" t="s">
        <v>1338</v>
      </c>
      <c r="D277"/>
      <c r="E277"/>
      <c r="F277"/>
      <c r="G277"/>
      <c r="H277"/>
      <c r="I277"/>
      <c r="J277"/>
    </row>
    <row r="278" spans="1:10" ht="25.5">
      <c r="A278" s="129" t="s">
        <v>1614</v>
      </c>
      <c r="B278" s="129" t="s">
        <v>1615</v>
      </c>
      <c r="C278" s="131" t="s">
        <v>1293</v>
      </c>
      <c r="D278"/>
      <c r="E278"/>
      <c r="F278"/>
      <c r="G278"/>
      <c r="H278"/>
      <c r="I278"/>
      <c r="J278"/>
    </row>
    <row r="279" spans="1:10" ht="51">
      <c r="A279" s="132" t="s">
        <v>1616</v>
      </c>
      <c r="B279" s="132" t="s">
        <v>1617</v>
      </c>
      <c r="C279" s="130" t="s">
        <v>1618</v>
      </c>
      <c r="D279"/>
      <c r="E279"/>
      <c r="F279"/>
      <c r="G279"/>
      <c r="H279"/>
      <c r="I279"/>
      <c r="J279"/>
    </row>
    <row r="280" spans="1:10" ht="25.5">
      <c r="A280" s="132" t="s">
        <v>1619</v>
      </c>
      <c r="B280" s="132" t="s">
        <v>1620</v>
      </c>
      <c r="C280" s="130" t="s">
        <v>1293</v>
      </c>
      <c r="D280"/>
      <c r="E280"/>
      <c r="F280"/>
      <c r="G280"/>
      <c r="H280"/>
      <c r="I280"/>
      <c r="J280"/>
    </row>
    <row r="281" spans="1:10" ht="25.5">
      <c r="A281" s="132" t="s">
        <v>1621</v>
      </c>
      <c r="B281" s="132" t="s">
        <v>1622</v>
      </c>
      <c r="C281" s="130" t="s">
        <v>1293</v>
      </c>
      <c r="D281"/>
      <c r="E281"/>
      <c r="F281"/>
      <c r="G281"/>
      <c r="H281"/>
      <c r="I281"/>
      <c r="J281"/>
    </row>
    <row r="282" spans="1:10" ht="25.5">
      <c r="A282" s="132" t="s">
        <v>1623</v>
      </c>
      <c r="B282" s="132" t="s">
        <v>1624</v>
      </c>
      <c r="C282" s="130" t="s">
        <v>1293</v>
      </c>
      <c r="D282"/>
      <c r="E282"/>
      <c r="F282"/>
      <c r="G282"/>
      <c r="H282"/>
      <c r="I282"/>
      <c r="J282"/>
    </row>
    <row r="283" spans="1:10">
      <c r="A283" s="121" t="s">
        <v>1625</v>
      </c>
      <c r="B283" s="121" t="s">
        <v>1626</v>
      </c>
      <c r="C283" s="130" t="s">
        <v>1338</v>
      </c>
      <c r="D283"/>
      <c r="E283"/>
      <c r="F283"/>
      <c r="G283"/>
      <c r="H283"/>
      <c r="I283"/>
      <c r="J283"/>
    </row>
    <row r="284" spans="1:10">
      <c r="A284" s="129" t="s">
        <v>1627</v>
      </c>
      <c r="B284" s="129" t="s">
        <v>1627</v>
      </c>
      <c r="C284" s="131" t="s">
        <v>1293</v>
      </c>
      <c r="D284"/>
      <c r="E284"/>
      <c r="F284"/>
      <c r="G284"/>
      <c r="H284"/>
      <c r="I284"/>
      <c r="J284"/>
    </row>
    <row r="285" spans="1:10">
      <c r="A285" s="132" t="s">
        <v>1628</v>
      </c>
      <c r="B285" s="132" t="s">
        <v>1629</v>
      </c>
      <c r="C285" s="130" t="s">
        <v>1293</v>
      </c>
      <c r="D285"/>
      <c r="E285"/>
      <c r="F285"/>
      <c r="G285"/>
      <c r="H285"/>
      <c r="I285"/>
      <c r="J285"/>
    </row>
    <row r="286" spans="1:10">
      <c r="A286" s="132" t="s">
        <v>1630</v>
      </c>
      <c r="B286" s="132" t="s">
        <v>1631</v>
      </c>
      <c r="C286" s="130" t="s">
        <v>1293</v>
      </c>
      <c r="D286"/>
      <c r="E286"/>
      <c r="F286"/>
      <c r="G286"/>
      <c r="H286"/>
      <c r="I286"/>
      <c r="J286"/>
    </row>
    <row r="287" spans="1:10">
      <c r="A287" s="132" t="s">
        <v>1632</v>
      </c>
      <c r="B287" s="132" t="s">
        <v>1633</v>
      </c>
      <c r="C287" s="130" t="s">
        <v>1293</v>
      </c>
      <c r="D287"/>
      <c r="E287"/>
      <c r="F287"/>
      <c r="G287"/>
      <c r="H287"/>
      <c r="I287"/>
      <c r="J287"/>
    </row>
    <row r="288" spans="1:10">
      <c r="A288" s="132" t="s">
        <v>1634</v>
      </c>
      <c r="B288" s="132" t="s">
        <v>1635</v>
      </c>
      <c r="C288" s="130" t="s">
        <v>1293</v>
      </c>
      <c r="D288"/>
      <c r="E288"/>
      <c r="F288"/>
      <c r="G288"/>
      <c r="H288"/>
      <c r="I288"/>
      <c r="J288"/>
    </row>
    <row r="289" spans="1:10" ht="25.5">
      <c r="A289" s="129" t="s">
        <v>1636</v>
      </c>
      <c r="B289" s="129" t="s">
        <v>1637</v>
      </c>
      <c r="C289" s="131" t="s">
        <v>1478</v>
      </c>
      <c r="D289"/>
      <c r="E289"/>
      <c r="F289"/>
      <c r="G289"/>
      <c r="H289"/>
      <c r="I289"/>
      <c r="J289"/>
    </row>
    <row r="290" spans="1:10" ht="51">
      <c r="A290" s="129" t="s">
        <v>1638</v>
      </c>
      <c r="B290" s="129" t="s">
        <v>1639</v>
      </c>
      <c r="C290" s="131" t="s">
        <v>1640</v>
      </c>
      <c r="D290"/>
      <c r="E290"/>
      <c r="F290"/>
      <c r="G290"/>
      <c r="H290"/>
      <c r="I290"/>
      <c r="J290"/>
    </row>
    <row r="291" spans="1:10" ht="25.5">
      <c r="A291" s="134" t="s">
        <v>1641</v>
      </c>
      <c r="B291" s="122" t="s">
        <v>1642</v>
      </c>
      <c r="C291" s="123" t="s">
        <v>1293</v>
      </c>
      <c r="D291"/>
      <c r="E291"/>
      <c r="F291"/>
      <c r="G291"/>
      <c r="H291"/>
      <c r="I291"/>
      <c r="J291"/>
    </row>
    <row r="292" spans="1:10">
      <c r="A292" s="134" t="s">
        <v>1643</v>
      </c>
      <c r="B292" s="122" t="s">
        <v>1644</v>
      </c>
      <c r="C292" s="123" t="s">
        <v>1293</v>
      </c>
      <c r="D292"/>
      <c r="E292"/>
      <c r="F292"/>
      <c r="G292"/>
      <c r="H292"/>
      <c r="I292"/>
      <c r="J292"/>
    </row>
    <row r="293" spans="1:10" ht="25.5">
      <c r="A293" s="129" t="s">
        <v>1645</v>
      </c>
      <c r="B293" s="134" t="s">
        <v>1646</v>
      </c>
      <c r="C293" s="123" t="s">
        <v>1293</v>
      </c>
      <c r="D293"/>
      <c r="E293"/>
      <c r="F293"/>
      <c r="G293"/>
      <c r="H293"/>
      <c r="I293"/>
      <c r="J293"/>
    </row>
    <row r="294" spans="1:10" ht="25.5">
      <c r="A294" s="134" t="s">
        <v>1647</v>
      </c>
      <c r="B294" s="134" t="s">
        <v>1648</v>
      </c>
      <c r="C294" s="123" t="s">
        <v>1293</v>
      </c>
      <c r="D294"/>
      <c r="E294"/>
      <c r="F294"/>
      <c r="G294"/>
      <c r="H294"/>
      <c r="I294"/>
      <c r="J294"/>
    </row>
    <row r="295" spans="1:10" ht="25.5">
      <c r="A295" s="132" t="s">
        <v>1649</v>
      </c>
      <c r="B295" s="121" t="s">
        <v>1650</v>
      </c>
      <c r="C295" s="130" t="s">
        <v>1293</v>
      </c>
      <c r="D295"/>
      <c r="E295"/>
      <c r="F295"/>
      <c r="G295"/>
      <c r="H295"/>
      <c r="I295"/>
      <c r="J295"/>
    </row>
    <row r="296" spans="1:10" ht="38.25">
      <c r="A296" s="129" t="s">
        <v>1651</v>
      </c>
      <c r="B296" s="129" t="s">
        <v>1652</v>
      </c>
      <c r="C296" s="131" t="s">
        <v>1587</v>
      </c>
      <c r="D296"/>
      <c r="E296"/>
      <c r="F296"/>
      <c r="G296"/>
      <c r="H296"/>
      <c r="I296"/>
      <c r="J296"/>
    </row>
    <row r="297" spans="1:10">
      <c r="A297" s="129" t="s">
        <v>1653</v>
      </c>
      <c r="B297" s="129" t="s">
        <v>1654</v>
      </c>
      <c r="C297" s="131" t="s">
        <v>1655</v>
      </c>
      <c r="D297"/>
      <c r="E297"/>
      <c r="F297"/>
      <c r="G297"/>
      <c r="H297"/>
      <c r="I297"/>
      <c r="J297"/>
    </row>
    <row r="298" spans="1:10" ht="25.5">
      <c r="A298" s="121" t="s">
        <v>1656</v>
      </c>
      <c r="B298" s="121" t="s">
        <v>1657</v>
      </c>
      <c r="C298" s="130" t="s">
        <v>1293</v>
      </c>
      <c r="D298"/>
      <c r="E298"/>
      <c r="F298"/>
      <c r="G298"/>
      <c r="H298"/>
      <c r="I298"/>
      <c r="J298"/>
    </row>
    <row r="299" spans="1:10" ht="25.5">
      <c r="A299" s="129" t="s">
        <v>1658</v>
      </c>
      <c r="B299" s="129" t="s">
        <v>1659</v>
      </c>
      <c r="C299" s="131" t="s">
        <v>1293</v>
      </c>
      <c r="D299"/>
      <c r="E299"/>
      <c r="F299"/>
      <c r="G299"/>
      <c r="H299"/>
      <c r="I299"/>
      <c r="J299"/>
    </row>
    <row r="300" spans="1:10" ht="38.25">
      <c r="A300" s="121" t="s">
        <v>1660</v>
      </c>
      <c r="B300" s="121" t="s">
        <v>1661</v>
      </c>
      <c r="C300" s="130" t="s">
        <v>1293</v>
      </c>
      <c r="D300"/>
      <c r="E300"/>
      <c r="F300"/>
      <c r="G300"/>
      <c r="H300"/>
      <c r="I300"/>
      <c r="J300"/>
    </row>
    <row r="301" spans="1:10" ht="38.25">
      <c r="A301" s="121" t="s">
        <v>1662</v>
      </c>
      <c r="B301" s="121" t="s">
        <v>1663</v>
      </c>
      <c r="C301" s="130" t="s">
        <v>1293</v>
      </c>
      <c r="D301"/>
      <c r="E301"/>
      <c r="F301"/>
      <c r="G301"/>
      <c r="H301"/>
      <c r="I301"/>
      <c r="J301"/>
    </row>
    <row r="302" spans="1:10" ht="38.25">
      <c r="A302" s="121" t="s">
        <v>1664</v>
      </c>
      <c r="B302" s="121" t="s">
        <v>1665</v>
      </c>
      <c r="C302" s="130" t="s">
        <v>1293</v>
      </c>
      <c r="D302"/>
      <c r="E302"/>
      <c r="F302"/>
      <c r="G302"/>
      <c r="H302"/>
      <c r="I302"/>
      <c r="J302"/>
    </row>
    <row r="303" spans="1:10" ht="38.25">
      <c r="A303" s="121" t="s">
        <v>1666</v>
      </c>
      <c r="B303" s="121" t="s">
        <v>1667</v>
      </c>
      <c r="C303" s="130" t="s">
        <v>1293</v>
      </c>
      <c r="D303"/>
      <c r="E303"/>
      <c r="F303"/>
      <c r="G303"/>
      <c r="H303"/>
      <c r="I303"/>
      <c r="J303"/>
    </row>
    <row r="304" spans="1:10" ht="25.5">
      <c r="A304" s="121" t="s">
        <v>1668</v>
      </c>
      <c r="B304" s="121" t="s">
        <v>1669</v>
      </c>
      <c r="C304" s="130" t="s">
        <v>1293</v>
      </c>
      <c r="D304"/>
      <c r="E304"/>
      <c r="F304"/>
      <c r="G304"/>
      <c r="H304"/>
      <c r="I304"/>
      <c r="J304"/>
    </row>
    <row r="305" spans="1:10" ht="25.5">
      <c r="A305" s="121" t="s">
        <v>1670</v>
      </c>
      <c r="B305" s="121" t="s">
        <v>1671</v>
      </c>
      <c r="C305" s="130" t="s">
        <v>1293</v>
      </c>
      <c r="D305"/>
      <c r="E305"/>
      <c r="F305"/>
      <c r="G305"/>
      <c r="H305"/>
      <c r="I305"/>
      <c r="J305"/>
    </row>
    <row r="306" spans="1:10">
      <c r="A306" s="132" t="s">
        <v>1672</v>
      </c>
      <c r="B306" s="132" t="s">
        <v>1673</v>
      </c>
      <c r="C306" s="130" t="s">
        <v>1349</v>
      </c>
      <c r="D306"/>
      <c r="E306"/>
      <c r="F306"/>
      <c r="G306"/>
      <c r="H306"/>
      <c r="I306"/>
      <c r="J306"/>
    </row>
    <row r="307" spans="1:10" ht="25.5">
      <c r="A307" s="132" t="s">
        <v>1674</v>
      </c>
      <c r="B307" s="132" t="s">
        <v>1675</v>
      </c>
      <c r="C307" s="130" t="s">
        <v>1445</v>
      </c>
      <c r="D307"/>
      <c r="E307"/>
      <c r="F307"/>
      <c r="G307"/>
      <c r="H307"/>
      <c r="I307"/>
      <c r="J307"/>
    </row>
    <row r="308" spans="1:10" ht="38.25">
      <c r="A308" s="132" t="s">
        <v>1676</v>
      </c>
      <c r="B308" s="132" t="s">
        <v>1677</v>
      </c>
      <c r="C308" s="130" t="s">
        <v>1445</v>
      </c>
      <c r="D308"/>
      <c r="E308"/>
      <c r="F308"/>
      <c r="G308"/>
      <c r="H308"/>
      <c r="I308"/>
      <c r="J308"/>
    </row>
    <row r="309" spans="1:10" ht="25.5">
      <c r="A309" s="132" t="s">
        <v>1678</v>
      </c>
      <c r="B309" s="132" t="s">
        <v>1679</v>
      </c>
      <c r="C309" s="130" t="s">
        <v>1338</v>
      </c>
      <c r="D309"/>
      <c r="E309"/>
      <c r="F309"/>
      <c r="G309"/>
      <c r="H309"/>
      <c r="I309"/>
      <c r="J309"/>
    </row>
    <row r="310" spans="1:10" ht="25.5">
      <c r="A310" s="132" t="s">
        <v>1680</v>
      </c>
      <c r="B310" s="132" t="s">
        <v>1681</v>
      </c>
      <c r="C310" s="130" t="s">
        <v>1338</v>
      </c>
      <c r="D310"/>
      <c r="E310"/>
      <c r="F310"/>
      <c r="G310"/>
      <c r="H310"/>
      <c r="I310"/>
      <c r="J310"/>
    </row>
    <row r="311" spans="1:10" ht="25.5">
      <c r="A311" s="132" t="s">
        <v>1682</v>
      </c>
      <c r="B311" s="132" t="s">
        <v>1681</v>
      </c>
      <c r="C311" s="130" t="s">
        <v>1340</v>
      </c>
      <c r="D311"/>
      <c r="E311"/>
      <c r="F311"/>
      <c r="G311"/>
      <c r="H311"/>
      <c r="I311"/>
      <c r="J311"/>
    </row>
    <row r="312" spans="1:10" ht="25.5">
      <c r="A312" s="138" t="s">
        <v>1683</v>
      </c>
      <c r="B312" s="138" t="s">
        <v>1684</v>
      </c>
      <c r="C312" s="139" t="s">
        <v>1293</v>
      </c>
      <c r="D312"/>
      <c r="E312"/>
      <c r="F312"/>
      <c r="G312"/>
      <c r="H312"/>
      <c r="I312"/>
      <c r="J312"/>
    </row>
    <row r="313" spans="1:10" ht="25.5">
      <c r="A313" s="129" t="s">
        <v>1685</v>
      </c>
      <c r="B313" s="129" t="s">
        <v>1685</v>
      </c>
      <c r="C313" s="131" t="s">
        <v>1293</v>
      </c>
      <c r="D313"/>
      <c r="E313"/>
      <c r="F313"/>
      <c r="G313"/>
      <c r="H313"/>
      <c r="I313"/>
      <c r="J313"/>
    </row>
    <row r="314" spans="1:10" ht="25.5">
      <c r="A314" s="129" t="s">
        <v>1686</v>
      </c>
      <c r="B314" s="129" t="s">
        <v>1560</v>
      </c>
      <c r="C314" s="131" t="s">
        <v>1414</v>
      </c>
      <c r="D314"/>
      <c r="E314"/>
      <c r="F314"/>
      <c r="G314"/>
      <c r="H314"/>
      <c r="I314"/>
      <c r="J314"/>
    </row>
    <row r="315" spans="1:10" ht="25.5">
      <c r="A315" s="132" t="s">
        <v>1687</v>
      </c>
      <c r="B315" s="121" t="s">
        <v>1688</v>
      </c>
      <c r="C315" s="130" t="s">
        <v>1293</v>
      </c>
      <c r="D315"/>
      <c r="E315"/>
      <c r="F315"/>
      <c r="G315"/>
      <c r="H315"/>
      <c r="I315"/>
      <c r="J315"/>
    </row>
    <row r="316" spans="1:10" ht="25.5">
      <c r="A316" s="132" t="s">
        <v>1689</v>
      </c>
      <c r="B316" s="121" t="s">
        <v>1690</v>
      </c>
      <c r="C316" s="130" t="s">
        <v>1293</v>
      </c>
      <c r="D316"/>
      <c r="E316"/>
      <c r="F316"/>
      <c r="G316"/>
      <c r="H316"/>
      <c r="I316"/>
      <c r="J316"/>
    </row>
    <row r="317" spans="1:10" ht="25.5">
      <c r="A317" s="132" t="s">
        <v>1691</v>
      </c>
      <c r="B317" s="121" t="s">
        <v>1692</v>
      </c>
      <c r="C317" s="130" t="s">
        <v>1293</v>
      </c>
      <c r="D317"/>
      <c r="E317"/>
      <c r="F317"/>
      <c r="G317"/>
      <c r="H317"/>
      <c r="I317"/>
      <c r="J317"/>
    </row>
    <row r="318" spans="1:10">
      <c r="A318" s="132" t="s">
        <v>1693</v>
      </c>
      <c r="B318" s="121" t="s">
        <v>1694</v>
      </c>
      <c r="C318" s="130" t="s">
        <v>1293</v>
      </c>
      <c r="D318"/>
      <c r="E318"/>
      <c r="F318"/>
      <c r="G318"/>
      <c r="H318"/>
      <c r="I318"/>
      <c r="J318"/>
    </row>
    <row r="319" spans="1:10">
      <c r="A319" s="132" t="s">
        <v>1695</v>
      </c>
      <c r="B319" s="132" t="s">
        <v>1696</v>
      </c>
      <c r="C319" s="130" t="s">
        <v>1293</v>
      </c>
      <c r="D319"/>
      <c r="E319"/>
      <c r="F319"/>
      <c r="G319"/>
      <c r="H319"/>
      <c r="I319"/>
      <c r="J319"/>
    </row>
    <row r="320" spans="1:10">
      <c r="A320" s="121" t="s">
        <v>1697</v>
      </c>
      <c r="B320" s="121" t="s">
        <v>1698</v>
      </c>
      <c r="C320" s="130" t="s">
        <v>1349</v>
      </c>
      <c r="D320"/>
      <c r="E320"/>
      <c r="F320"/>
      <c r="G320"/>
      <c r="H320"/>
      <c r="I320"/>
      <c r="J320"/>
    </row>
    <row r="321" spans="1:10">
      <c r="A321" s="121" t="s">
        <v>1699</v>
      </c>
      <c r="B321" s="121" t="s">
        <v>1698</v>
      </c>
      <c r="C321" s="130" t="s">
        <v>1472</v>
      </c>
      <c r="D321"/>
      <c r="E321"/>
      <c r="F321"/>
      <c r="G321"/>
      <c r="H321"/>
      <c r="I321"/>
      <c r="J321"/>
    </row>
    <row r="322" spans="1:10">
      <c r="A322" s="121" t="s">
        <v>1700</v>
      </c>
      <c r="B322" s="121" t="s">
        <v>1698</v>
      </c>
      <c r="C322" s="130" t="s">
        <v>1701</v>
      </c>
      <c r="D322"/>
      <c r="E322"/>
      <c r="F322"/>
      <c r="G322"/>
      <c r="H322"/>
      <c r="I322"/>
      <c r="J322"/>
    </row>
    <row r="323" spans="1:10" ht="25.5">
      <c r="A323" s="132" t="s">
        <v>1702</v>
      </c>
      <c r="B323" s="121" t="s">
        <v>1703</v>
      </c>
      <c r="C323" s="130" t="s">
        <v>1704</v>
      </c>
      <c r="D323"/>
      <c r="E323"/>
      <c r="F323"/>
      <c r="G323"/>
      <c r="H323"/>
      <c r="I323"/>
      <c r="J323"/>
    </row>
    <row r="324" spans="1:10">
      <c r="A324" s="129" t="s">
        <v>1705</v>
      </c>
      <c r="B324" s="129" t="s">
        <v>1706</v>
      </c>
      <c r="C324" s="131" t="s">
        <v>1293</v>
      </c>
      <c r="D324"/>
      <c r="E324"/>
      <c r="F324"/>
      <c r="G324"/>
      <c r="H324"/>
      <c r="I324"/>
      <c r="J324"/>
    </row>
    <row r="325" spans="1:10">
      <c r="A325" s="132" t="s">
        <v>1707</v>
      </c>
      <c r="B325" s="132" t="s">
        <v>1708</v>
      </c>
      <c r="C325" s="130" t="s">
        <v>1709</v>
      </c>
      <c r="D325"/>
      <c r="E325"/>
      <c r="F325"/>
      <c r="G325"/>
      <c r="H325"/>
      <c r="I325"/>
      <c r="J325"/>
    </row>
    <row r="326" spans="1:10">
      <c r="A326" s="132" t="s">
        <v>1710</v>
      </c>
      <c r="B326" s="121" t="s">
        <v>1711</v>
      </c>
      <c r="C326" s="130" t="s">
        <v>1587</v>
      </c>
      <c r="D326"/>
      <c r="E326"/>
      <c r="F326"/>
      <c r="G326"/>
      <c r="H326"/>
      <c r="I326"/>
      <c r="J326"/>
    </row>
    <row r="327" spans="1:10">
      <c r="A327" s="132" t="s">
        <v>1712</v>
      </c>
      <c r="B327" s="121" t="s">
        <v>1713</v>
      </c>
      <c r="C327" s="130" t="s">
        <v>1587</v>
      </c>
      <c r="D327"/>
      <c r="E327"/>
      <c r="F327"/>
      <c r="G327"/>
      <c r="H327"/>
      <c r="I327"/>
      <c r="J327"/>
    </row>
    <row r="328" spans="1:10">
      <c r="A328" s="132" t="s">
        <v>1714</v>
      </c>
      <c r="B328" s="121" t="s">
        <v>1715</v>
      </c>
      <c r="C328" s="130" t="s">
        <v>1587</v>
      </c>
      <c r="D328"/>
      <c r="E328"/>
      <c r="F328"/>
      <c r="G328"/>
      <c r="H328"/>
      <c r="I328"/>
      <c r="J328"/>
    </row>
    <row r="329" spans="1:10">
      <c r="A329" s="129" t="s">
        <v>1716</v>
      </c>
      <c r="B329" s="129" t="s">
        <v>1717</v>
      </c>
      <c r="C329" s="131" t="s">
        <v>1587</v>
      </c>
      <c r="D329"/>
      <c r="E329"/>
      <c r="F329"/>
      <c r="G329"/>
      <c r="H329"/>
      <c r="I329"/>
      <c r="J329"/>
    </row>
    <row r="330" spans="1:10" ht="25.5">
      <c r="A330" s="132" t="s">
        <v>1718</v>
      </c>
      <c r="B330" s="121" t="s">
        <v>1719</v>
      </c>
      <c r="C330" s="130" t="s">
        <v>1720</v>
      </c>
      <c r="D330"/>
      <c r="E330"/>
      <c r="F330"/>
      <c r="G330"/>
      <c r="H330"/>
      <c r="I330"/>
      <c r="J330"/>
    </row>
    <row r="331" spans="1:10" ht="25.5">
      <c r="A331" s="132" t="s">
        <v>1721</v>
      </c>
      <c r="B331" s="121" t="s">
        <v>1722</v>
      </c>
      <c r="C331" s="130" t="s">
        <v>1720</v>
      </c>
      <c r="D331"/>
      <c r="E331"/>
      <c r="F331"/>
      <c r="G331"/>
      <c r="H331"/>
      <c r="I331"/>
      <c r="J331"/>
    </row>
    <row r="332" spans="1:10" ht="25.5">
      <c r="A332" s="132" t="s">
        <v>1723</v>
      </c>
      <c r="B332" s="121" t="s">
        <v>1724</v>
      </c>
      <c r="C332" s="131" t="s">
        <v>1587</v>
      </c>
      <c r="D332"/>
      <c r="E332"/>
      <c r="F332"/>
      <c r="G332"/>
      <c r="H332"/>
      <c r="I332"/>
      <c r="J332"/>
    </row>
    <row r="333" spans="1:10" ht="25.5">
      <c r="A333" s="132" t="s">
        <v>1725</v>
      </c>
      <c r="B333" s="121" t="s">
        <v>1726</v>
      </c>
      <c r="C333" s="130" t="s">
        <v>1720</v>
      </c>
      <c r="D333"/>
      <c r="E333"/>
      <c r="F333"/>
      <c r="G333"/>
      <c r="H333"/>
      <c r="I333"/>
      <c r="J333"/>
    </row>
    <row r="334" spans="1:10" ht="38.25">
      <c r="A334" s="132" t="s">
        <v>1727</v>
      </c>
      <c r="B334" s="132" t="s">
        <v>1728</v>
      </c>
      <c r="C334" s="130" t="s">
        <v>1729</v>
      </c>
      <c r="D334"/>
      <c r="E334"/>
      <c r="F334"/>
      <c r="G334"/>
      <c r="H334"/>
      <c r="I334"/>
      <c r="J334"/>
    </row>
    <row r="335" spans="1:10" ht="25.5">
      <c r="A335" s="132" t="s">
        <v>1730</v>
      </c>
      <c r="B335" s="132" t="s">
        <v>1731</v>
      </c>
      <c r="C335" s="130" t="s">
        <v>1445</v>
      </c>
      <c r="D335"/>
      <c r="E335"/>
      <c r="F335"/>
      <c r="G335"/>
      <c r="H335"/>
      <c r="I335"/>
      <c r="J335"/>
    </row>
    <row r="336" spans="1:10">
      <c r="A336" s="129" t="s">
        <v>1732</v>
      </c>
      <c r="B336" s="129" t="s">
        <v>1733</v>
      </c>
      <c r="C336" s="131" t="s">
        <v>1734</v>
      </c>
      <c r="D336"/>
      <c r="E336"/>
      <c r="F336"/>
      <c r="G336"/>
      <c r="H336"/>
      <c r="I336"/>
      <c r="J336"/>
    </row>
    <row r="337" spans="1:10">
      <c r="A337" s="129" t="s">
        <v>1735</v>
      </c>
      <c r="B337" s="129" t="s">
        <v>1736</v>
      </c>
      <c r="C337" s="131" t="s">
        <v>1737</v>
      </c>
      <c r="D337"/>
      <c r="E337"/>
      <c r="F337"/>
      <c r="G337"/>
      <c r="H337"/>
      <c r="I337"/>
      <c r="J337"/>
    </row>
    <row r="338" spans="1:10" ht="51">
      <c r="A338" s="132" t="s">
        <v>1738</v>
      </c>
      <c r="B338" s="132" t="s">
        <v>1739</v>
      </c>
      <c r="C338" s="130" t="s">
        <v>1423</v>
      </c>
      <c r="D338"/>
      <c r="E338"/>
      <c r="F338"/>
      <c r="G338"/>
      <c r="H338"/>
      <c r="I338"/>
      <c r="J338"/>
    </row>
    <row r="339" spans="1:10" ht="25.5">
      <c r="A339" s="132" t="s">
        <v>1740</v>
      </c>
      <c r="B339" s="132" t="s">
        <v>1741</v>
      </c>
      <c r="C339" s="130" t="s">
        <v>1293</v>
      </c>
      <c r="D339"/>
      <c r="E339"/>
      <c r="F339"/>
      <c r="G339"/>
      <c r="H339"/>
      <c r="I339"/>
      <c r="J339"/>
    </row>
    <row r="340" spans="1:10">
      <c r="A340" s="132" t="s">
        <v>1742</v>
      </c>
      <c r="B340" s="121" t="s">
        <v>1743</v>
      </c>
      <c r="C340" s="130" t="s">
        <v>1551</v>
      </c>
      <c r="D340"/>
      <c r="E340"/>
      <c r="F340"/>
      <c r="G340"/>
      <c r="H340"/>
      <c r="I340"/>
      <c r="J340"/>
    </row>
    <row r="341" spans="1:10">
      <c r="A341" s="129" t="s">
        <v>1744</v>
      </c>
      <c r="B341" s="129" t="s">
        <v>1745</v>
      </c>
      <c r="C341" s="131" t="s">
        <v>1293</v>
      </c>
      <c r="D341"/>
      <c r="E341"/>
      <c r="F341"/>
      <c r="G341"/>
      <c r="H341"/>
      <c r="I341"/>
      <c r="J341"/>
    </row>
    <row r="342" spans="1:10">
      <c r="A342" s="129" t="s">
        <v>1746</v>
      </c>
      <c r="B342" s="129" t="s">
        <v>1747</v>
      </c>
      <c r="C342" s="131" t="s">
        <v>1293</v>
      </c>
      <c r="D342"/>
      <c r="E342"/>
      <c r="F342"/>
      <c r="G342"/>
      <c r="H342"/>
      <c r="I342"/>
      <c r="J342"/>
    </row>
    <row r="343" spans="1:10" ht="25.5">
      <c r="A343" s="132" t="s">
        <v>1748</v>
      </c>
      <c r="B343" s="132" t="s">
        <v>1749</v>
      </c>
      <c r="C343" s="130" t="s">
        <v>1750</v>
      </c>
      <c r="D343"/>
      <c r="E343"/>
      <c r="F343"/>
      <c r="G343"/>
      <c r="H343"/>
      <c r="I343"/>
      <c r="J343"/>
    </row>
    <row r="344" spans="1:10">
      <c r="A344" s="132" t="s">
        <v>1751</v>
      </c>
      <c r="B344" s="132" t="s">
        <v>1752</v>
      </c>
      <c r="C344" s="130" t="s">
        <v>1349</v>
      </c>
      <c r="D344"/>
      <c r="E344"/>
      <c r="F344"/>
      <c r="G344"/>
      <c r="H344"/>
      <c r="I344"/>
      <c r="J344"/>
    </row>
    <row r="345" spans="1:10" ht="25.5">
      <c r="A345" s="132" t="s">
        <v>1753</v>
      </c>
      <c r="B345" s="132" t="s">
        <v>1754</v>
      </c>
      <c r="C345" s="130" t="s">
        <v>1349</v>
      </c>
      <c r="D345"/>
      <c r="E345"/>
      <c r="F345"/>
      <c r="G345"/>
      <c r="H345"/>
      <c r="I345"/>
      <c r="J345"/>
    </row>
    <row r="346" spans="1:10" ht="25.5">
      <c r="A346" s="132" t="s">
        <v>1755</v>
      </c>
      <c r="B346" s="132" t="s">
        <v>1756</v>
      </c>
      <c r="C346" s="130" t="s">
        <v>1293</v>
      </c>
      <c r="D346"/>
      <c r="E346"/>
      <c r="F346"/>
      <c r="G346"/>
      <c r="H346"/>
      <c r="I346"/>
      <c r="J346"/>
    </row>
    <row r="347" spans="1:10">
      <c r="A347" s="132" t="s">
        <v>1757</v>
      </c>
      <c r="B347" s="132" t="s">
        <v>1758</v>
      </c>
      <c r="C347" s="130" t="s">
        <v>1293</v>
      </c>
      <c r="D347"/>
      <c r="E347"/>
      <c r="F347"/>
      <c r="G347"/>
      <c r="H347"/>
      <c r="I347"/>
      <c r="J347"/>
    </row>
    <row r="348" spans="1:10">
      <c r="A348" s="140" t="s">
        <v>1759</v>
      </c>
      <c r="B348" s="140" t="s">
        <v>1760</v>
      </c>
      <c r="C348" s="128" t="s">
        <v>1761</v>
      </c>
      <c r="D348"/>
      <c r="E348"/>
      <c r="F348"/>
      <c r="G348"/>
      <c r="H348"/>
      <c r="I348"/>
      <c r="J348"/>
    </row>
    <row r="349" spans="1:10" ht="102">
      <c r="A349" s="121" t="s">
        <v>1762</v>
      </c>
      <c r="B349" s="121" t="s">
        <v>1763</v>
      </c>
      <c r="C349" s="130" t="s">
        <v>1293</v>
      </c>
      <c r="D349"/>
      <c r="E349"/>
      <c r="F349"/>
      <c r="G349"/>
      <c r="H349"/>
      <c r="I349"/>
      <c r="J349"/>
    </row>
    <row r="350" spans="1:10" ht="153.75" customHeight="1">
      <c r="A350" s="121" t="s">
        <v>1764</v>
      </c>
      <c r="B350" s="121" t="s">
        <v>1765</v>
      </c>
      <c r="C350" s="130" t="s">
        <v>1766</v>
      </c>
      <c r="D350"/>
      <c r="E350"/>
      <c r="F350"/>
      <c r="G350"/>
      <c r="H350"/>
      <c r="I350"/>
      <c r="J350"/>
    </row>
    <row r="351" spans="1:10">
      <c r="A351" s="122" t="s">
        <v>1767</v>
      </c>
      <c r="B351" s="122" t="s">
        <v>1768</v>
      </c>
      <c r="C351" s="123" t="s">
        <v>1766</v>
      </c>
      <c r="D351"/>
      <c r="E351"/>
      <c r="F351"/>
      <c r="G351"/>
      <c r="H351"/>
      <c r="I351"/>
      <c r="J351"/>
    </row>
    <row r="352" spans="1:10" ht="51">
      <c r="A352" s="141" t="s">
        <v>1769</v>
      </c>
      <c r="B352" s="138" t="s">
        <v>1770</v>
      </c>
      <c r="C352" s="139" t="s">
        <v>1584</v>
      </c>
      <c r="D352"/>
      <c r="E352"/>
      <c r="F352"/>
      <c r="G352"/>
      <c r="H352"/>
      <c r="I352"/>
      <c r="J352"/>
    </row>
    <row r="353" spans="1:10" ht="25.5">
      <c r="A353" s="134" t="s">
        <v>1771</v>
      </c>
      <c r="B353" s="122" t="s">
        <v>1772</v>
      </c>
      <c r="C353" s="123" t="s">
        <v>1584</v>
      </c>
      <c r="D353"/>
      <c r="E353"/>
      <c r="F353"/>
      <c r="G353"/>
      <c r="H353"/>
      <c r="I353"/>
      <c r="J353"/>
    </row>
    <row r="354" spans="1:10" ht="89.25">
      <c r="A354" s="134" t="s">
        <v>1773</v>
      </c>
      <c r="B354" s="122" t="s">
        <v>1774</v>
      </c>
      <c r="C354" s="123" t="s">
        <v>1775</v>
      </c>
      <c r="D354"/>
      <c r="E354"/>
      <c r="F354"/>
      <c r="G354"/>
      <c r="H354"/>
      <c r="I354"/>
      <c r="J354"/>
    </row>
    <row r="355" spans="1:10" ht="25.5">
      <c r="A355" s="134" t="s">
        <v>1776</v>
      </c>
      <c r="B355" s="122" t="s">
        <v>1777</v>
      </c>
      <c r="C355" s="123" t="s">
        <v>1778</v>
      </c>
      <c r="D355"/>
      <c r="E355"/>
      <c r="F355"/>
      <c r="G355"/>
      <c r="H355"/>
      <c r="I355"/>
      <c r="J355"/>
    </row>
    <row r="356" spans="1:10" ht="25.5">
      <c r="A356" s="134" t="s">
        <v>1779</v>
      </c>
      <c r="B356" s="122" t="s">
        <v>1780</v>
      </c>
      <c r="C356" s="123" t="s">
        <v>1781</v>
      </c>
      <c r="D356"/>
      <c r="E356"/>
      <c r="F356"/>
      <c r="G356"/>
      <c r="H356"/>
      <c r="I356"/>
      <c r="J356"/>
    </row>
    <row r="357" spans="1:10" ht="38.25">
      <c r="A357" s="141" t="s">
        <v>1782</v>
      </c>
      <c r="B357" s="138" t="s">
        <v>1783</v>
      </c>
      <c r="C357" s="139" t="s">
        <v>1784</v>
      </c>
      <c r="D357"/>
      <c r="E357"/>
      <c r="F357"/>
      <c r="G357"/>
      <c r="H357"/>
      <c r="I357"/>
      <c r="J357"/>
    </row>
    <row r="358" spans="1:10" ht="38.25">
      <c r="A358" s="132" t="s">
        <v>1785</v>
      </c>
      <c r="B358" s="121" t="s">
        <v>1783</v>
      </c>
      <c r="C358" s="130" t="s">
        <v>1786</v>
      </c>
      <c r="D358"/>
      <c r="E358"/>
      <c r="F358"/>
      <c r="G358"/>
      <c r="H358"/>
      <c r="I358"/>
      <c r="J358"/>
    </row>
    <row r="359" spans="1:10" ht="25.5">
      <c r="A359" s="132" t="s">
        <v>1787</v>
      </c>
      <c r="B359" s="121" t="s">
        <v>1788</v>
      </c>
      <c r="C359" s="130" t="s">
        <v>1789</v>
      </c>
      <c r="D359"/>
      <c r="E359"/>
      <c r="F359"/>
      <c r="G359"/>
      <c r="H359"/>
      <c r="I359"/>
      <c r="J359"/>
    </row>
    <row r="360" spans="1:10" ht="38.25">
      <c r="A360" s="122" t="s">
        <v>1790</v>
      </c>
      <c r="B360" s="122" t="s">
        <v>1791</v>
      </c>
      <c r="C360" s="123" t="s">
        <v>1293</v>
      </c>
      <c r="D360"/>
      <c r="E360"/>
      <c r="F360"/>
      <c r="G360"/>
      <c r="H360"/>
      <c r="I360"/>
      <c r="J360"/>
    </row>
    <row r="361" spans="1:10" ht="38.25">
      <c r="A361" s="122" t="s">
        <v>1792</v>
      </c>
      <c r="B361" s="122" t="s">
        <v>1793</v>
      </c>
      <c r="C361" s="123" t="s">
        <v>1293</v>
      </c>
      <c r="D361"/>
      <c r="E361"/>
      <c r="F361"/>
      <c r="G361"/>
      <c r="H361"/>
      <c r="I361"/>
      <c r="J361"/>
    </row>
    <row r="362" spans="1:10" ht="38.25">
      <c r="A362" s="122" t="s">
        <v>1794</v>
      </c>
      <c r="B362" s="122" t="s">
        <v>1795</v>
      </c>
      <c r="C362" s="123" t="s">
        <v>1293</v>
      </c>
      <c r="D362"/>
      <c r="E362"/>
      <c r="F362"/>
      <c r="G362"/>
      <c r="H362"/>
      <c r="I362"/>
      <c r="J362"/>
    </row>
    <row r="363" spans="1:10" ht="178.5">
      <c r="A363" s="142" t="s">
        <v>1796</v>
      </c>
      <c r="B363" s="125" t="s">
        <v>1797</v>
      </c>
      <c r="C363" s="143" t="s">
        <v>1293</v>
      </c>
      <c r="D363"/>
      <c r="E363"/>
      <c r="F363"/>
      <c r="G363"/>
      <c r="H363"/>
      <c r="I363"/>
      <c r="J363"/>
    </row>
    <row r="364" spans="1:10" ht="165.75">
      <c r="A364" s="142" t="s">
        <v>1798</v>
      </c>
      <c r="B364" s="125" t="s">
        <v>1799</v>
      </c>
      <c r="C364" s="143" t="s">
        <v>1293</v>
      </c>
      <c r="D364"/>
      <c r="E364"/>
      <c r="F364"/>
      <c r="G364"/>
      <c r="H364"/>
      <c r="I364"/>
      <c r="J364"/>
    </row>
    <row r="365" spans="1:10" ht="153">
      <c r="A365" s="142" t="s">
        <v>1800</v>
      </c>
      <c r="B365" s="125" t="s">
        <v>1801</v>
      </c>
      <c r="C365" s="143" t="s">
        <v>1293</v>
      </c>
      <c r="D365"/>
      <c r="E365"/>
      <c r="F365"/>
      <c r="G365"/>
      <c r="H365"/>
      <c r="I365"/>
      <c r="J365"/>
    </row>
    <row r="366" spans="1:10" ht="153">
      <c r="A366" s="142" t="s">
        <v>1802</v>
      </c>
      <c r="B366" s="125" t="s">
        <v>1803</v>
      </c>
      <c r="C366" s="143" t="s">
        <v>1293</v>
      </c>
      <c r="D366"/>
      <c r="E366"/>
      <c r="F366"/>
      <c r="G366"/>
      <c r="H366"/>
      <c r="I366"/>
      <c r="J366"/>
    </row>
    <row r="367" spans="1:10" ht="127.5">
      <c r="A367" s="142" t="s">
        <v>1804</v>
      </c>
      <c r="B367" s="125" t="s">
        <v>1805</v>
      </c>
      <c r="C367" s="143" t="s">
        <v>1293</v>
      </c>
      <c r="D367"/>
      <c r="E367"/>
      <c r="F367"/>
      <c r="G367"/>
      <c r="H367"/>
      <c r="I367"/>
      <c r="J367"/>
    </row>
    <row r="368" spans="1:10" ht="127.5">
      <c r="A368" s="141" t="s">
        <v>1806</v>
      </c>
      <c r="B368" s="138" t="s">
        <v>1807</v>
      </c>
      <c r="C368" s="139" t="s">
        <v>1293</v>
      </c>
      <c r="D368"/>
      <c r="E368"/>
      <c r="F368"/>
      <c r="G368"/>
      <c r="H368"/>
      <c r="I368"/>
      <c r="J368"/>
    </row>
    <row r="369" spans="1:10" ht="63.75">
      <c r="A369" s="134" t="s">
        <v>1808</v>
      </c>
      <c r="B369" s="122" t="s">
        <v>1809</v>
      </c>
      <c r="C369" s="123" t="s">
        <v>1293</v>
      </c>
      <c r="D369"/>
      <c r="E369"/>
      <c r="F369"/>
      <c r="G369"/>
      <c r="H369"/>
      <c r="I369"/>
      <c r="J369"/>
    </row>
    <row r="370" spans="1:10" ht="76.5">
      <c r="A370" s="134" t="s">
        <v>1810</v>
      </c>
      <c r="B370" s="122" t="s">
        <v>1811</v>
      </c>
      <c r="C370" s="123" t="s">
        <v>1293</v>
      </c>
      <c r="D370"/>
      <c r="E370"/>
      <c r="F370"/>
      <c r="G370"/>
      <c r="H370"/>
      <c r="I370"/>
      <c r="J370"/>
    </row>
    <row r="371" spans="1:10" ht="63.75">
      <c r="A371" s="134" t="s">
        <v>1812</v>
      </c>
      <c r="B371" s="122" t="s">
        <v>1813</v>
      </c>
      <c r="C371" s="123" t="s">
        <v>1293</v>
      </c>
      <c r="D371"/>
      <c r="E371"/>
      <c r="F371"/>
      <c r="G371"/>
      <c r="H371"/>
      <c r="I371"/>
      <c r="J371"/>
    </row>
    <row r="372" spans="1:10" ht="38.25">
      <c r="A372" s="134" t="s">
        <v>1814</v>
      </c>
      <c r="B372" s="122" t="s">
        <v>1815</v>
      </c>
      <c r="C372" s="123" t="s">
        <v>1293</v>
      </c>
      <c r="D372"/>
      <c r="E372"/>
      <c r="F372"/>
      <c r="G372"/>
      <c r="H372"/>
      <c r="I372"/>
      <c r="J372"/>
    </row>
    <row r="373" spans="1:10" ht="344.25">
      <c r="A373" s="134" t="s">
        <v>1816</v>
      </c>
      <c r="B373" s="122" t="s">
        <v>1817</v>
      </c>
      <c r="C373" s="123" t="s">
        <v>1293</v>
      </c>
      <c r="D373"/>
      <c r="E373"/>
      <c r="F373"/>
      <c r="G373"/>
      <c r="H373"/>
      <c r="I373"/>
      <c r="J373"/>
    </row>
    <row r="374" spans="1:10" ht="409.5">
      <c r="A374" s="134" t="s">
        <v>1818</v>
      </c>
      <c r="B374" s="122" t="s">
        <v>1819</v>
      </c>
      <c r="C374" s="123" t="s">
        <v>1293</v>
      </c>
      <c r="D374"/>
      <c r="E374"/>
      <c r="F374"/>
      <c r="G374"/>
      <c r="H374"/>
      <c r="I374"/>
      <c r="J374"/>
    </row>
    <row r="375" spans="1:10" ht="89.25">
      <c r="A375" s="134" t="s">
        <v>1820</v>
      </c>
      <c r="B375" s="122" t="s">
        <v>1821</v>
      </c>
      <c r="C375" s="123" t="s">
        <v>1293</v>
      </c>
      <c r="D375"/>
      <c r="E375"/>
      <c r="F375"/>
      <c r="G375"/>
      <c r="H375"/>
      <c r="I375"/>
      <c r="J375"/>
    </row>
    <row r="376" spans="1:10" ht="76.5">
      <c r="A376" s="135" t="s">
        <v>1822</v>
      </c>
      <c r="B376" s="136" t="s">
        <v>1823</v>
      </c>
      <c r="C376" s="128" t="s">
        <v>1293</v>
      </c>
      <c r="D376"/>
      <c r="E376"/>
      <c r="F376"/>
      <c r="G376"/>
      <c r="H376"/>
      <c r="I376"/>
      <c r="J376"/>
    </row>
    <row r="377" spans="1:10" ht="63.75">
      <c r="A377" s="134" t="s">
        <v>1824</v>
      </c>
      <c r="B377" s="122" t="s">
        <v>1825</v>
      </c>
      <c r="C377" s="123" t="s">
        <v>1293</v>
      </c>
      <c r="D377"/>
      <c r="E377"/>
      <c r="F377"/>
      <c r="G377"/>
      <c r="H377"/>
      <c r="I377"/>
      <c r="J377"/>
    </row>
    <row r="378" spans="1:10" ht="102">
      <c r="A378" s="134" t="s">
        <v>1826</v>
      </c>
      <c r="B378" s="122" t="s">
        <v>1827</v>
      </c>
      <c r="C378" s="123" t="s">
        <v>1293</v>
      </c>
      <c r="D378"/>
      <c r="E378"/>
      <c r="F378"/>
      <c r="G378"/>
      <c r="H378"/>
      <c r="I378"/>
      <c r="J378"/>
    </row>
    <row r="379" spans="1:10" ht="127.5">
      <c r="A379" s="134" t="s">
        <v>1828</v>
      </c>
      <c r="B379" s="122" t="s">
        <v>1829</v>
      </c>
      <c r="C379" s="123" t="s">
        <v>1293</v>
      </c>
      <c r="D379"/>
      <c r="E379"/>
      <c r="F379"/>
      <c r="G379"/>
      <c r="H379"/>
      <c r="I379"/>
      <c r="J379"/>
    </row>
    <row r="380" spans="1:10" ht="38.25">
      <c r="A380" s="134" t="s">
        <v>1830</v>
      </c>
      <c r="B380" s="122" t="s">
        <v>1831</v>
      </c>
      <c r="C380" s="123" t="s">
        <v>1293</v>
      </c>
      <c r="D380"/>
      <c r="E380"/>
      <c r="F380"/>
      <c r="G380"/>
      <c r="H380"/>
      <c r="I380"/>
      <c r="J380"/>
    </row>
    <row r="381" spans="1:10" ht="25.5">
      <c r="A381" s="134" t="s">
        <v>1832</v>
      </c>
      <c r="B381" s="122" t="s">
        <v>1833</v>
      </c>
      <c r="C381" s="123" t="s">
        <v>1293</v>
      </c>
      <c r="D381"/>
      <c r="E381"/>
      <c r="F381"/>
      <c r="G381"/>
      <c r="H381"/>
      <c r="I381"/>
      <c r="J381"/>
    </row>
    <row r="382" spans="1:10" ht="25.5">
      <c r="A382" s="144" t="s">
        <v>1834</v>
      </c>
      <c r="B382" s="144" t="s">
        <v>1835</v>
      </c>
      <c r="C382" s="145" t="s">
        <v>1293</v>
      </c>
      <c r="D382"/>
      <c r="E382"/>
      <c r="F382"/>
      <c r="G382"/>
      <c r="H382"/>
      <c r="I382"/>
      <c r="J382"/>
    </row>
    <row r="383" spans="1:10" ht="51">
      <c r="A383" s="146" t="s">
        <v>1836</v>
      </c>
      <c r="B383" s="146" t="s">
        <v>1837</v>
      </c>
      <c r="C383" s="145" t="s">
        <v>1293</v>
      </c>
      <c r="D383"/>
      <c r="E383"/>
      <c r="F383"/>
      <c r="G383"/>
      <c r="H383"/>
      <c r="I383"/>
      <c r="J383"/>
    </row>
    <row r="384" spans="1:10">
      <c r="A384"/>
      <c r="B384"/>
      <c r="C384"/>
      <c r="D384"/>
      <c r="E384"/>
      <c r="F384"/>
      <c r="G384"/>
    </row>
    <row r="385" spans="1:7">
      <c r="A385"/>
      <c r="B385"/>
      <c r="C385"/>
      <c r="D385"/>
      <c r="E385"/>
      <c r="F385"/>
      <c r="G385"/>
    </row>
    <row r="386" spans="1:7">
      <c r="A386"/>
      <c r="B386"/>
      <c r="C386"/>
      <c r="D386"/>
      <c r="E386"/>
      <c r="F386"/>
      <c r="G386"/>
    </row>
    <row r="387" spans="1:7">
      <c r="A387"/>
      <c r="B387"/>
      <c r="C387"/>
      <c r="D387"/>
      <c r="E387"/>
      <c r="F387"/>
      <c r="G387"/>
    </row>
    <row r="388" spans="1:7">
      <c r="A388"/>
      <c r="B388"/>
      <c r="C388"/>
      <c r="D388"/>
      <c r="E388"/>
      <c r="F388"/>
      <c r="G388"/>
    </row>
    <row r="389" spans="1:7">
      <c r="A389"/>
      <c r="B389"/>
      <c r="C389"/>
      <c r="D389"/>
      <c r="E389"/>
      <c r="F389"/>
      <c r="G389"/>
    </row>
    <row r="390" spans="1:7">
      <c r="A390"/>
      <c r="B390"/>
      <c r="C390"/>
      <c r="D390"/>
      <c r="E390"/>
      <c r="F390"/>
      <c r="G390"/>
    </row>
    <row r="391" spans="1:7">
      <c r="A391"/>
      <c r="B391"/>
      <c r="C391"/>
      <c r="D391"/>
      <c r="E391"/>
      <c r="F391"/>
      <c r="G391"/>
    </row>
    <row r="392" spans="1:7">
      <c r="A392"/>
      <c r="B392"/>
      <c r="C392"/>
      <c r="D392"/>
      <c r="E392"/>
      <c r="F392"/>
      <c r="G392"/>
    </row>
    <row r="393" spans="1:7">
      <c r="A393"/>
      <c r="B393"/>
      <c r="C393"/>
      <c r="D393"/>
      <c r="E393"/>
      <c r="F393"/>
      <c r="G393"/>
    </row>
    <row r="394" spans="1:7">
      <c r="A394"/>
      <c r="B394"/>
      <c r="C394"/>
      <c r="D394"/>
      <c r="E394"/>
      <c r="F394"/>
      <c r="G394"/>
    </row>
    <row r="395" spans="1:7">
      <c r="A395"/>
      <c r="B395"/>
      <c r="C395"/>
      <c r="D395"/>
      <c r="E395"/>
      <c r="F395"/>
      <c r="G395"/>
    </row>
    <row r="396" spans="1:7">
      <c r="A396"/>
      <c r="B396"/>
      <c r="C396"/>
      <c r="D396"/>
      <c r="E396"/>
      <c r="F396"/>
      <c r="G396"/>
    </row>
    <row r="397" spans="1:7">
      <c r="A397"/>
      <c r="B397"/>
      <c r="C397"/>
      <c r="D397"/>
      <c r="E397"/>
      <c r="F397"/>
      <c r="G397"/>
    </row>
    <row r="398" spans="1:7">
      <c r="A398"/>
      <c r="B398"/>
      <c r="C398"/>
      <c r="D398"/>
      <c r="E398"/>
      <c r="F398"/>
      <c r="G398"/>
    </row>
    <row r="399" spans="1:7">
      <c r="A399"/>
      <c r="B399"/>
      <c r="C399"/>
      <c r="D399"/>
      <c r="E399"/>
      <c r="F399"/>
      <c r="G399"/>
    </row>
    <row r="400" spans="1:7">
      <c r="A400"/>
      <c r="B400"/>
      <c r="C400"/>
      <c r="D400"/>
      <c r="E400"/>
      <c r="F400"/>
      <c r="G400"/>
    </row>
    <row r="401" spans="1:7">
      <c r="A401"/>
      <c r="B401"/>
      <c r="C401"/>
      <c r="D401"/>
      <c r="E401"/>
      <c r="F401"/>
      <c r="G401"/>
    </row>
    <row r="402" spans="1:7">
      <c r="A402"/>
      <c r="B402"/>
      <c r="C402"/>
      <c r="D402"/>
      <c r="E402"/>
      <c r="F402"/>
      <c r="G402"/>
    </row>
    <row r="403" spans="1:7">
      <c r="A403"/>
      <c r="B403"/>
      <c r="C403"/>
      <c r="D403"/>
      <c r="E403"/>
      <c r="F403"/>
      <c r="G403"/>
    </row>
    <row r="404" spans="1:7">
      <c r="A404"/>
      <c r="B404"/>
      <c r="C404"/>
      <c r="D404"/>
      <c r="E404"/>
      <c r="F404"/>
      <c r="G404"/>
    </row>
    <row r="405" spans="1:7">
      <c r="A405"/>
      <c r="B405"/>
      <c r="C405"/>
      <c r="D405"/>
      <c r="E405"/>
      <c r="F405"/>
      <c r="G405"/>
    </row>
    <row r="406" spans="1:7">
      <c r="A406"/>
      <c r="B406"/>
      <c r="C406"/>
      <c r="D406"/>
      <c r="E406"/>
      <c r="F406"/>
      <c r="G406"/>
    </row>
    <row r="407" spans="1:7">
      <c r="A407"/>
      <c r="B407"/>
      <c r="C407"/>
      <c r="D407"/>
      <c r="E407"/>
      <c r="F407"/>
      <c r="G407"/>
    </row>
    <row r="408" spans="1:7">
      <c r="A408"/>
      <c r="B408"/>
      <c r="C408"/>
      <c r="D408"/>
      <c r="E408"/>
      <c r="F408"/>
      <c r="G408"/>
    </row>
    <row r="409" spans="1:7">
      <c r="A409"/>
      <c r="B409"/>
      <c r="C409"/>
      <c r="D409"/>
      <c r="E409"/>
      <c r="F409"/>
      <c r="G409"/>
    </row>
    <row r="410" spans="1:7">
      <c r="A410"/>
      <c r="B410"/>
      <c r="C410"/>
      <c r="D410"/>
      <c r="E410"/>
      <c r="F410"/>
      <c r="G410"/>
    </row>
    <row r="411" spans="1:7">
      <c r="A411"/>
      <c r="B411"/>
      <c r="C411"/>
      <c r="D411"/>
      <c r="E411"/>
      <c r="F411"/>
      <c r="G411"/>
    </row>
    <row r="412" spans="1:7">
      <c r="A412"/>
      <c r="B412"/>
      <c r="C412"/>
      <c r="D412"/>
      <c r="E412"/>
      <c r="F412"/>
      <c r="G412"/>
    </row>
    <row r="413" spans="1:7">
      <c r="A413"/>
      <c r="B413"/>
      <c r="C413"/>
      <c r="D413"/>
      <c r="E413"/>
      <c r="F413"/>
      <c r="G413"/>
    </row>
    <row r="414" spans="1:7">
      <c r="A414"/>
      <c r="B414"/>
      <c r="C414"/>
      <c r="D414"/>
      <c r="E414"/>
      <c r="F414"/>
      <c r="G414"/>
    </row>
    <row r="415" spans="1:7">
      <c r="A415"/>
      <c r="B415"/>
      <c r="C415"/>
      <c r="D415"/>
      <c r="E415"/>
      <c r="F415"/>
      <c r="G415"/>
    </row>
    <row r="416" spans="1:7">
      <c r="A416"/>
      <c r="B416"/>
      <c r="C416"/>
      <c r="D416"/>
      <c r="E416"/>
      <c r="F416"/>
      <c r="G416"/>
    </row>
    <row r="417" spans="1:7">
      <c r="A417"/>
      <c r="B417"/>
      <c r="C417"/>
      <c r="D417"/>
      <c r="E417"/>
      <c r="F417"/>
      <c r="G417"/>
    </row>
    <row r="418" spans="1:7">
      <c r="A418"/>
      <c r="B418"/>
      <c r="C418"/>
      <c r="D418"/>
      <c r="E418"/>
      <c r="F418"/>
      <c r="G418"/>
    </row>
    <row r="419" spans="1:7">
      <c r="A419"/>
      <c r="B419"/>
      <c r="C419"/>
      <c r="D419"/>
      <c r="E419"/>
      <c r="F419"/>
      <c r="G419"/>
    </row>
    <row r="420" spans="1:7">
      <c r="A420"/>
      <c r="B420"/>
      <c r="C420"/>
      <c r="D420"/>
      <c r="E420"/>
      <c r="F420"/>
      <c r="G420"/>
    </row>
    <row r="421" spans="1:7">
      <c r="A421"/>
      <c r="B421"/>
      <c r="C421"/>
      <c r="D421"/>
      <c r="E421"/>
      <c r="F421"/>
      <c r="G421"/>
    </row>
    <row r="422" spans="1:7">
      <c r="A422"/>
      <c r="B422"/>
      <c r="C422"/>
      <c r="D422"/>
      <c r="E422"/>
      <c r="F422"/>
      <c r="G422"/>
    </row>
    <row r="423" spans="1:7">
      <c r="A423"/>
      <c r="B423"/>
      <c r="C423"/>
      <c r="D423"/>
      <c r="E423"/>
      <c r="F423"/>
      <c r="G423"/>
    </row>
    <row r="424" spans="1:7">
      <c r="A424"/>
      <c r="B424"/>
      <c r="C424"/>
      <c r="D424"/>
      <c r="E424"/>
      <c r="F424"/>
      <c r="G424"/>
    </row>
    <row r="425" spans="1:7">
      <c r="A425"/>
      <c r="B425"/>
      <c r="C425"/>
      <c r="D425"/>
      <c r="E425"/>
      <c r="F425"/>
      <c r="G425"/>
    </row>
    <row r="426" spans="1:7">
      <c r="A426"/>
      <c r="B426"/>
      <c r="C426"/>
      <c r="D426"/>
      <c r="E426"/>
      <c r="F426"/>
      <c r="G426"/>
    </row>
    <row r="427" spans="1:7">
      <c r="A427"/>
      <c r="B427"/>
      <c r="C427"/>
      <c r="D427"/>
      <c r="E427"/>
      <c r="F427"/>
      <c r="G427"/>
    </row>
    <row r="428" spans="1:7">
      <c r="A428"/>
      <c r="B428"/>
      <c r="C428"/>
      <c r="D428"/>
      <c r="E428"/>
      <c r="F428"/>
      <c r="G428"/>
    </row>
    <row r="429" spans="1:7">
      <c r="A429"/>
      <c r="B429"/>
      <c r="C429"/>
      <c r="D429"/>
      <c r="E429"/>
      <c r="F429"/>
      <c r="G429"/>
    </row>
    <row r="430" spans="1:7">
      <c r="A430"/>
      <c r="B430"/>
      <c r="C430"/>
      <c r="D430"/>
      <c r="E430"/>
      <c r="F430"/>
      <c r="G430"/>
    </row>
    <row r="431" spans="1:7">
      <c r="A431"/>
      <c r="B431"/>
      <c r="C431"/>
      <c r="D431"/>
      <c r="E431"/>
      <c r="F431"/>
      <c r="G431"/>
    </row>
    <row r="432" spans="1:7">
      <c r="A432"/>
      <c r="B432"/>
      <c r="C432"/>
      <c r="D432"/>
      <c r="E432"/>
      <c r="F432"/>
      <c r="G432"/>
    </row>
    <row r="433" spans="1:7">
      <c r="A433"/>
      <c r="B433"/>
      <c r="C433"/>
      <c r="D433"/>
      <c r="E433"/>
      <c r="F433"/>
      <c r="G433"/>
    </row>
    <row r="434" spans="1:7">
      <c r="A434"/>
      <c r="B434"/>
      <c r="C434"/>
      <c r="D434"/>
      <c r="E434"/>
      <c r="F434"/>
      <c r="G434"/>
    </row>
    <row r="435" spans="1:7">
      <c r="A435"/>
      <c r="B435"/>
      <c r="C435"/>
      <c r="D435"/>
      <c r="E435"/>
      <c r="F435"/>
      <c r="G435"/>
    </row>
    <row r="436" spans="1:7">
      <c r="A436"/>
      <c r="B436"/>
      <c r="C436"/>
      <c r="D436"/>
      <c r="E436"/>
      <c r="F436"/>
      <c r="G436"/>
    </row>
    <row r="437" spans="1:7">
      <c r="A437"/>
      <c r="B437"/>
      <c r="C437"/>
      <c r="D437"/>
      <c r="E437"/>
      <c r="F437"/>
      <c r="G437"/>
    </row>
    <row r="438" spans="1:7">
      <c r="A438"/>
      <c r="B438"/>
      <c r="C438"/>
      <c r="D438"/>
      <c r="E438"/>
      <c r="F438"/>
      <c r="G438"/>
    </row>
    <row r="439" spans="1:7">
      <c r="A439"/>
      <c r="B439"/>
      <c r="C439"/>
      <c r="D439"/>
      <c r="E439"/>
      <c r="F439"/>
      <c r="G439"/>
    </row>
    <row r="440" spans="1:7">
      <c r="A440"/>
      <c r="B440"/>
      <c r="C440"/>
      <c r="D440"/>
      <c r="E440"/>
      <c r="F440"/>
      <c r="G440"/>
    </row>
    <row r="441" spans="1:7">
      <c r="A441"/>
      <c r="B441"/>
      <c r="C441"/>
      <c r="D441"/>
      <c r="E441"/>
      <c r="F441"/>
      <c r="G441"/>
    </row>
    <row r="442" spans="1:7">
      <c r="A442"/>
      <c r="B442"/>
      <c r="C442"/>
      <c r="D442"/>
      <c r="E442"/>
      <c r="F442"/>
      <c r="G442"/>
    </row>
    <row r="443" spans="1:7">
      <c r="A443"/>
      <c r="B443"/>
      <c r="C443"/>
      <c r="D443"/>
      <c r="E443"/>
      <c r="F443"/>
      <c r="G443"/>
    </row>
    <row r="444" spans="1:7">
      <c r="A444"/>
      <c r="B444"/>
      <c r="C444"/>
      <c r="D444"/>
      <c r="E444"/>
      <c r="F444"/>
      <c r="G444"/>
    </row>
    <row r="445" spans="1:7">
      <c r="A445"/>
      <c r="B445"/>
      <c r="C445"/>
      <c r="D445"/>
      <c r="E445"/>
      <c r="F445"/>
      <c r="G445"/>
    </row>
    <row r="446" spans="1:7">
      <c r="A446"/>
      <c r="B446"/>
      <c r="C446"/>
      <c r="D446"/>
      <c r="E446"/>
      <c r="F446"/>
      <c r="G446"/>
    </row>
    <row r="447" spans="1:7">
      <c r="A447"/>
      <c r="B447"/>
      <c r="C447"/>
      <c r="D447"/>
      <c r="E447"/>
      <c r="F447"/>
      <c r="G447"/>
    </row>
    <row r="448" spans="1:7">
      <c r="A448"/>
      <c r="B448"/>
      <c r="C448"/>
      <c r="D448"/>
      <c r="E448"/>
      <c r="F448"/>
      <c r="G448"/>
    </row>
    <row r="449" spans="1:7">
      <c r="A449"/>
      <c r="B449"/>
      <c r="C449"/>
      <c r="D449"/>
      <c r="E449"/>
      <c r="F449"/>
      <c r="G449"/>
    </row>
    <row r="450" spans="1:7">
      <c r="A450"/>
      <c r="B450"/>
      <c r="C450"/>
      <c r="D450"/>
      <c r="E450"/>
      <c r="F450"/>
      <c r="G450"/>
    </row>
    <row r="451" spans="1:7">
      <c r="A451"/>
      <c r="B451"/>
      <c r="C451"/>
      <c r="D451"/>
      <c r="E451"/>
      <c r="F451"/>
      <c r="G451"/>
    </row>
    <row r="452" spans="1:7">
      <c r="A452"/>
      <c r="B452"/>
      <c r="C452"/>
      <c r="D452"/>
      <c r="E452"/>
      <c r="F452"/>
      <c r="G452"/>
    </row>
    <row r="453" spans="1:7">
      <c r="A453"/>
      <c r="B453"/>
      <c r="C453"/>
      <c r="D453"/>
      <c r="E453"/>
      <c r="F453"/>
      <c r="G453"/>
    </row>
    <row r="454" spans="1:7">
      <c r="A454"/>
      <c r="B454"/>
      <c r="C454"/>
      <c r="D454"/>
      <c r="E454"/>
      <c r="F454"/>
      <c r="G454"/>
    </row>
    <row r="455" spans="1:7">
      <c r="A455"/>
      <c r="B455"/>
      <c r="C455"/>
      <c r="D455"/>
      <c r="E455"/>
      <c r="F455"/>
      <c r="G455"/>
    </row>
    <row r="456" spans="1:7">
      <c r="A456"/>
      <c r="B456"/>
      <c r="C456"/>
      <c r="D456"/>
      <c r="E456"/>
      <c r="F456"/>
      <c r="G456"/>
    </row>
    <row r="457" spans="1:7">
      <c r="A457"/>
      <c r="B457"/>
      <c r="C457"/>
      <c r="D457"/>
      <c r="E457"/>
      <c r="F457"/>
      <c r="G457"/>
    </row>
    <row r="458" spans="1:7">
      <c r="A458"/>
      <c r="B458"/>
      <c r="C458"/>
      <c r="D458"/>
      <c r="E458"/>
      <c r="F458"/>
      <c r="G458"/>
    </row>
    <row r="459" spans="1:7">
      <c r="A459"/>
      <c r="B459"/>
      <c r="C459"/>
      <c r="D459"/>
      <c r="E459"/>
      <c r="F459"/>
      <c r="G459"/>
    </row>
    <row r="460" spans="1:7">
      <c r="A460"/>
      <c r="B460"/>
      <c r="C460"/>
      <c r="D460"/>
      <c r="E460"/>
      <c r="F460"/>
      <c r="G460"/>
    </row>
    <row r="461" spans="1:7">
      <c r="A461"/>
      <c r="B461"/>
      <c r="C461"/>
      <c r="D461"/>
      <c r="E461"/>
      <c r="F461"/>
      <c r="G461"/>
    </row>
    <row r="462" spans="1:7">
      <c r="A462"/>
      <c r="B462"/>
      <c r="C462"/>
      <c r="D462"/>
      <c r="E462"/>
      <c r="F462"/>
      <c r="G462"/>
    </row>
    <row r="463" spans="1:7">
      <c r="A463"/>
      <c r="B463"/>
      <c r="C463"/>
      <c r="D463"/>
      <c r="E463"/>
      <c r="F463"/>
      <c r="G463"/>
    </row>
    <row r="464" spans="1:7">
      <c r="A464"/>
      <c r="B464"/>
      <c r="C464"/>
      <c r="D464"/>
      <c r="E464"/>
      <c r="F464"/>
      <c r="G464"/>
    </row>
    <row r="465" spans="1:10">
      <c r="A465"/>
      <c r="B465"/>
      <c r="C465"/>
      <c r="D465"/>
      <c r="E465"/>
      <c r="F465"/>
      <c r="G465"/>
    </row>
    <row r="466" spans="1:10">
      <c r="A466"/>
      <c r="B466"/>
      <c r="C466"/>
      <c r="D466"/>
      <c r="E466"/>
      <c r="F466"/>
      <c r="G466"/>
    </row>
    <row r="467" spans="1:10">
      <c r="A467"/>
      <c r="B467"/>
      <c r="C467"/>
      <c r="D467"/>
      <c r="E467"/>
      <c r="F467"/>
      <c r="G467"/>
    </row>
    <row r="468" spans="1:10">
      <c r="A468"/>
      <c r="B468"/>
      <c r="C468"/>
      <c r="D468"/>
      <c r="E468"/>
      <c r="F468"/>
      <c r="G468"/>
    </row>
    <row r="469" spans="1:10">
      <c r="A469"/>
      <c r="B469"/>
      <c r="C469"/>
      <c r="D469"/>
      <c r="E469"/>
      <c r="F469"/>
      <c r="G469"/>
    </row>
    <row r="470" spans="1:10">
      <c r="A470"/>
      <c r="B470"/>
      <c r="C470"/>
      <c r="D470"/>
      <c r="E470"/>
      <c r="F470"/>
      <c r="G470"/>
    </row>
    <row r="471" spans="1:10">
      <c r="D471"/>
      <c r="E471"/>
      <c r="F471"/>
      <c r="G471"/>
      <c r="H471"/>
      <c r="I471"/>
      <c r="J471"/>
    </row>
    <row r="472" spans="1:10">
      <c r="A472" s="73" t="s">
        <v>1838</v>
      </c>
      <c r="B472" s="73"/>
      <c r="C472" s="73"/>
      <c r="D472"/>
      <c r="E472"/>
      <c r="F472"/>
      <c r="G472"/>
      <c r="H472"/>
      <c r="I472"/>
      <c r="J472"/>
    </row>
    <row r="473" spans="1:10" ht="280.5">
      <c r="A473" s="121" t="s">
        <v>1839</v>
      </c>
      <c r="B473" s="121" t="s">
        <v>1840</v>
      </c>
      <c r="C473" s="130" t="s">
        <v>1293</v>
      </c>
      <c r="D473"/>
      <c r="E473"/>
      <c r="F473"/>
      <c r="G473"/>
      <c r="H473"/>
      <c r="I473"/>
      <c r="J473"/>
    </row>
    <row r="474" spans="1:10" ht="51">
      <c r="A474" s="121" t="s">
        <v>1841</v>
      </c>
      <c r="B474" s="121" t="s">
        <v>1842</v>
      </c>
      <c r="C474" s="130" t="s">
        <v>1766</v>
      </c>
      <c r="D474"/>
      <c r="E474"/>
      <c r="F474"/>
      <c r="G474"/>
      <c r="H474"/>
      <c r="I474"/>
      <c r="J474"/>
    </row>
    <row r="475" spans="1:10" ht="25.5">
      <c r="A475" s="121" t="s">
        <v>1843</v>
      </c>
      <c r="B475" s="121" t="s">
        <v>1844</v>
      </c>
      <c r="C475" s="130" t="s">
        <v>1293</v>
      </c>
      <c r="D475"/>
      <c r="E475"/>
      <c r="F475"/>
      <c r="G475"/>
      <c r="H475"/>
      <c r="I475"/>
      <c r="J475"/>
    </row>
    <row r="476" spans="1:10" ht="102">
      <c r="A476" s="121" t="s">
        <v>1845</v>
      </c>
      <c r="B476" s="121" t="s">
        <v>1846</v>
      </c>
      <c r="C476" s="130" t="s">
        <v>1293</v>
      </c>
      <c r="D476"/>
      <c r="E476"/>
      <c r="F476"/>
      <c r="G476"/>
      <c r="H476"/>
      <c r="I476"/>
      <c r="J476"/>
    </row>
    <row r="477" spans="1:10" ht="140.25">
      <c r="A477" s="121" t="s">
        <v>1847</v>
      </c>
      <c r="B477" s="121" t="s">
        <v>1848</v>
      </c>
      <c r="C477" s="130" t="s">
        <v>1293</v>
      </c>
      <c r="D477"/>
      <c r="E477"/>
      <c r="F477"/>
      <c r="G477"/>
      <c r="H477"/>
      <c r="I477"/>
      <c r="J477"/>
    </row>
    <row r="478" spans="1:10" ht="153">
      <c r="A478" s="122" t="s">
        <v>1849</v>
      </c>
      <c r="B478" s="124" t="s">
        <v>1850</v>
      </c>
      <c r="C478" s="123" t="s">
        <v>1293</v>
      </c>
      <c r="D478"/>
      <c r="E478"/>
      <c r="F478"/>
      <c r="G478"/>
      <c r="H478"/>
      <c r="I478"/>
      <c r="J478"/>
    </row>
    <row r="479" spans="1:10" ht="140.25">
      <c r="A479" s="122" t="s">
        <v>1851</v>
      </c>
      <c r="B479" s="124" t="s">
        <v>1852</v>
      </c>
      <c r="C479" s="123" t="s">
        <v>1293</v>
      </c>
      <c r="D479"/>
      <c r="E479"/>
      <c r="F479"/>
      <c r="G479"/>
      <c r="H479"/>
      <c r="I479"/>
      <c r="J479"/>
    </row>
    <row r="480" spans="1:10" ht="38.25">
      <c r="A480" s="138" t="s">
        <v>1853</v>
      </c>
      <c r="B480" s="138" t="s">
        <v>1854</v>
      </c>
      <c r="C480" s="139" t="s">
        <v>1766</v>
      </c>
      <c r="D480"/>
      <c r="E480"/>
      <c r="F480"/>
      <c r="G480"/>
      <c r="H480"/>
      <c r="I480"/>
      <c r="J480"/>
    </row>
    <row r="481" spans="1:10" ht="25.5">
      <c r="A481" s="134" t="s">
        <v>1855</v>
      </c>
      <c r="B481" s="122" t="s">
        <v>1856</v>
      </c>
      <c r="C481" s="123" t="s">
        <v>1293</v>
      </c>
      <c r="D481"/>
      <c r="E481"/>
      <c r="F481"/>
      <c r="G481"/>
      <c r="H481"/>
      <c r="I481"/>
      <c r="J481"/>
    </row>
    <row r="482" spans="1:10" ht="51">
      <c r="A482" s="122" t="s">
        <v>1857</v>
      </c>
      <c r="B482" s="122" t="s">
        <v>1858</v>
      </c>
      <c r="C482" s="123" t="s">
        <v>1293</v>
      </c>
      <c r="D482"/>
      <c r="E482"/>
      <c r="F482"/>
      <c r="G482"/>
      <c r="H482"/>
      <c r="I482"/>
      <c r="J482"/>
    </row>
    <row r="483" spans="1:10" ht="51">
      <c r="A483" s="122" t="s">
        <v>1859</v>
      </c>
      <c r="B483" s="122" t="s">
        <v>1860</v>
      </c>
      <c r="C483" s="123" t="s">
        <v>1293</v>
      </c>
      <c r="D483"/>
      <c r="E483"/>
      <c r="F483"/>
      <c r="G483"/>
      <c r="H483"/>
      <c r="I483"/>
      <c r="J483"/>
    </row>
    <row r="484" spans="1:10" ht="140.25">
      <c r="A484" s="172" t="s">
        <v>1861</v>
      </c>
      <c r="B484" s="122" t="s">
        <v>1862</v>
      </c>
      <c r="C484" s="123" t="s">
        <v>1863</v>
      </c>
      <c r="D484"/>
      <c r="E484"/>
      <c r="F484"/>
      <c r="G484"/>
      <c r="H484"/>
      <c r="I484"/>
      <c r="J484"/>
    </row>
    <row r="485" spans="1:10" ht="38.25">
      <c r="A485" s="122" t="s">
        <v>1864</v>
      </c>
      <c r="B485" s="122" t="s">
        <v>1865</v>
      </c>
      <c r="C485" s="123" t="s">
        <v>1293</v>
      </c>
      <c r="D485"/>
      <c r="E485"/>
      <c r="F485"/>
      <c r="G485"/>
      <c r="H485"/>
      <c r="I485"/>
      <c r="J485"/>
    </row>
    <row r="486" spans="1:10" ht="38.25">
      <c r="A486" s="122" t="s">
        <v>1866</v>
      </c>
      <c r="B486" s="122" t="s">
        <v>1867</v>
      </c>
      <c r="C486" s="123" t="s">
        <v>1293</v>
      </c>
      <c r="D486"/>
      <c r="E486"/>
      <c r="F486"/>
      <c r="G486"/>
      <c r="H486"/>
      <c r="I486"/>
      <c r="J486"/>
    </row>
    <row r="487" spans="1:10" ht="38.25">
      <c r="A487" s="122" t="s">
        <v>1868</v>
      </c>
      <c r="B487" s="122" t="s">
        <v>1869</v>
      </c>
      <c r="C487" s="123" t="s">
        <v>1293</v>
      </c>
      <c r="D487"/>
      <c r="E487"/>
      <c r="F487"/>
      <c r="G487"/>
      <c r="H487"/>
      <c r="I487"/>
      <c r="J487"/>
    </row>
    <row r="488" spans="1:10" ht="38.25">
      <c r="A488" s="122" t="s">
        <v>1870</v>
      </c>
      <c r="B488" s="122" t="s">
        <v>1871</v>
      </c>
      <c r="C488" s="123" t="s">
        <v>1293</v>
      </c>
      <c r="D488"/>
      <c r="E488"/>
      <c r="F488"/>
      <c r="G488"/>
      <c r="H488"/>
      <c r="I488"/>
      <c r="J488"/>
    </row>
    <row r="489" spans="1:10" ht="38.25">
      <c r="A489" s="122" t="s">
        <v>1872</v>
      </c>
      <c r="B489" s="122" t="s">
        <v>1873</v>
      </c>
      <c r="C489" s="123" t="s">
        <v>1293</v>
      </c>
      <c r="D489"/>
      <c r="E489"/>
      <c r="F489"/>
      <c r="G489"/>
      <c r="H489"/>
      <c r="I489"/>
      <c r="J489"/>
    </row>
    <row r="490" spans="1:10" ht="38.25">
      <c r="A490" s="122" t="s">
        <v>1874</v>
      </c>
      <c r="B490" s="122" t="s">
        <v>1875</v>
      </c>
      <c r="C490" s="123" t="s">
        <v>1293</v>
      </c>
      <c r="D490"/>
      <c r="E490"/>
      <c r="F490"/>
      <c r="G490"/>
      <c r="H490"/>
      <c r="I490"/>
      <c r="J490"/>
    </row>
    <row r="491" spans="1:10" ht="38.25">
      <c r="A491" s="122" t="s">
        <v>1876</v>
      </c>
      <c r="B491" s="122" t="s">
        <v>1877</v>
      </c>
      <c r="C491" s="123" t="s">
        <v>1293</v>
      </c>
      <c r="D491"/>
      <c r="E491"/>
      <c r="F491"/>
      <c r="G491"/>
      <c r="H491"/>
      <c r="I491"/>
      <c r="J491"/>
    </row>
    <row r="492" spans="1:10" ht="38.25">
      <c r="A492" s="122" t="s">
        <v>1878</v>
      </c>
      <c r="B492" s="122" t="s">
        <v>1879</v>
      </c>
      <c r="C492" s="123" t="s">
        <v>1293</v>
      </c>
      <c r="D492"/>
      <c r="E492"/>
      <c r="F492"/>
      <c r="G492"/>
      <c r="H492"/>
      <c r="I492"/>
      <c r="J492"/>
    </row>
    <row r="493" spans="1:10" ht="38.25">
      <c r="A493" s="122" t="s">
        <v>1880</v>
      </c>
      <c r="B493" s="122" t="s">
        <v>1881</v>
      </c>
      <c r="C493" s="123" t="s">
        <v>1293</v>
      </c>
      <c r="D493"/>
      <c r="E493"/>
      <c r="F493"/>
      <c r="G493"/>
      <c r="H493"/>
      <c r="I493"/>
      <c r="J493"/>
    </row>
    <row r="494" spans="1:10" ht="38.25">
      <c r="A494" s="122" t="s">
        <v>1882</v>
      </c>
      <c r="B494" s="122" t="s">
        <v>1883</v>
      </c>
      <c r="C494" s="123" t="s">
        <v>1293</v>
      </c>
      <c r="D494"/>
      <c r="E494"/>
      <c r="F494"/>
      <c r="G494"/>
      <c r="H494"/>
      <c r="I494"/>
      <c r="J494"/>
    </row>
    <row r="495" spans="1:10" ht="38.25">
      <c r="A495" s="122" t="s">
        <v>1884</v>
      </c>
      <c r="B495" s="122" t="s">
        <v>1885</v>
      </c>
      <c r="C495" s="123" t="s">
        <v>1293</v>
      </c>
      <c r="D495"/>
      <c r="E495"/>
      <c r="F495"/>
      <c r="G495"/>
      <c r="H495"/>
      <c r="I495"/>
      <c r="J495"/>
    </row>
    <row r="496" spans="1:10" ht="38.25">
      <c r="A496" s="122" t="s">
        <v>1886</v>
      </c>
      <c r="B496" s="122" t="s">
        <v>1887</v>
      </c>
      <c r="C496" s="123" t="s">
        <v>1293</v>
      </c>
      <c r="D496"/>
      <c r="E496"/>
      <c r="F496"/>
      <c r="G496"/>
      <c r="H496"/>
      <c r="I496"/>
      <c r="J496"/>
    </row>
    <row r="497" spans="1:10" ht="38.25">
      <c r="A497" s="122" t="s">
        <v>1888</v>
      </c>
      <c r="B497" s="122" t="s">
        <v>1889</v>
      </c>
      <c r="C497" s="123" t="s">
        <v>1293</v>
      </c>
      <c r="D497"/>
      <c r="E497"/>
      <c r="F497"/>
      <c r="G497"/>
      <c r="H497"/>
      <c r="I497"/>
      <c r="J497"/>
    </row>
    <row r="498" spans="1:10" ht="38.25">
      <c r="A498" s="122" t="s">
        <v>1890</v>
      </c>
      <c r="B498" s="122" t="s">
        <v>1891</v>
      </c>
      <c r="C498" s="123" t="s">
        <v>1293</v>
      </c>
      <c r="D498"/>
      <c r="E498"/>
      <c r="F498"/>
      <c r="G498"/>
      <c r="H498"/>
      <c r="I498"/>
      <c r="J498"/>
    </row>
    <row r="499" spans="1:10" ht="25.5">
      <c r="A499" s="134" t="s">
        <v>1892</v>
      </c>
      <c r="B499" s="122" t="s">
        <v>1893</v>
      </c>
      <c r="C499" s="123" t="s">
        <v>1293</v>
      </c>
      <c r="D499"/>
      <c r="E499"/>
      <c r="F499"/>
      <c r="G499"/>
      <c r="H499"/>
      <c r="I499"/>
      <c r="J499"/>
    </row>
    <row r="500" spans="1:10" ht="38.25">
      <c r="A500" s="134" t="s">
        <v>1894</v>
      </c>
      <c r="B500" s="122" t="s">
        <v>1895</v>
      </c>
      <c r="C500" s="123" t="s">
        <v>1293</v>
      </c>
      <c r="D500"/>
      <c r="E500"/>
      <c r="F500"/>
      <c r="G500"/>
      <c r="H500"/>
      <c r="I500"/>
      <c r="J500"/>
    </row>
    <row r="501" spans="1:10" ht="25.5">
      <c r="A501" s="134" t="s">
        <v>1896</v>
      </c>
      <c r="B501" s="122" t="s">
        <v>1897</v>
      </c>
      <c r="C501" s="123" t="s">
        <v>1293</v>
      </c>
      <c r="D501"/>
      <c r="E501"/>
      <c r="F501"/>
      <c r="G501"/>
      <c r="H501"/>
      <c r="I501"/>
      <c r="J501"/>
    </row>
    <row r="502" spans="1:10" ht="25.5">
      <c r="A502" s="134" t="s">
        <v>1898</v>
      </c>
      <c r="B502" s="122" t="s">
        <v>1899</v>
      </c>
      <c r="C502" s="123" t="s">
        <v>1293</v>
      </c>
      <c r="D502"/>
      <c r="E502"/>
      <c r="F502"/>
      <c r="G502"/>
      <c r="H502"/>
      <c r="I502"/>
      <c r="J502"/>
    </row>
    <row r="503" spans="1:10">
      <c r="A503" s="140" t="s">
        <v>1900</v>
      </c>
      <c r="B503" s="140" t="s">
        <v>1901</v>
      </c>
      <c r="C503" s="128" t="s">
        <v>1293</v>
      </c>
      <c r="D503"/>
      <c r="E503"/>
      <c r="F503"/>
      <c r="G503"/>
      <c r="H503"/>
      <c r="I503"/>
      <c r="J503"/>
    </row>
    <row r="504" spans="1:10">
      <c r="A504" s="140" t="s">
        <v>1902</v>
      </c>
      <c r="B504" s="140" t="s">
        <v>1903</v>
      </c>
      <c r="C504" s="128" t="s">
        <v>1293</v>
      </c>
      <c r="D504"/>
      <c r="E504"/>
      <c r="F504"/>
      <c r="G504"/>
      <c r="H504"/>
      <c r="I504"/>
      <c r="J504"/>
    </row>
    <row r="505" spans="1:10">
      <c r="A505" s="140" t="s">
        <v>1904</v>
      </c>
      <c r="B505" s="140" t="s">
        <v>1905</v>
      </c>
      <c r="C505" s="128" t="s">
        <v>1293</v>
      </c>
      <c r="D505"/>
      <c r="E505"/>
      <c r="F505"/>
      <c r="G505"/>
      <c r="H505"/>
      <c r="I505"/>
      <c r="J505"/>
    </row>
    <row r="506" spans="1:10">
      <c r="A506" s="140" t="s">
        <v>1906</v>
      </c>
      <c r="B506" s="140" t="s">
        <v>1907</v>
      </c>
      <c r="C506" s="128" t="s">
        <v>1293</v>
      </c>
      <c r="D506"/>
      <c r="E506"/>
      <c r="F506"/>
      <c r="G506"/>
      <c r="H506"/>
      <c r="I506"/>
      <c r="J506"/>
    </row>
    <row r="507" spans="1:10" ht="51">
      <c r="A507" s="136" t="s">
        <v>1908</v>
      </c>
      <c r="B507" s="136" t="s">
        <v>1909</v>
      </c>
      <c r="C507" s="128" t="s">
        <v>1910</v>
      </c>
      <c r="D507"/>
      <c r="E507"/>
      <c r="F507"/>
      <c r="G507"/>
      <c r="H507"/>
      <c r="I507"/>
      <c r="J507"/>
    </row>
    <row r="508" spans="1:10" ht="51">
      <c r="A508" s="146" t="s">
        <v>1911</v>
      </c>
      <c r="B508" s="146" t="s">
        <v>1912</v>
      </c>
      <c r="C508" s="145" t="s">
        <v>1293</v>
      </c>
      <c r="D508"/>
      <c r="E508"/>
      <c r="F508"/>
      <c r="G508"/>
      <c r="H508"/>
      <c r="I508"/>
      <c r="J508"/>
    </row>
    <row r="509" spans="1:10" ht="102">
      <c r="A509" s="134" t="s">
        <v>1913</v>
      </c>
      <c r="B509" s="122" t="s">
        <v>1914</v>
      </c>
      <c r="C509" s="123" t="s">
        <v>1293</v>
      </c>
      <c r="D509"/>
      <c r="E509"/>
      <c r="F509"/>
      <c r="G509"/>
      <c r="H509"/>
      <c r="I509"/>
      <c r="J509"/>
    </row>
    <row r="510" spans="1:10" ht="102">
      <c r="A510" s="134" t="s">
        <v>1913</v>
      </c>
      <c r="B510" s="122" t="s">
        <v>1915</v>
      </c>
      <c r="C510" s="123" t="s">
        <v>1293</v>
      </c>
      <c r="D510"/>
      <c r="E510"/>
      <c r="F510"/>
      <c r="G510"/>
      <c r="H510"/>
      <c r="I510"/>
      <c r="J510"/>
    </row>
    <row r="511" spans="1:10" ht="102">
      <c r="A511" s="134" t="s">
        <v>1916</v>
      </c>
      <c r="B511" s="122" t="s">
        <v>1917</v>
      </c>
      <c r="C511" s="123" t="s">
        <v>1293</v>
      </c>
      <c r="D511"/>
      <c r="E511"/>
      <c r="F511"/>
      <c r="G511"/>
      <c r="H511"/>
      <c r="I511"/>
      <c r="J511"/>
    </row>
    <row r="512" spans="1:10" ht="102">
      <c r="A512" s="134" t="s">
        <v>1916</v>
      </c>
      <c r="B512" s="122" t="s">
        <v>1918</v>
      </c>
      <c r="C512" s="123" t="s">
        <v>1293</v>
      </c>
      <c r="D512"/>
      <c r="E512"/>
      <c r="F512"/>
      <c r="G512"/>
      <c r="H512"/>
      <c r="I512"/>
      <c r="J512"/>
    </row>
    <row r="513" spans="1:10" ht="153">
      <c r="A513" s="141" t="s">
        <v>1919</v>
      </c>
      <c r="B513" s="138" t="s">
        <v>1920</v>
      </c>
      <c r="C513" s="123" t="s">
        <v>1293</v>
      </c>
      <c r="D513"/>
      <c r="E513"/>
      <c r="F513"/>
      <c r="G513"/>
      <c r="H513"/>
      <c r="I513"/>
      <c r="J513"/>
    </row>
    <row r="514" spans="1:10" ht="165.75">
      <c r="A514" s="134" t="s">
        <v>1919</v>
      </c>
      <c r="B514" s="122" t="s">
        <v>1921</v>
      </c>
      <c r="C514" s="123" t="s">
        <v>1293</v>
      </c>
      <c r="D514"/>
      <c r="E514"/>
      <c r="F514"/>
      <c r="G514"/>
      <c r="H514"/>
      <c r="I514"/>
      <c r="J514"/>
    </row>
    <row r="515" spans="1:10" ht="153">
      <c r="A515" s="141" t="s">
        <v>1922</v>
      </c>
      <c r="B515" s="138" t="s">
        <v>1923</v>
      </c>
      <c r="C515" s="123" t="s">
        <v>1293</v>
      </c>
      <c r="D515"/>
      <c r="E515"/>
      <c r="F515"/>
      <c r="G515"/>
      <c r="H515"/>
      <c r="I515"/>
      <c r="J515"/>
    </row>
    <row r="516" spans="1:10" ht="165.75">
      <c r="A516" s="134" t="s">
        <v>1922</v>
      </c>
      <c r="B516" s="122" t="s">
        <v>1924</v>
      </c>
      <c r="C516" s="123" t="s">
        <v>1293</v>
      </c>
      <c r="D516"/>
      <c r="E516"/>
      <c r="F516"/>
      <c r="G516"/>
      <c r="H516"/>
      <c r="I516"/>
      <c r="J516"/>
    </row>
    <row r="517" spans="1:10" ht="140.25">
      <c r="A517" s="141" t="s">
        <v>1925</v>
      </c>
      <c r="B517" s="138" t="s">
        <v>1926</v>
      </c>
      <c r="C517" s="123" t="s">
        <v>1293</v>
      </c>
      <c r="D517"/>
      <c r="E517"/>
      <c r="F517"/>
      <c r="G517"/>
      <c r="H517"/>
      <c r="I517"/>
      <c r="J517"/>
    </row>
    <row r="518" spans="1:10" ht="140.25">
      <c r="A518" s="134" t="s">
        <v>1925</v>
      </c>
      <c r="B518" s="122" t="s">
        <v>1927</v>
      </c>
      <c r="C518" s="123" t="s">
        <v>1293</v>
      </c>
      <c r="D518"/>
      <c r="E518"/>
      <c r="F518"/>
      <c r="G518"/>
      <c r="H518"/>
      <c r="I518"/>
      <c r="J518"/>
    </row>
    <row r="519" spans="1:10" ht="140.25">
      <c r="A519" s="141" t="s">
        <v>1928</v>
      </c>
      <c r="B519" s="138" t="s">
        <v>1929</v>
      </c>
      <c r="C519" s="123" t="s">
        <v>1293</v>
      </c>
      <c r="D519"/>
      <c r="E519"/>
      <c r="F519"/>
      <c r="G519"/>
      <c r="H519"/>
      <c r="I519"/>
      <c r="J519"/>
    </row>
    <row r="520" spans="1:10" ht="140.25">
      <c r="A520" s="134" t="s">
        <v>1928</v>
      </c>
      <c r="B520" s="122" t="s">
        <v>1930</v>
      </c>
      <c r="C520" s="123" t="s">
        <v>1293</v>
      </c>
      <c r="D520"/>
      <c r="E520"/>
      <c r="F520"/>
      <c r="G520"/>
      <c r="H520"/>
      <c r="I520"/>
      <c r="J520"/>
    </row>
    <row r="521" spans="1:10" ht="140.25">
      <c r="A521" s="141" t="s">
        <v>1931</v>
      </c>
      <c r="B521" s="138" t="s">
        <v>1932</v>
      </c>
      <c r="C521" s="123" t="s">
        <v>1293</v>
      </c>
      <c r="D521"/>
      <c r="E521"/>
      <c r="F521"/>
      <c r="G521"/>
      <c r="H521"/>
      <c r="I521"/>
      <c r="J521"/>
    </row>
    <row r="522" spans="1:10" ht="140.25">
      <c r="A522" s="134" t="s">
        <v>1931</v>
      </c>
      <c r="B522" s="122" t="s">
        <v>1933</v>
      </c>
      <c r="C522" s="123" t="s">
        <v>1293</v>
      </c>
      <c r="D522"/>
      <c r="E522"/>
      <c r="F522"/>
      <c r="G522"/>
      <c r="H522"/>
      <c r="I522"/>
      <c r="J522"/>
    </row>
    <row r="523" spans="1:10" ht="140.25">
      <c r="A523" s="141" t="s">
        <v>1934</v>
      </c>
      <c r="B523" s="138" t="s">
        <v>1935</v>
      </c>
      <c r="C523" s="123" t="s">
        <v>1293</v>
      </c>
      <c r="D523"/>
      <c r="E523"/>
      <c r="F523"/>
      <c r="G523"/>
      <c r="H523"/>
      <c r="I523"/>
      <c r="J523"/>
    </row>
    <row r="524" spans="1:10" ht="140.25">
      <c r="A524" s="141" t="s">
        <v>1936</v>
      </c>
      <c r="B524" s="138" t="s">
        <v>1937</v>
      </c>
      <c r="C524" s="123" t="s">
        <v>1293</v>
      </c>
      <c r="D524"/>
      <c r="E524"/>
      <c r="F524"/>
      <c r="G524"/>
      <c r="H524"/>
      <c r="I524"/>
      <c r="J524"/>
    </row>
    <row r="525" spans="1:10" ht="127.5">
      <c r="A525" s="138" t="s">
        <v>1938</v>
      </c>
      <c r="B525" s="138" t="s">
        <v>1939</v>
      </c>
      <c r="C525" s="123" t="s">
        <v>1293</v>
      </c>
      <c r="D525"/>
      <c r="E525"/>
      <c r="F525"/>
      <c r="G525"/>
      <c r="H525"/>
      <c r="I525"/>
      <c r="J525"/>
    </row>
    <row r="526" spans="1:10" ht="127.5">
      <c r="A526" s="138" t="s">
        <v>1940</v>
      </c>
      <c r="B526" s="138" t="s">
        <v>1941</v>
      </c>
      <c r="C526" s="123" t="s">
        <v>1293</v>
      </c>
      <c r="D526"/>
      <c r="E526"/>
      <c r="F526"/>
      <c r="G526"/>
      <c r="H526"/>
      <c r="I526"/>
      <c r="J526"/>
    </row>
    <row r="527" spans="1:10" ht="127.5">
      <c r="A527" s="138" t="s">
        <v>1942</v>
      </c>
      <c r="B527" s="138" t="s">
        <v>1943</v>
      </c>
      <c r="C527" s="123" t="s">
        <v>1293</v>
      </c>
      <c r="D527"/>
      <c r="E527"/>
      <c r="F527"/>
      <c r="G527"/>
      <c r="H527"/>
      <c r="I527"/>
      <c r="J527"/>
    </row>
    <row r="528" spans="1:10" ht="127.5">
      <c r="A528" s="138" t="s">
        <v>1944</v>
      </c>
      <c r="B528" s="138" t="s">
        <v>1945</v>
      </c>
      <c r="C528" s="123" t="s">
        <v>1293</v>
      </c>
      <c r="D528"/>
      <c r="E528"/>
      <c r="F528"/>
      <c r="G528"/>
      <c r="H528"/>
      <c r="I528"/>
      <c r="J528"/>
    </row>
    <row r="529" spans="1:10" ht="127.5">
      <c r="A529" s="138" t="s">
        <v>1946</v>
      </c>
      <c r="B529" s="138" t="s">
        <v>1947</v>
      </c>
      <c r="C529" s="123" t="s">
        <v>1293</v>
      </c>
      <c r="D529"/>
      <c r="E529"/>
      <c r="F529"/>
      <c r="G529"/>
      <c r="H529"/>
      <c r="I529"/>
      <c r="J529"/>
    </row>
    <row r="530" spans="1:10" ht="153">
      <c r="A530" s="138" t="s">
        <v>1948</v>
      </c>
      <c r="B530" s="138" t="s">
        <v>1949</v>
      </c>
      <c r="C530" s="123" t="s">
        <v>1293</v>
      </c>
      <c r="D530"/>
      <c r="E530"/>
      <c r="F530"/>
      <c r="G530"/>
      <c r="H530"/>
      <c r="I530"/>
      <c r="J530"/>
    </row>
    <row r="531" spans="1:10" ht="63.75">
      <c r="A531" s="138" t="s">
        <v>1950</v>
      </c>
      <c r="B531" s="138" t="s">
        <v>1951</v>
      </c>
      <c r="C531" s="123" t="s">
        <v>1293</v>
      </c>
      <c r="D531"/>
      <c r="E531"/>
      <c r="F531"/>
      <c r="G531"/>
      <c r="H531"/>
      <c r="I531"/>
      <c r="J531"/>
    </row>
    <row r="532" spans="1:10" ht="38.25">
      <c r="A532" s="132" t="s">
        <v>1952</v>
      </c>
      <c r="B532" s="121" t="s">
        <v>1953</v>
      </c>
      <c r="C532" s="123" t="s">
        <v>1293</v>
      </c>
      <c r="D532"/>
      <c r="E532"/>
      <c r="F532"/>
      <c r="G532"/>
      <c r="H532"/>
      <c r="I532"/>
      <c r="J532"/>
    </row>
    <row r="533" spans="1:10" ht="38.25">
      <c r="A533" s="132" t="s">
        <v>1954</v>
      </c>
      <c r="B533" s="121" t="s">
        <v>1955</v>
      </c>
      <c r="C533" s="123" t="s">
        <v>1293</v>
      </c>
      <c r="D533"/>
      <c r="E533"/>
      <c r="F533"/>
      <c r="G533"/>
      <c r="H533"/>
      <c r="I533"/>
      <c r="J533"/>
    </row>
    <row r="534" spans="1:10" ht="38.25">
      <c r="A534" s="134" t="s">
        <v>1956</v>
      </c>
      <c r="B534" s="122" t="s">
        <v>1957</v>
      </c>
      <c r="C534" s="123" t="s">
        <v>1293</v>
      </c>
      <c r="D534"/>
      <c r="E534"/>
      <c r="F534"/>
      <c r="G534"/>
      <c r="H534"/>
      <c r="I534"/>
      <c r="J534"/>
    </row>
    <row r="535" spans="1:10" ht="38.25">
      <c r="A535" s="134" t="s">
        <v>1958</v>
      </c>
      <c r="B535" s="122" t="s">
        <v>1959</v>
      </c>
      <c r="C535" s="123" t="s">
        <v>1293</v>
      </c>
      <c r="D535"/>
      <c r="E535"/>
      <c r="F535"/>
      <c r="G535"/>
      <c r="H535"/>
      <c r="I535"/>
      <c r="J535"/>
    </row>
    <row r="536" spans="1:10" ht="140.25">
      <c r="A536" s="138" t="s">
        <v>1960</v>
      </c>
      <c r="B536" s="125" t="s">
        <v>1961</v>
      </c>
      <c r="C536" s="123" t="s">
        <v>1293</v>
      </c>
      <c r="D536"/>
      <c r="E536"/>
      <c r="F536"/>
      <c r="G536"/>
      <c r="H536"/>
      <c r="I536"/>
      <c r="J536"/>
    </row>
    <row r="537" spans="1:10" ht="140.25">
      <c r="A537" s="138" t="s">
        <v>1962</v>
      </c>
      <c r="B537" s="125" t="s">
        <v>1961</v>
      </c>
      <c r="C537" s="123" t="s">
        <v>1293</v>
      </c>
      <c r="D537"/>
      <c r="E537"/>
      <c r="F537"/>
      <c r="G537"/>
      <c r="H537"/>
      <c r="I537"/>
      <c r="J537"/>
    </row>
    <row r="538" spans="1:10" ht="153">
      <c r="A538" s="138" t="s">
        <v>1963</v>
      </c>
      <c r="B538" s="125" t="s">
        <v>1964</v>
      </c>
      <c r="C538" s="123" t="s">
        <v>1293</v>
      </c>
      <c r="D538"/>
      <c r="E538"/>
      <c r="F538"/>
      <c r="G538"/>
      <c r="H538"/>
      <c r="I538"/>
      <c r="J538"/>
    </row>
    <row r="539" spans="1:10" ht="140.25">
      <c r="A539" s="138" t="s">
        <v>1965</v>
      </c>
      <c r="B539" s="125" t="s">
        <v>1961</v>
      </c>
      <c r="C539" s="123" t="s">
        <v>1293</v>
      </c>
      <c r="D539"/>
      <c r="E539"/>
      <c r="F539"/>
      <c r="G539"/>
      <c r="H539"/>
      <c r="I539"/>
      <c r="J539"/>
    </row>
    <row r="540" spans="1:10" ht="140.25">
      <c r="A540" s="121" t="s">
        <v>1966</v>
      </c>
      <c r="B540" s="136" t="s">
        <v>1961</v>
      </c>
      <c r="C540" s="123" t="s">
        <v>1293</v>
      </c>
      <c r="D540"/>
      <c r="E540"/>
      <c r="F540"/>
      <c r="G540"/>
      <c r="H540"/>
      <c r="I540"/>
      <c r="J540"/>
    </row>
    <row r="541" spans="1:10">
      <c r="D541"/>
      <c r="E541"/>
      <c r="F541"/>
      <c r="G541"/>
      <c r="H541"/>
      <c r="I541"/>
      <c r="J541"/>
    </row>
    <row r="542" spans="1:10">
      <c r="D542"/>
      <c r="E542"/>
      <c r="F542"/>
      <c r="G542"/>
      <c r="H542"/>
      <c r="I542"/>
      <c r="J542"/>
    </row>
    <row r="543" spans="1:10">
      <c r="D543"/>
      <c r="E543"/>
      <c r="F543"/>
      <c r="G543"/>
      <c r="H543"/>
      <c r="I543"/>
      <c r="J543"/>
    </row>
    <row r="544" spans="1:10">
      <c r="D544"/>
      <c r="E544"/>
      <c r="F544"/>
      <c r="G544"/>
      <c r="H544"/>
      <c r="I544"/>
      <c r="J544"/>
    </row>
    <row r="545" spans="4:10">
      <c r="D545"/>
      <c r="E545"/>
      <c r="F545"/>
      <c r="G545"/>
      <c r="H545"/>
      <c r="I545"/>
      <c r="J545"/>
    </row>
    <row r="546" spans="4:10">
      <c r="D546"/>
      <c r="E546"/>
      <c r="F546"/>
      <c r="G546"/>
      <c r="H546"/>
      <c r="I546"/>
      <c r="J546"/>
    </row>
    <row r="547" spans="4:10">
      <c r="D547"/>
      <c r="E547"/>
      <c r="F547"/>
      <c r="G547"/>
      <c r="H547"/>
      <c r="I547"/>
      <c r="J547"/>
    </row>
    <row r="548" spans="4:10">
      <c r="D548"/>
      <c r="E548"/>
      <c r="F548"/>
      <c r="G548"/>
      <c r="H548"/>
      <c r="I548"/>
      <c r="J548"/>
    </row>
    <row r="549" spans="4:10">
      <c r="D549"/>
      <c r="E549"/>
      <c r="F549"/>
      <c r="G549"/>
      <c r="H549"/>
      <c r="I549"/>
      <c r="J549"/>
    </row>
    <row r="550" spans="4:10">
      <c r="D550"/>
      <c r="E550"/>
      <c r="F550"/>
      <c r="G550"/>
      <c r="H550"/>
      <c r="I550"/>
      <c r="J550"/>
    </row>
    <row r="551" spans="4:10">
      <c r="D551"/>
      <c r="E551"/>
      <c r="F551"/>
      <c r="G551"/>
      <c r="H551"/>
      <c r="I551"/>
      <c r="J551"/>
    </row>
    <row r="552" spans="4:10">
      <c r="D552"/>
      <c r="E552"/>
      <c r="F552"/>
      <c r="G552"/>
      <c r="H552"/>
      <c r="I552"/>
      <c r="J552"/>
    </row>
    <row r="553" spans="4:10">
      <c r="D553"/>
      <c r="E553"/>
      <c r="F553"/>
      <c r="G553"/>
      <c r="H553"/>
      <c r="I553"/>
      <c r="J553"/>
    </row>
    <row r="554" spans="4:10">
      <c r="D554"/>
      <c r="E554"/>
      <c r="F554"/>
      <c r="G554"/>
      <c r="H554"/>
      <c r="I554"/>
      <c r="J554"/>
    </row>
    <row r="555" spans="4:10">
      <c r="D555"/>
      <c r="E555"/>
      <c r="F555"/>
      <c r="G555"/>
      <c r="H555"/>
      <c r="I555"/>
      <c r="J555"/>
    </row>
    <row r="556" spans="4:10">
      <c r="D556"/>
      <c r="E556"/>
      <c r="F556"/>
      <c r="G556"/>
      <c r="H556"/>
      <c r="I556"/>
      <c r="J556"/>
    </row>
    <row r="557" spans="4:10">
      <c r="D557"/>
      <c r="E557"/>
      <c r="F557"/>
      <c r="G557"/>
      <c r="H557"/>
      <c r="I557"/>
      <c r="J557"/>
    </row>
    <row r="558" spans="4:10">
      <c r="D558"/>
      <c r="E558"/>
      <c r="F558"/>
      <c r="G558"/>
      <c r="H558"/>
      <c r="I558"/>
      <c r="J558"/>
    </row>
    <row r="559" spans="4:10">
      <c r="D559"/>
      <c r="E559"/>
      <c r="F559"/>
      <c r="G559"/>
      <c r="H559"/>
      <c r="I559"/>
      <c r="J559"/>
    </row>
    <row r="560" spans="4:10">
      <c r="D560"/>
      <c r="E560"/>
      <c r="F560"/>
      <c r="G560"/>
      <c r="H560"/>
      <c r="I560"/>
      <c r="J560"/>
    </row>
    <row r="561" spans="4:10">
      <c r="D561"/>
      <c r="E561"/>
      <c r="F561"/>
      <c r="G561"/>
      <c r="H561"/>
      <c r="I561"/>
      <c r="J561"/>
    </row>
    <row r="562" spans="4:10">
      <c r="D562"/>
      <c r="E562"/>
      <c r="F562"/>
      <c r="G562"/>
      <c r="H562"/>
      <c r="I562"/>
      <c r="J562"/>
    </row>
    <row r="563" spans="4:10">
      <c r="D563"/>
      <c r="E563"/>
      <c r="F563"/>
      <c r="G563"/>
      <c r="H563"/>
      <c r="I563"/>
      <c r="J563"/>
    </row>
    <row r="564" spans="4:10">
      <c r="D564"/>
      <c r="E564"/>
      <c r="F564"/>
      <c r="G564"/>
      <c r="H564"/>
      <c r="I564"/>
      <c r="J564"/>
    </row>
    <row r="565" spans="4:10">
      <c r="D565"/>
      <c r="E565"/>
      <c r="F565"/>
      <c r="G565"/>
      <c r="H565"/>
      <c r="I565"/>
      <c r="J565"/>
    </row>
    <row r="566" spans="4:10">
      <c r="D566"/>
      <c r="E566"/>
      <c r="F566"/>
      <c r="G566"/>
      <c r="H566"/>
      <c r="I566"/>
      <c r="J566"/>
    </row>
    <row r="567" spans="4:10">
      <c r="D567"/>
      <c r="E567"/>
      <c r="F567"/>
      <c r="G567"/>
      <c r="H567"/>
      <c r="I567"/>
      <c r="J567"/>
    </row>
    <row r="568" spans="4:10">
      <c r="D568"/>
      <c r="E568"/>
      <c r="F568"/>
      <c r="G568"/>
      <c r="H568"/>
      <c r="I568"/>
      <c r="J568"/>
    </row>
    <row r="569" spans="4:10">
      <c r="D569"/>
      <c r="E569"/>
      <c r="F569"/>
      <c r="G569"/>
      <c r="H569"/>
      <c r="I569"/>
      <c r="J569"/>
    </row>
    <row r="570" spans="4:10">
      <c r="D570"/>
      <c r="E570"/>
      <c r="F570"/>
      <c r="G570"/>
      <c r="H570"/>
      <c r="I570"/>
      <c r="J570"/>
    </row>
    <row r="571" spans="4:10">
      <c r="D571"/>
      <c r="E571"/>
      <c r="F571"/>
      <c r="G571"/>
      <c r="H571"/>
      <c r="I571"/>
      <c r="J571"/>
    </row>
    <row r="572" spans="4:10">
      <c r="D572"/>
      <c r="E572"/>
      <c r="F572"/>
      <c r="G572"/>
      <c r="H572"/>
      <c r="I572"/>
      <c r="J572"/>
    </row>
    <row r="573" spans="4:10">
      <c r="D573"/>
      <c r="E573"/>
      <c r="F573"/>
      <c r="G573"/>
      <c r="H573"/>
      <c r="I573"/>
      <c r="J573"/>
    </row>
    <row r="574" spans="4:10">
      <c r="D574"/>
      <c r="E574"/>
      <c r="F574"/>
      <c r="G574"/>
      <c r="H574"/>
      <c r="I574"/>
      <c r="J574"/>
    </row>
    <row r="575" spans="4:10">
      <c r="D575"/>
      <c r="E575"/>
      <c r="F575"/>
      <c r="G575"/>
      <c r="H575"/>
      <c r="I575"/>
      <c r="J575"/>
    </row>
    <row r="576" spans="4:10">
      <c r="D576"/>
      <c r="E576"/>
      <c r="F576"/>
      <c r="G576"/>
      <c r="H576"/>
      <c r="I576"/>
      <c r="J576"/>
    </row>
    <row r="577" spans="4:10">
      <c r="D577"/>
      <c r="E577"/>
      <c r="F577"/>
      <c r="G577"/>
      <c r="H577"/>
      <c r="I577"/>
      <c r="J577"/>
    </row>
    <row r="578" spans="4:10">
      <c r="D578"/>
      <c r="E578"/>
      <c r="F578"/>
      <c r="G578"/>
      <c r="H578"/>
      <c r="I578"/>
      <c r="J578"/>
    </row>
    <row r="579" spans="4:10">
      <c r="D579"/>
      <c r="E579"/>
      <c r="F579"/>
      <c r="G579"/>
      <c r="H579"/>
      <c r="I579"/>
      <c r="J579"/>
    </row>
    <row r="580" spans="4:10">
      <c r="D580"/>
      <c r="E580"/>
      <c r="F580"/>
      <c r="G580"/>
      <c r="H580"/>
      <c r="I580"/>
      <c r="J580"/>
    </row>
    <row r="581" spans="4:10">
      <c r="D581"/>
      <c r="E581"/>
      <c r="F581"/>
      <c r="G581"/>
      <c r="H581"/>
      <c r="I581"/>
      <c r="J581"/>
    </row>
    <row r="582" spans="4:10">
      <c r="D582"/>
      <c r="E582"/>
      <c r="F582"/>
      <c r="G582"/>
      <c r="H582"/>
      <c r="I582"/>
      <c r="J582"/>
    </row>
    <row r="583" spans="4:10">
      <c r="D583"/>
      <c r="E583"/>
      <c r="F583"/>
      <c r="G583"/>
      <c r="H583"/>
      <c r="I583"/>
      <c r="J583"/>
    </row>
    <row r="584" spans="4:10">
      <c r="D584"/>
      <c r="E584"/>
      <c r="F584"/>
      <c r="G584"/>
      <c r="H584"/>
      <c r="I584"/>
      <c r="J584"/>
    </row>
    <row r="585" spans="4:10">
      <c r="D585"/>
      <c r="E585"/>
      <c r="F585"/>
      <c r="G585"/>
      <c r="H585"/>
      <c r="I585"/>
      <c r="J585"/>
    </row>
    <row r="586" spans="4:10">
      <c r="D586"/>
      <c r="E586"/>
      <c r="F586"/>
      <c r="G586"/>
      <c r="H586"/>
      <c r="I586"/>
      <c r="J586"/>
    </row>
    <row r="587" spans="4:10">
      <c r="D587"/>
      <c r="E587"/>
      <c r="F587"/>
      <c r="G587"/>
      <c r="H587"/>
      <c r="I587"/>
      <c r="J587"/>
    </row>
    <row r="588" spans="4:10">
      <c r="D588"/>
      <c r="E588"/>
      <c r="F588"/>
      <c r="G588"/>
      <c r="H588"/>
      <c r="I588"/>
      <c r="J588"/>
    </row>
    <row r="589" spans="4:10">
      <c r="D589"/>
      <c r="E589"/>
      <c r="F589"/>
      <c r="G589"/>
      <c r="H589"/>
      <c r="I589"/>
      <c r="J589"/>
    </row>
    <row r="590" spans="4:10">
      <c r="D590"/>
      <c r="E590"/>
      <c r="F590"/>
      <c r="G590"/>
      <c r="H590"/>
      <c r="I590"/>
      <c r="J590"/>
    </row>
    <row r="591" spans="4:10">
      <c r="D591"/>
      <c r="E591"/>
      <c r="F591"/>
      <c r="G591"/>
      <c r="H591"/>
      <c r="I591"/>
      <c r="J591"/>
    </row>
    <row r="592" spans="4:10">
      <c r="D592"/>
      <c r="E592"/>
      <c r="F592"/>
      <c r="G592"/>
      <c r="H592"/>
      <c r="I592"/>
      <c r="J592"/>
    </row>
    <row r="593" spans="4:10">
      <c r="D593"/>
      <c r="E593"/>
      <c r="F593"/>
      <c r="G593"/>
      <c r="H593"/>
      <c r="I593"/>
      <c r="J593"/>
    </row>
    <row r="594" spans="4:10">
      <c r="D594"/>
      <c r="E594"/>
      <c r="F594"/>
      <c r="G594"/>
      <c r="H594"/>
      <c r="I594"/>
      <c r="J594"/>
    </row>
    <row r="595" spans="4:10">
      <c r="D595"/>
      <c r="E595"/>
      <c r="F595"/>
      <c r="G595"/>
      <c r="H595"/>
      <c r="I595"/>
      <c r="J595"/>
    </row>
    <row r="596" spans="4:10">
      <c r="D596"/>
      <c r="E596"/>
      <c r="F596"/>
      <c r="G596"/>
      <c r="H596"/>
      <c r="I596"/>
      <c r="J596"/>
    </row>
    <row r="597" spans="4:10">
      <c r="D597"/>
      <c r="E597"/>
      <c r="F597"/>
      <c r="G597"/>
      <c r="H597"/>
      <c r="I597"/>
      <c r="J597"/>
    </row>
    <row r="598" spans="4:10">
      <c r="D598"/>
      <c r="E598"/>
      <c r="F598"/>
      <c r="G598"/>
      <c r="H598"/>
      <c r="I598"/>
      <c r="J598"/>
    </row>
    <row r="599" spans="4:10">
      <c r="D599"/>
      <c r="E599"/>
      <c r="F599"/>
      <c r="G599"/>
      <c r="H599"/>
      <c r="I599"/>
      <c r="J599"/>
    </row>
    <row r="600" spans="4:10">
      <c r="D600"/>
      <c r="E600"/>
      <c r="F600"/>
      <c r="G600"/>
      <c r="H600"/>
      <c r="I600"/>
      <c r="J600"/>
    </row>
    <row r="601" spans="4:10">
      <c r="D601"/>
      <c r="E601"/>
      <c r="F601"/>
      <c r="G601"/>
      <c r="H601"/>
      <c r="I601"/>
      <c r="J601"/>
    </row>
    <row r="602" spans="4:10">
      <c r="D602"/>
      <c r="E602"/>
      <c r="F602"/>
      <c r="G602"/>
      <c r="H602"/>
      <c r="I602"/>
      <c r="J602"/>
    </row>
    <row r="603" spans="4:10">
      <c r="D603"/>
      <c r="E603"/>
      <c r="F603"/>
      <c r="G603"/>
      <c r="H603"/>
      <c r="I603"/>
      <c r="J603"/>
    </row>
    <row r="604" spans="4:10">
      <c r="D604"/>
      <c r="E604"/>
      <c r="F604"/>
      <c r="G604"/>
      <c r="H604"/>
      <c r="I604"/>
      <c r="J604"/>
    </row>
    <row r="605" spans="4:10">
      <c r="D605"/>
      <c r="E605"/>
      <c r="F605"/>
      <c r="G605"/>
      <c r="H605"/>
      <c r="I605"/>
      <c r="J605"/>
    </row>
    <row r="606" spans="4:10">
      <c r="D606"/>
      <c r="E606"/>
      <c r="F606"/>
      <c r="G606"/>
      <c r="H606"/>
      <c r="I606"/>
      <c r="J606"/>
    </row>
    <row r="607" spans="4:10">
      <c r="D607"/>
      <c r="E607"/>
      <c r="F607"/>
      <c r="G607"/>
      <c r="H607"/>
      <c r="I607"/>
      <c r="J607"/>
    </row>
    <row r="608" spans="4:10">
      <c r="D608"/>
      <c r="E608"/>
      <c r="F608"/>
      <c r="G608"/>
      <c r="H608"/>
      <c r="I608"/>
      <c r="J608"/>
    </row>
    <row r="609" spans="4:10">
      <c r="D609"/>
      <c r="E609"/>
      <c r="F609"/>
      <c r="G609"/>
      <c r="H609"/>
      <c r="I609"/>
      <c r="J609"/>
    </row>
    <row r="610" spans="4:10">
      <c r="D610"/>
      <c r="E610"/>
      <c r="F610"/>
      <c r="G610"/>
      <c r="H610"/>
      <c r="I610"/>
      <c r="J610"/>
    </row>
    <row r="611" spans="4:10">
      <c r="D611"/>
      <c r="E611"/>
      <c r="F611"/>
      <c r="G611"/>
      <c r="H611"/>
      <c r="I611"/>
      <c r="J611"/>
    </row>
    <row r="612" spans="4:10">
      <c r="D612"/>
      <c r="E612"/>
      <c r="F612"/>
      <c r="G612"/>
      <c r="H612"/>
      <c r="I612"/>
      <c r="J612"/>
    </row>
    <row r="613" spans="4:10">
      <c r="D613"/>
      <c r="E613"/>
      <c r="F613"/>
      <c r="G613"/>
      <c r="H613"/>
      <c r="I613"/>
      <c r="J613"/>
    </row>
    <row r="614" spans="4:10">
      <c r="D614"/>
      <c r="E614"/>
      <c r="F614"/>
      <c r="G614"/>
      <c r="H614"/>
      <c r="I614"/>
      <c r="J614"/>
    </row>
    <row r="615" spans="4:10">
      <c r="D615"/>
      <c r="E615"/>
      <c r="F615"/>
      <c r="G615"/>
      <c r="H615"/>
      <c r="I615"/>
      <c r="J615"/>
    </row>
    <row r="616" spans="4:10">
      <c r="D616"/>
      <c r="E616"/>
      <c r="F616"/>
      <c r="G616"/>
      <c r="H616"/>
      <c r="I616"/>
      <c r="J616"/>
    </row>
    <row r="617" spans="4:10">
      <c r="D617"/>
      <c r="E617"/>
      <c r="F617"/>
      <c r="G617"/>
      <c r="H617"/>
      <c r="I617"/>
      <c r="J617"/>
    </row>
    <row r="618" spans="4:10">
      <c r="D618"/>
      <c r="E618"/>
      <c r="F618"/>
      <c r="G618"/>
      <c r="H618"/>
      <c r="I618"/>
      <c r="J618"/>
    </row>
    <row r="619" spans="4:10">
      <c r="D619"/>
      <c r="E619"/>
      <c r="F619"/>
      <c r="G619"/>
      <c r="H619"/>
      <c r="I619"/>
      <c r="J619"/>
    </row>
    <row r="620" spans="4:10">
      <c r="D620"/>
      <c r="E620"/>
      <c r="F620"/>
      <c r="G620"/>
      <c r="H620"/>
      <c r="I620"/>
      <c r="J620"/>
    </row>
    <row r="621" spans="4:10">
      <c r="D621"/>
      <c r="E621"/>
      <c r="F621"/>
      <c r="G621"/>
      <c r="H621"/>
      <c r="I621"/>
      <c r="J621"/>
    </row>
    <row r="622" spans="4:10">
      <c r="D622"/>
      <c r="E622"/>
      <c r="F622"/>
      <c r="G622"/>
      <c r="H622"/>
      <c r="I622"/>
      <c r="J622"/>
    </row>
    <row r="623" spans="4:10">
      <c r="D623"/>
      <c r="E623"/>
      <c r="F623"/>
      <c r="G623"/>
      <c r="H623"/>
      <c r="I623"/>
      <c r="J623"/>
    </row>
    <row r="624" spans="4:10">
      <c r="D624"/>
      <c r="E624"/>
      <c r="F624"/>
      <c r="G624"/>
      <c r="H624"/>
      <c r="I624"/>
      <c r="J624"/>
    </row>
    <row r="625" spans="4:10">
      <c r="D625"/>
      <c r="E625"/>
      <c r="F625"/>
      <c r="G625"/>
      <c r="H625"/>
      <c r="I625"/>
      <c r="J625"/>
    </row>
    <row r="626" spans="4:10">
      <c r="D626"/>
      <c r="E626"/>
      <c r="F626"/>
      <c r="G626"/>
      <c r="H626"/>
      <c r="I626"/>
      <c r="J626"/>
    </row>
    <row r="627" spans="4:10">
      <c r="D627"/>
      <c r="E627"/>
      <c r="F627"/>
      <c r="G627"/>
      <c r="H627"/>
      <c r="I627"/>
      <c r="J627"/>
    </row>
    <row r="628" spans="4:10">
      <c r="D628"/>
      <c r="E628"/>
      <c r="F628"/>
      <c r="G628"/>
      <c r="H628"/>
      <c r="I628"/>
      <c r="J628"/>
    </row>
    <row r="629" spans="4:10">
      <c r="D629"/>
      <c r="E629"/>
      <c r="F629"/>
      <c r="G629"/>
      <c r="H629"/>
      <c r="I629"/>
      <c r="J629"/>
    </row>
    <row r="630" spans="4:10">
      <c r="D630"/>
      <c r="E630"/>
      <c r="F630"/>
      <c r="G630"/>
      <c r="H630"/>
      <c r="I630"/>
      <c r="J630"/>
    </row>
    <row r="631" spans="4:10">
      <c r="D631"/>
      <c r="E631"/>
      <c r="F631"/>
      <c r="G631"/>
      <c r="H631"/>
      <c r="I631"/>
      <c r="J631"/>
    </row>
    <row r="632" spans="4:10">
      <c r="D632"/>
      <c r="E632"/>
      <c r="F632"/>
      <c r="G632"/>
      <c r="H632"/>
      <c r="I632"/>
      <c r="J632"/>
    </row>
    <row r="633" spans="4:10">
      <c r="D633"/>
      <c r="E633"/>
      <c r="F633"/>
      <c r="G633"/>
      <c r="H633"/>
      <c r="I633"/>
      <c r="J633"/>
    </row>
    <row r="634" spans="4:10">
      <c r="D634"/>
      <c r="E634"/>
      <c r="F634"/>
      <c r="G634"/>
      <c r="H634"/>
      <c r="I634"/>
      <c r="J634"/>
    </row>
    <row r="635" spans="4:10">
      <c r="D635"/>
      <c r="E635"/>
      <c r="F635"/>
      <c r="G635"/>
      <c r="H635"/>
      <c r="I635"/>
      <c r="J635"/>
    </row>
    <row r="636" spans="4:10">
      <c r="D636"/>
      <c r="E636"/>
      <c r="F636"/>
      <c r="G636"/>
      <c r="H636"/>
      <c r="I636"/>
      <c r="J636"/>
    </row>
    <row r="637" spans="4:10">
      <c r="D637"/>
      <c r="E637"/>
      <c r="F637"/>
      <c r="G637"/>
      <c r="H637"/>
      <c r="I637"/>
      <c r="J637"/>
    </row>
    <row r="638" spans="4:10">
      <c r="D638"/>
      <c r="E638"/>
      <c r="F638"/>
      <c r="G638"/>
      <c r="H638"/>
      <c r="I638"/>
      <c r="J638"/>
    </row>
    <row r="639" spans="4:10">
      <c r="D639"/>
    </row>
    <row r="640" spans="4:10">
      <c r="D640"/>
    </row>
    <row r="641" spans="4:4">
      <c r="D641"/>
    </row>
    <row r="642" spans="4:4">
      <c r="D642"/>
    </row>
    <row r="643" spans="4:4">
      <c r="D643"/>
    </row>
    <row r="644" spans="4:4">
      <c r="D644"/>
    </row>
    <row r="645" spans="4:4">
      <c r="D645"/>
    </row>
    <row r="646" spans="4:4">
      <c r="D646"/>
    </row>
    <row r="647" spans="4:4">
      <c r="D647"/>
    </row>
    <row r="648" spans="4:4">
      <c r="D648"/>
    </row>
    <row r="649" spans="4:4">
      <c r="D649"/>
    </row>
    <row r="650" spans="4:4">
      <c r="D650"/>
    </row>
    <row r="651" spans="4:4">
      <c r="D651"/>
    </row>
    <row r="652" spans="4:4">
      <c r="D652"/>
    </row>
    <row r="653" spans="4:4">
      <c r="D653"/>
    </row>
    <row r="654" spans="4:4">
      <c r="D654"/>
    </row>
    <row r="655" spans="4:4">
      <c r="D655"/>
    </row>
    <row r="656" spans="4:4">
      <c r="D656"/>
    </row>
    <row r="657" spans="4:4">
      <c r="D657"/>
    </row>
    <row r="658" spans="4:4">
      <c r="D658"/>
    </row>
    <row r="659" spans="4:4">
      <c r="D659"/>
    </row>
    <row r="660" spans="4:4">
      <c r="D660"/>
    </row>
    <row r="661" spans="4:4">
      <c r="D661"/>
    </row>
    <row r="662" spans="4:4">
      <c r="D662"/>
    </row>
    <row r="663" spans="4:4">
      <c r="D663"/>
    </row>
    <row r="664" spans="4:4">
      <c r="D664"/>
    </row>
    <row r="665" spans="4:4">
      <c r="D665"/>
    </row>
    <row r="666" spans="4:4">
      <c r="D666"/>
    </row>
    <row r="667" spans="4:4">
      <c r="D667"/>
    </row>
    <row r="668" spans="4:4">
      <c r="D668"/>
    </row>
    <row r="669" spans="4:4">
      <c r="D669"/>
    </row>
    <row r="670" spans="4:4">
      <c r="D670"/>
    </row>
    <row r="671" spans="4:4">
      <c r="D671"/>
    </row>
    <row r="672" spans="4:4">
      <c r="D672"/>
    </row>
    <row r="673" spans="4:4">
      <c r="D673"/>
    </row>
    <row r="674" spans="4:4">
      <c r="D674"/>
    </row>
    <row r="675" spans="4:4">
      <c r="D675"/>
    </row>
    <row r="676" spans="4:4">
      <c r="D676"/>
    </row>
    <row r="677" spans="4:4">
      <c r="D677"/>
    </row>
    <row r="678" spans="4:4">
      <c r="D678"/>
    </row>
    <row r="679" spans="4:4">
      <c r="D679"/>
    </row>
    <row r="680" spans="4:4">
      <c r="D680"/>
    </row>
    <row r="681" spans="4:4">
      <c r="D681"/>
    </row>
    <row r="682" spans="4:4">
      <c r="D682"/>
    </row>
    <row r="683" spans="4:4">
      <c r="D683"/>
    </row>
    <row r="684" spans="4:4">
      <c r="D684"/>
    </row>
    <row r="685" spans="4:4">
      <c r="D685"/>
    </row>
    <row r="686" spans="4:4">
      <c r="D686"/>
    </row>
    <row r="687" spans="4:4">
      <c r="D687"/>
    </row>
    <row r="688" spans="4:4">
      <c r="D688"/>
    </row>
    <row r="689" spans="4:4">
      <c r="D689"/>
    </row>
    <row r="690" spans="4:4">
      <c r="D690"/>
    </row>
    <row r="691" spans="4:4">
      <c r="D691"/>
    </row>
    <row r="692" spans="4:4">
      <c r="D692"/>
    </row>
    <row r="693" spans="4:4">
      <c r="D693"/>
    </row>
    <row r="694" spans="4:4">
      <c r="D694"/>
    </row>
    <row r="695" spans="4:4">
      <c r="D695"/>
    </row>
    <row r="696" spans="4:4">
      <c r="D696"/>
    </row>
    <row r="697" spans="4:4">
      <c r="D697"/>
    </row>
    <row r="698" spans="4:4">
      <c r="D698"/>
    </row>
    <row r="699" spans="4:4">
      <c r="D699"/>
    </row>
    <row r="700" spans="4:4">
      <c r="D700"/>
    </row>
    <row r="701" spans="4:4">
      <c r="D701"/>
    </row>
    <row r="702" spans="4:4">
      <c r="D702"/>
    </row>
    <row r="703" spans="4:4">
      <c r="D703"/>
    </row>
    <row r="704" spans="4:4">
      <c r="D704"/>
    </row>
    <row r="705" spans="4:4">
      <c r="D705"/>
    </row>
    <row r="706" spans="4:4">
      <c r="D706"/>
    </row>
    <row r="707" spans="4:4">
      <c r="D707"/>
    </row>
    <row r="708" spans="4:4">
      <c r="D708"/>
    </row>
    <row r="709" spans="4:4">
      <c r="D709"/>
    </row>
    <row r="710" spans="4:4">
      <c r="D710"/>
    </row>
    <row r="711" spans="4:4">
      <c r="D711"/>
    </row>
    <row r="712" spans="4:4">
      <c r="D712"/>
    </row>
    <row r="713" spans="4:4">
      <c r="D713"/>
    </row>
    <row r="714" spans="4:4">
      <c r="D714"/>
    </row>
    <row r="715" spans="4:4">
      <c r="D715"/>
    </row>
    <row r="716" spans="4:4">
      <c r="D716"/>
    </row>
    <row r="717" spans="4:4">
      <c r="D717"/>
    </row>
    <row r="718" spans="4:4">
      <c r="D718"/>
    </row>
    <row r="719" spans="4:4">
      <c r="D719"/>
    </row>
    <row r="720" spans="4:4">
      <c r="D720"/>
    </row>
    <row r="721" spans="4:4">
      <c r="D721"/>
    </row>
    <row r="722" spans="4:4">
      <c r="D722"/>
    </row>
    <row r="723" spans="4:4">
      <c r="D723"/>
    </row>
    <row r="724" spans="4:4">
      <c r="D724"/>
    </row>
    <row r="725" spans="4:4">
      <c r="D725"/>
    </row>
    <row r="726" spans="4:4">
      <c r="D726"/>
    </row>
    <row r="727" spans="4:4">
      <c r="D727"/>
    </row>
    <row r="728" spans="4:4">
      <c r="D728"/>
    </row>
    <row r="729" spans="4:4">
      <c r="D729"/>
    </row>
    <row r="730" spans="4:4">
      <c r="D730"/>
    </row>
    <row r="731" spans="4:4">
      <c r="D731"/>
    </row>
    <row r="732" spans="4:4">
      <c r="D732"/>
    </row>
    <row r="733" spans="4:4">
      <c r="D733"/>
    </row>
    <row r="734" spans="4:4">
      <c r="D734"/>
    </row>
    <row r="735" spans="4:4">
      <c r="D735"/>
    </row>
    <row r="736" spans="4:4">
      <c r="D736"/>
    </row>
    <row r="737" spans="4:4">
      <c r="D737"/>
    </row>
    <row r="738" spans="4:4">
      <c r="D738"/>
    </row>
    <row r="739" spans="4:4">
      <c r="D739"/>
    </row>
    <row r="740" spans="4:4">
      <c r="D740"/>
    </row>
    <row r="741" spans="4:4">
      <c r="D741"/>
    </row>
    <row r="742" spans="4:4">
      <c r="D742"/>
    </row>
    <row r="743" spans="4:4">
      <c r="D743"/>
    </row>
    <row r="744" spans="4:4">
      <c r="D744"/>
    </row>
    <row r="745" spans="4:4">
      <c r="D745"/>
    </row>
    <row r="746" spans="4:4">
      <c r="D746"/>
    </row>
    <row r="747" spans="4:4">
      <c r="D747"/>
    </row>
    <row r="748" spans="4:4">
      <c r="D748"/>
    </row>
    <row r="749" spans="4:4">
      <c r="D749"/>
    </row>
    <row r="750" spans="4:4">
      <c r="D750"/>
    </row>
    <row r="751" spans="4:4">
      <c r="D751"/>
    </row>
    <row r="752" spans="4:4">
      <c r="D752"/>
    </row>
    <row r="753" spans="4:4">
      <c r="D753"/>
    </row>
    <row r="754" spans="4:4">
      <c r="D754"/>
    </row>
    <row r="755" spans="4:4">
      <c r="D755"/>
    </row>
    <row r="756" spans="4:4">
      <c r="D756"/>
    </row>
    <row r="757" spans="4:4">
      <c r="D757"/>
    </row>
    <row r="758" spans="4:4">
      <c r="D758"/>
    </row>
    <row r="759" spans="4:4">
      <c r="D759"/>
    </row>
    <row r="760" spans="4:4">
      <c r="D760"/>
    </row>
    <row r="761" spans="4:4">
      <c r="D761"/>
    </row>
    <row r="762" spans="4:4">
      <c r="D762"/>
    </row>
    <row r="763" spans="4:4">
      <c r="D763"/>
    </row>
    <row r="764" spans="4:4">
      <c r="D764"/>
    </row>
    <row r="765" spans="4:4">
      <c r="D765"/>
    </row>
    <row r="766" spans="4:4">
      <c r="D766"/>
    </row>
    <row r="767" spans="4:4">
      <c r="D767"/>
    </row>
    <row r="768" spans="4:4">
      <c r="D768"/>
    </row>
    <row r="769" spans="4:4">
      <c r="D769"/>
    </row>
    <row r="770" spans="4:4">
      <c r="D770"/>
    </row>
    <row r="771" spans="4:4">
      <c r="D771"/>
    </row>
    <row r="772" spans="4:4">
      <c r="D772"/>
    </row>
    <row r="773" spans="4:4">
      <c r="D773"/>
    </row>
    <row r="774" spans="4:4">
      <c r="D774"/>
    </row>
    <row r="775" spans="4:4">
      <c r="D775"/>
    </row>
    <row r="776" spans="4:4">
      <c r="D776"/>
    </row>
    <row r="777" spans="4:4">
      <c r="D777"/>
    </row>
    <row r="778" spans="4:4">
      <c r="D778"/>
    </row>
    <row r="779" spans="4:4">
      <c r="D779"/>
    </row>
    <row r="780" spans="4:4">
      <c r="D780"/>
    </row>
    <row r="781" spans="4:4">
      <c r="D781"/>
    </row>
    <row r="782" spans="4:4">
      <c r="D782"/>
    </row>
    <row r="783" spans="4:4">
      <c r="D783"/>
    </row>
    <row r="784" spans="4:4">
      <c r="D784"/>
    </row>
    <row r="785" spans="4:4">
      <c r="D785"/>
    </row>
    <row r="786" spans="4:4">
      <c r="D786"/>
    </row>
    <row r="787" spans="4:4">
      <c r="D787"/>
    </row>
    <row r="788" spans="4:4">
      <c r="D788"/>
    </row>
    <row r="789" spans="4:4">
      <c r="D789"/>
    </row>
    <row r="790" spans="4:4">
      <c r="D790"/>
    </row>
    <row r="791" spans="4:4">
      <c r="D791"/>
    </row>
    <row r="792" spans="4:4">
      <c r="D792"/>
    </row>
    <row r="793" spans="4:4">
      <c r="D793"/>
    </row>
    <row r="794" spans="4:4">
      <c r="D794"/>
    </row>
    <row r="795" spans="4:4">
      <c r="D795"/>
    </row>
    <row r="796" spans="4:4">
      <c r="D796"/>
    </row>
    <row r="797" spans="4:4">
      <c r="D797"/>
    </row>
    <row r="798" spans="4:4">
      <c r="D798"/>
    </row>
    <row r="799" spans="4:4">
      <c r="D799"/>
    </row>
    <row r="800" spans="4:4">
      <c r="D800"/>
    </row>
    <row r="801" spans="4:4">
      <c r="D801"/>
    </row>
    <row r="802" spans="4:4">
      <c r="D802"/>
    </row>
    <row r="803" spans="4:4">
      <c r="D803"/>
    </row>
    <row r="804" spans="4:4">
      <c r="D804"/>
    </row>
    <row r="805" spans="4:4">
      <c r="D805"/>
    </row>
    <row r="806" spans="4:4">
      <c r="D806"/>
    </row>
    <row r="807" spans="4:4">
      <c r="D807"/>
    </row>
    <row r="808" spans="4:4">
      <c r="D808"/>
    </row>
    <row r="809" spans="4:4">
      <c r="D809"/>
    </row>
    <row r="810" spans="4:4">
      <c r="D810"/>
    </row>
    <row r="811" spans="4:4">
      <c r="D811"/>
    </row>
    <row r="812" spans="4:4">
      <c r="D812"/>
    </row>
    <row r="813" spans="4:4">
      <c r="D813"/>
    </row>
    <row r="814" spans="4:4">
      <c r="D814"/>
    </row>
    <row r="815" spans="4:4">
      <c r="D815"/>
    </row>
    <row r="816" spans="4:4">
      <c r="D816"/>
    </row>
    <row r="817" spans="4:4">
      <c r="D817"/>
    </row>
    <row r="818" spans="4:4">
      <c r="D818"/>
    </row>
    <row r="819" spans="4:4">
      <c r="D819"/>
    </row>
    <row r="820" spans="4:4">
      <c r="D820"/>
    </row>
    <row r="821" spans="4:4">
      <c r="D821"/>
    </row>
    <row r="822" spans="4:4">
      <c r="D822"/>
    </row>
    <row r="823" spans="4:4">
      <c r="D823"/>
    </row>
    <row r="824" spans="4:4">
      <c r="D824"/>
    </row>
    <row r="825" spans="4:4">
      <c r="D825"/>
    </row>
    <row r="826" spans="4:4">
      <c r="D826"/>
    </row>
    <row r="827" spans="4:4">
      <c r="D827"/>
    </row>
    <row r="828" spans="4:4">
      <c r="D828"/>
    </row>
    <row r="829" spans="4:4">
      <c r="D829"/>
    </row>
    <row r="830" spans="4:4">
      <c r="D830"/>
    </row>
    <row r="831" spans="4:4">
      <c r="D831"/>
    </row>
    <row r="832" spans="4:4">
      <c r="D832"/>
    </row>
    <row r="833" spans="4:4">
      <c r="D833"/>
    </row>
    <row r="834" spans="4:4">
      <c r="D834"/>
    </row>
    <row r="835" spans="4:4">
      <c r="D835"/>
    </row>
    <row r="836" spans="4:4">
      <c r="D836"/>
    </row>
    <row r="837" spans="4:4">
      <c r="D837"/>
    </row>
    <row r="838" spans="4:4">
      <c r="D838"/>
    </row>
    <row r="839" spans="4:4">
      <c r="D839"/>
    </row>
    <row r="840" spans="4:4">
      <c r="D840"/>
    </row>
    <row r="841" spans="4:4">
      <c r="D841"/>
    </row>
    <row r="842" spans="4:4">
      <c r="D842"/>
    </row>
    <row r="843" spans="4:4">
      <c r="D843"/>
    </row>
    <row r="844" spans="4:4">
      <c r="D844"/>
    </row>
    <row r="845" spans="4:4">
      <c r="D845"/>
    </row>
    <row r="846" spans="4:4">
      <c r="D846"/>
    </row>
    <row r="847" spans="4:4">
      <c r="D847"/>
    </row>
    <row r="848" spans="4:4">
      <c r="D848"/>
    </row>
    <row r="849" spans="4:4">
      <c r="D849"/>
    </row>
    <row r="850" spans="4:4">
      <c r="D850"/>
    </row>
    <row r="851" spans="4:4">
      <c r="D851"/>
    </row>
    <row r="852" spans="4:4">
      <c r="D852"/>
    </row>
    <row r="853" spans="4:4">
      <c r="D853"/>
    </row>
    <row r="854" spans="4:4">
      <c r="D854"/>
    </row>
    <row r="855" spans="4:4">
      <c r="D855"/>
    </row>
    <row r="856" spans="4:4">
      <c r="D856"/>
    </row>
    <row r="857" spans="4:4">
      <c r="D857"/>
    </row>
    <row r="858" spans="4:4">
      <c r="D858"/>
    </row>
    <row r="859" spans="4:4">
      <c r="D859"/>
    </row>
    <row r="860" spans="4:4">
      <c r="D860"/>
    </row>
    <row r="861" spans="4:4">
      <c r="D861"/>
    </row>
    <row r="862" spans="4:4">
      <c r="D862"/>
    </row>
    <row r="863" spans="4:4">
      <c r="D863"/>
    </row>
    <row r="864" spans="4:4">
      <c r="D864"/>
    </row>
    <row r="865" spans="4:4">
      <c r="D865"/>
    </row>
    <row r="866" spans="4:4">
      <c r="D866"/>
    </row>
    <row r="867" spans="4:4">
      <c r="D867"/>
    </row>
    <row r="868" spans="4:4">
      <c r="D868"/>
    </row>
    <row r="869" spans="4:4">
      <c r="D869"/>
    </row>
    <row r="870" spans="4:4">
      <c r="D870"/>
    </row>
    <row r="871" spans="4:4">
      <c r="D871"/>
    </row>
    <row r="872" spans="4:4">
      <c r="D872"/>
    </row>
    <row r="873" spans="4:4">
      <c r="D873"/>
    </row>
    <row r="874" spans="4:4">
      <c r="D874"/>
    </row>
    <row r="875" spans="4:4">
      <c r="D875"/>
    </row>
    <row r="876" spans="4:4">
      <c r="D876"/>
    </row>
    <row r="877" spans="4:4">
      <c r="D877"/>
    </row>
    <row r="878" spans="4:4">
      <c r="D878"/>
    </row>
    <row r="879" spans="4:4">
      <c r="D879"/>
    </row>
    <row r="880" spans="4:4">
      <c r="D880"/>
    </row>
    <row r="881" spans="4:4">
      <c r="D881"/>
    </row>
    <row r="882" spans="4:4">
      <c r="D882"/>
    </row>
    <row r="883" spans="4:4">
      <c r="D883"/>
    </row>
    <row r="884" spans="4:4">
      <c r="D884"/>
    </row>
    <row r="885" spans="4:4">
      <c r="D885"/>
    </row>
    <row r="886" spans="4:4">
      <c r="D886"/>
    </row>
    <row r="887" spans="4:4">
      <c r="D887"/>
    </row>
    <row r="888" spans="4:4">
      <c r="D888"/>
    </row>
    <row r="889" spans="4:4">
      <c r="D889"/>
    </row>
    <row r="890" spans="4:4">
      <c r="D890"/>
    </row>
    <row r="891" spans="4:4">
      <c r="D891"/>
    </row>
    <row r="892" spans="4:4">
      <c r="D892"/>
    </row>
    <row r="893" spans="4:4">
      <c r="D893"/>
    </row>
    <row r="894" spans="4:4">
      <c r="D894"/>
    </row>
    <row r="895" spans="4:4">
      <c r="D895"/>
    </row>
    <row r="896" spans="4:4">
      <c r="D896"/>
    </row>
    <row r="897" spans="4:4">
      <c r="D897"/>
    </row>
    <row r="898" spans="4:4">
      <c r="D898"/>
    </row>
    <row r="899" spans="4:4">
      <c r="D899"/>
    </row>
    <row r="900" spans="4:4">
      <c r="D900"/>
    </row>
    <row r="901" spans="4:4">
      <c r="D901"/>
    </row>
    <row r="902" spans="4:4">
      <c r="D902"/>
    </row>
    <row r="903" spans="4:4">
      <c r="D903"/>
    </row>
    <row r="904" spans="4:4">
      <c r="D904"/>
    </row>
    <row r="905" spans="4:4">
      <c r="D905"/>
    </row>
    <row r="906" spans="4:4">
      <c r="D906"/>
    </row>
    <row r="907" spans="4:4">
      <c r="D907"/>
    </row>
    <row r="908" spans="4:4">
      <c r="D908"/>
    </row>
    <row r="909" spans="4:4">
      <c r="D909"/>
    </row>
    <row r="910" spans="4:4">
      <c r="D910"/>
    </row>
    <row r="911" spans="4:4">
      <c r="D911"/>
    </row>
    <row r="912" spans="4:4">
      <c r="D912"/>
    </row>
    <row r="913" spans="4:4">
      <c r="D913"/>
    </row>
    <row r="914" spans="4:4">
      <c r="D914"/>
    </row>
    <row r="915" spans="4:4">
      <c r="D915"/>
    </row>
    <row r="916" spans="4:4">
      <c r="D916"/>
    </row>
    <row r="917" spans="4:4">
      <c r="D917"/>
    </row>
    <row r="918" spans="4:4">
      <c r="D918"/>
    </row>
    <row r="919" spans="4:4">
      <c r="D919"/>
    </row>
    <row r="920" spans="4:4">
      <c r="D920"/>
    </row>
    <row r="921" spans="4:4">
      <c r="D921"/>
    </row>
    <row r="922" spans="4:4">
      <c r="D922"/>
    </row>
    <row r="923" spans="4:4">
      <c r="D923"/>
    </row>
    <row r="924" spans="4:4">
      <c r="D924"/>
    </row>
    <row r="925" spans="4:4">
      <c r="D925"/>
    </row>
    <row r="926" spans="4:4">
      <c r="D926"/>
    </row>
    <row r="927" spans="4:4">
      <c r="D927"/>
    </row>
    <row r="928" spans="4:4">
      <c r="D928"/>
    </row>
    <row r="929" spans="4:4">
      <c r="D929"/>
    </row>
    <row r="930" spans="4:4">
      <c r="D930"/>
    </row>
    <row r="931" spans="4:4">
      <c r="D931"/>
    </row>
    <row r="932" spans="4:4">
      <c r="D932"/>
    </row>
    <row r="933" spans="4:4">
      <c r="D933"/>
    </row>
    <row r="934" spans="4:4">
      <c r="D934"/>
    </row>
    <row r="935" spans="4:4">
      <c r="D935"/>
    </row>
    <row r="936" spans="4:4">
      <c r="D936"/>
    </row>
    <row r="937" spans="4:4">
      <c r="D937"/>
    </row>
    <row r="938" spans="4:4">
      <c r="D938"/>
    </row>
    <row r="939" spans="4:4">
      <c r="D939"/>
    </row>
    <row r="940" spans="4:4">
      <c r="D940"/>
    </row>
    <row r="941" spans="4:4">
      <c r="D941"/>
    </row>
    <row r="942" spans="4:4">
      <c r="D942"/>
    </row>
    <row r="943" spans="4:4">
      <c r="D943"/>
    </row>
    <row r="944" spans="4:4">
      <c r="D944"/>
    </row>
    <row r="945" spans="4:4">
      <c r="D945"/>
    </row>
    <row r="946" spans="4:4">
      <c r="D946"/>
    </row>
    <row r="947" spans="4:4">
      <c r="D947"/>
    </row>
    <row r="948" spans="4:4">
      <c r="D948"/>
    </row>
    <row r="949" spans="4:4">
      <c r="D949"/>
    </row>
    <row r="950" spans="4:4">
      <c r="D950"/>
    </row>
    <row r="951" spans="4:4">
      <c r="D951"/>
    </row>
    <row r="952" spans="4:4">
      <c r="D952"/>
    </row>
    <row r="953" spans="4:4">
      <c r="D953"/>
    </row>
    <row r="954" spans="4:4">
      <c r="D954"/>
    </row>
    <row r="955" spans="4:4">
      <c r="D955"/>
    </row>
    <row r="956" spans="4:4">
      <c r="D956"/>
    </row>
    <row r="957" spans="4:4">
      <c r="D957"/>
    </row>
    <row r="958" spans="4:4">
      <c r="D958"/>
    </row>
    <row r="959" spans="4:4">
      <c r="D959"/>
    </row>
    <row r="960" spans="4:4">
      <c r="D960"/>
    </row>
    <row r="961" spans="4:4">
      <c r="D961"/>
    </row>
    <row r="962" spans="4:4">
      <c r="D962"/>
    </row>
    <row r="963" spans="4:4">
      <c r="D963"/>
    </row>
    <row r="964" spans="4:4">
      <c r="D964"/>
    </row>
    <row r="965" spans="4:4">
      <c r="D965"/>
    </row>
    <row r="966" spans="4:4">
      <c r="D966"/>
    </row>
    <row r="967" spans="4:4">
      <c r="D967"/>
    </row>
    <row r="968" spans="4:4">
      <c r="D968"/>
    </row>
    <row r="969" spans="4:4">
      <c r="D969"/>
    </row>
    <row r="970" spans="4:4">
      <c r="D970"/>
    </row>
    <row r="971" spans="4:4">
      <c r="D971"/>
    </row>
    <row r="972" spans="4:4">
      <c r="D972"/>
    </row>
    <row r="973" spans="4:4">
      <c r="D973"/>
    </row>
    <row r="974" spans="4:4">
      <c r="D974"/>
    </row>
    <row r="975" spans="4:4">
      <c r="D975"/>
    </row>
    <row r="976" spans="4:4">
      <c r="D976"/>
    </row>
    <row r="977" spans="4:4">
      <c r="D977"/>
    </row>
    <row r="978" spans="4:4">
      <c r="D978"/>
    </row>
    <row r="979" spans="4:4">
      <c r="D979"/>
    </row>
    <row r="980" spans="4:4">
      <c r="D980"/>
    </row>
    <row r="981" spans="4:4">
      <c r="D981"/>
    </row>
    <row r="982" spans="4:4">
      <c r="D982"/>
    </row>
    <row r="983" spans="4:4">
      <c r="D983"/>
    </row>
    <row r="984" spans="4:4">
      <c r="D984"/>
    </row>
    <row r="985" spans="4:4">
      <c r="D985"/>
    </row>
    <row r="986" spans="4:4">
      <c r="D986"/>
    </row>
    <row r="987" spans="4:4">
      <c r="D987"/>
    </row>
    <row r="988" spans="4:4">
      <c r="D988"/>
    </row>
    <row r="989" spans="4:4">
      <c r="D989"/>
    </row>
    <row r="990" spans="4:4">
      <c r="D990"/>
    </row>
    <row r="991" spans="4:4">
      <c r="D991"/>
    </row>
    <row r="992" spans="4:4">
      <c r="D992"/>
    </row>
    <row r="993" spans="4:4">
      <c r="D993"/>
    </row>
    <row r="994" spans="4:4">
      <c r="D994"/>
    </row>
    <row r="995" spans="4:4">
      <c r="D995"/>
    </row>
    <row r="996" spans="4:4">
      <c r="D996"/>
    </row>
    <row r="997" spans="4:4">
      <c r="D997"/>
    </row>
    <row r="998" spans="4:4">
      <c r="D998"/>
    </row>
    <row r="999" spans="4:4">
      <c r="D999"/>
    </row>
    <row r="1000" spans="4:4">
      <c r="D1000"/>
    </row>
    <row r="1001" spans="4:4">
      <c r="D1001"/>
    </row>
    <row r="1002" spans="4:4">
      <c r="D1002"/>
    </row>
    <row r="1003" spans="4:4">
      <c r="D1003"/>
    </row>
    <row r="1004" spans="4:4">
      <c r="D1004"/>
    </row>
    <row r="1005" spans="4:4">
      <c r="D1005"/>
    </row>
    <row r="1006" spans="4:4">
      <c r="D1006"/>
    </row>
    <row r="1007" spans="4:4">
      <c r="D1007"/>
    </row>
    <row r="1008" spans="4:4">
      <c r="D1008"/>
    </row>
    <row r="1009" spans="4:4">
      <c r="D1009"/>
    </row>
    <row r="1010" spans="4:4">
      <c r="D1010"/>
    </row>
    <row r="1011" spans="4:4">
      <c r="D1011"/>
    </row>
    <row r="1012" spans="4:4">
      <c r="D1012"/>
    </row>
    <row r="1013" spans="4:4">
      <c r="D1013"/>
    </row>
    <row r="1014" spans="4:4">
      <c r="D1014"/>
    </row>
    <row r="1015" spans="4:4">
      <c r="D1015"/>
    </row>
    <row r="1016" spans="4:4">
      <c r="D1016"/>
    </row>
    <row r="1017" spans="4:4">
      <c r="D1017"/>
    </row>
    <row r="1018" spans="4:4">
      <c r="D1018"/>
    </row>
    <row r="1019" spans="4:4">
      <c r="D1019"/>
    </row>
    <row r="1020" spans="4:4">
      <c r="D1020"/>
    </row>
    <row r="1021" spans="4:4">
      <c r="D1021"/>
    </row>
    <row r="1022" spans="4:4">
      <c r="D1022"/>
    </row>
    <row r="1023" spans="4:4">
      <c r="D1023"/>
    </row>
    <row r="1024" spans="4:4">
      <c r="D1024"/>
    </row>
    <row r="1025" spans="4:4">
      <c r="D1025"/>
    </row>
    <row r="1026" spans="4:4">
      <c r="D1026"/>
    </row>
    <row r="1027" spans="4:4">
      <c r="D1027"/>
    </row>
    <row r="1028" spans="4:4">
      <c r="D1028"/>
    </row>
    <row r="1029" spans="4:4">
      <c r="D1029"/>
    </row>
    <row r="1030" spans="4:4">
      <c r="D1030"/>
    </row>
    <row r="1031" spans="4:4">
      <c r="D1031"/>
    </row>
    <row r="1032" spans="4:4">
      <c r="D1032"/>
    </row>
    <row r="1033" spans="4:4">
      <c r="D1033"/>
    </row>
    <row r="1034" spans="4:4">
      <c r="D1034"/>
    </row>
    <row r="1035" spans="4:4">
      <c r="D1035"/>
    </row>
    <row r="1036" spans="4:4">
      <c r="D1036"/>
    </row>
    <row r="1037" spans="4:4">
      <c r="D1037"/>
    </row>
    <row r="1038" spans="4:4">
      <c r="D1038"/>
    </row>
    <row r="1039" spans="4:4">
      <c r="D1039"/>
    </row>
    <row r="1040" spans="4:4">
      <c r="D1040"/>
    </row>
    <row r="1041" spans="4:4">
      <c r="D1041"/>
    </row>
    <row r="1042" spans="4:4">
      <c r="D1042"/>
    </row>
    <row r="1043" spans="4:4">
      <c r="D1043"/>
    </row>
    <row r="1044" spans="4:4">
      <c r="D1044"/>
    </row>
    <row r="1045" spans="4:4">
      <c r="D1045"/>
    </row>
    <row r="1046" spans="4:4">
      <c r="D1046"/>
    </row>
    <row r="1047" spans="4:4">
      <c r="D1047"/>
    </row>
    <row r="1048" spans="4:4">
      <c r="D1048"/>
    </row>
    <row r="1049" spans="4:4">
      <c r="D1049"/>
    </row>
    <row r="1050" spans="4:4">
      <c r="D1050"/>
    </row>
    <row r="1051" spans="4:4">
      <c r="D1051"/>
    </row>
    <row r="1052" spans="4:4">
      <c r="D1052"/>
    </row>
    <row r="1053" spans="4:4">
      <c r="D1053"/>
    </row>
    <row r="1054" spans="4:4">
      <c r="D1054"/>
    </row>
    <row r="1055" spans="4:4">
      <c r="D1055"/>
    </row>
    <row r="1056" spans="4:4">
      <c r="D1056"/>
    </row>
    <row r="1057" spans="4:4">
      <c r="D1057"/>
    </row>
    <row r="1058" spans="4:4">
      <c r="D1058"/>
    </row>
    <row r="1059" spans="4:4">
      <c r="D1059"/>
    </row>
    <row r="1060" spans="4:4">
      <c r="D1060"/>
    </row>
    <row r="1061" spans="4:4">
      <c r="D1061"/>
    </row>
    <row r="1062" spans="4:4">
      <c r="D1062"/>
    </row>
    <row r="1063" spans="4:4">
      <c r="D1063"/>
    </row>
    <row r="1064" spans="4:4">
      <c r="D1064"/>
    </row>
    <row r="1065" spans="4:4">
      <c r="D1065"/>
    </row>
    <row r="1066" spans="4:4">
      <c r="D1066"/>
    </row>
    <row r="1067" spans="4:4">
      <c r="D1067"/>
    </row>
    <row r="1068" spans="4:4">
      <c r="D1068"/>
    </row>
    <row r="1069" spans="4:4">
      <c r="D1069"/>
    </row>
    <row r="1070" spans="4:4">
      <c r="D1070"/>
    </row>
    <row r="1071" spans="4:4">
      <c r="D1071"/>
    </row>
    <row r="1072" spans="4:4">
      <c r="D1072"/>
    </row>
    <row r="1073" spans="4:4">
      <c r="D1073"/>
    </row>
    <row r="1074" spans="4:4">
      <c r="D1074"/>
    </row>
    <row r="1075" spans="4:4">
      <c r="D1075"/>
    </row>
    <row r="1076" spans="4:4">
      <c r="D1076"/>
    </row>
    <row r="1077" spans="4:4">
      <c r="D1077"/>
    </row>
    <row r="1078" spans="4:4">
      <c r="D1078"/>
    </row>
    <row r="1079" spans="4:4">
      <c r="D1079"/>
    </row>
    <row r="1080" spans="4:4">
      <c r="D1080"/>
    </row>
    <row r="1081" spans="4:4">
      <c r="D1081"/>
    </row>
    <row r="1082" spans="4:4">
      <c r="D1082"/>
    </row>
    <row r="1083" spans="4:4">
      <c r="D1083"/>
    </row>
    <row r="1084" spans="4:4">
      <c r="D1084"/>
    </row>
    <row r="1085" spans="4:4">
      <c r="D1085"/>
    </row>
    <row r="1086" spans="4:4">
      <c r="D1086"/>
    </row>
    <row r="1087" spans="4:4">
      <c r="D1087"/>
    </row>
    <row r="1088" spans="4:4">
      <c r="D1088"/>
    </row>
    <row r="1089" spans="4:4">
      <c r="D1089"/>
    </row>
    <row r="1090" spans="4:4">
      <c r="D1090"/>
    </row>
    <row r="1091" spans="4:4">
      <c r="D1091"/>
    </row>
    <row r="1092" spans="4:4">
      <c r="D1092"/>
    </row>
    <row r="1093" spans="4:4">
      <c r="D1093"/>
    </row>
    <row r="1094" spans="4:4">
      <c r="D1094"/>
    </row>
    <row r="1095" spans="4:4">
      <c r="D1095"/>
    </row>
    <row r="1096" spans="4:4">
      <c r="D1096"/>
    </row>
    <row r="1097" spans="4:4">
      <c r="D1097"/>
    </row>
    <row r="1098" spans="4:4">
      <c r="D1098"/>
    </row>
    <row r="1099" spans="4:4">
      <c r="D1099"/>
    </row>
    <row r="1100" spans="4:4">
      <c r="D1100"/>
    </row>
    <row r="1101" spans="4:4">
      <c r="D1101"/>
    </row>
    <row r="1102" spans="4:4">
      <c r="D1102"/>
    </row>
    <row r="1103" spans="4:4">
      <c r="D1103"/>
    </row>
    <row r="1104" spans="4:4">
      <c r="D1104"/>
    </row>
    <row r="1105" spans="4:4">
      <c r="D1105"/>
    </row>
    <row r="1106" spans="4:4">
      <c r="D1106"/>
    </row>
    <row r="1107" spans="4:4">
      <c r="D1107"/>
    </row>
    <row r="1108" spans="4:4">
      <c r="D1108"/>
    </row>
    <row r="1109" spans="4:4">
      <c r="D1109"/>
    </row>
    <row r="1110" spans="4:4">
      <c r="D1110"/>
    </row>
    <row r="1111" spans="4:4">
      <c r="D1111"/>
    </row>
    <row r="1112" spans="4:4">
      <c r="D1112"/>
    </row>
    <row r="1113" spans="4:4">
      <c r="D1113"/>
    </row>
    <row r="1114" spans="4:4">
      <c r="D1114"/>
    </row>
    <row r="1115" spans="4:4">
      <c r="D1115"/>
    </row>
    <row r="1116" spans="4:4">
      <c r="D1116"/>
    </row>
    <row r="1117" spans="4:4">
      <c r="D1117"/>
    </row>
    <row r="1118" spans="4:4">
      <c r="D1118"/>
    </row>
    <row r="1119" spans="4:4">
      <c r="D1119"/>
    </row>
    <row r="1120" spans="4:4">
      <c r="D1120"/>
    </row>
    <row r="1121" spans="4:4">
      <c r="D1121"/>
    </row>
    <row r="1122" spans="4:4">
      <c r="D1122"/>
    </row>
    <row r="1123" spans="4:4">
      <c r="D1123"/>
    </row>
    <row r="1124" spans="4:4">
      <c r="D1124"/>
    </row>
    <row r="1125" spans="4:4">
      <c r="D1125"/>
    </row>
    <row r="1126" spans="4:4">
      <c r="D1126"/>
    </row>
    <row r="1127" spans="4:4">
      <c r="D1127"/>
    </row>
  </sheetData>
  <sortState xmlns:xlrd2="http://schemas.microsoft.com/office/spreadsheetml/2017/richdata2" ref="A39:A47">
    <sortCondition ref="A39:A47"/>
  </sortState>
  <mergeCells count="2">
    <mergeCell ref="E1:AK1"/>
    <mergeCell ref="A131:C131"/>
  </mergeCells>
  <phoneticPr fontId="1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D2F7-E9DC-49AA-9C5F-BFC78AE4F565}">
  <dimension ref="A2:D1276"/>
  <sheetViews>
    <sheetView topLeftCell="A1260" workbookViewId="0">
      <selection activeCell="G1274" sqref="G1274"/>
    </sheetView>
  </sheetViews>
  <sheetFormatPr baseColWidth="10" defaultColWidth="11.42578125" defaultRowHeight="15"/>
  <cols>
    <col min="1" max="1" width="40.42578125" bestFit="1" customWidth="1"/>
    <col min="2" max="2" width="35" customWidth="1"/>
  </cols>
  <sheetData>
    <row r="2" spans="1:4">
      <c r="A2" s="759" t="s">
        <v>1967</v>
      </c>
      <c r="B2" s="760"/>
    </row>
    <row r="3" spans="1:4">
      <c r="A3" s="70" t="s">
        <v>1968</v>
      </c>
      <c r="B3" s="70" t="s">
        <v>1969</v>
      </c>
    </row>
    <row r="4" spans="1:4">
      <c r="A4" s="259">
        <v>0</v>
      </c>
      <c r="B4" s="260"/>
      <c r="C4" s="261" t="s">
        <v>1970</v>
      </c>
      <c r="D4" s="261" t="s">
        <v>1971</v>
      </c>
    </row>
    <row r="5" spans="1:4">
      <c r="A5" s="250">
        <v>1</v>
      </c>
      <c r="B5" s="251" t="s">
        <v>1972</v>
      </c>
      <c r="C5" s="262" t="s">
        <v>1973</v>
      </c>
      <c r="D5" s="117" t="s">
        <v>1974</v>
      </c>
    </row>
    <row r="6" spans="1:4">
      <c r="A6" s="250">
        <v>6</v>
      </c>
      <c r="B6" s="252" t="s">
        <v>1975</v>
      </c>
      <c r="C6" s="263" t="s">
        <v>1973</v>
      </c>
      <c r="D6" s="71" t="s">
        <v>1974</v>
      </c>
    </row>
    <row r="7" spans="1:4">
      <c r="A7" s="250">
        <v>7</v>
      </c>
      <c r="B7" s="251" t="s">
        <v>1976</v>
      </c>
      <c r="C7" s="262" t="s">
        <v>1973</v>
      </c>
      <c r="D7" s="117" t="s">
        <v>1974</v>
      </c>
    </row>
    <row r="8" spans="1:4">
      <c r="A8" s="250">
        <v>8</v>
      </c>
      <c r="B8" s="252" t="s">
        <v>1977</v>
      </c>
      <c r="C8" s="263" t="s">
        <v>1973</v>
      </c>
      <c r="D8" s="71" t="s">
        <v>1974</v>
      </c>
    </row>
    <row r="9" spans="1:4">
      <c r="A9" s="250">
        <v>9</v>
      </c>
      <c r="B9" s="251" t="s">
        <v>1978</v>
      </c>
      <c r="C9" s="262" t="s">
        <v>1973</v>
      </c>
      <c r="D9" s="117" t="s">
        <v>1974</v>
      </c>
    </row>
    <row r="10" spans="1:4">
      <c r="A10" s="250">
        <v>10</v>
      </c>
      <c r="B10" s="252" t="s">
        <v>1979</v>
      </c>
      <c r="C10" s="263" t="s">
        <v>1980</v>
      </c>
      <c r="D10" s="71" t="s">
        <v>1981</v>
      </c>
    </row>
    <row r="11" spans="1:4">
      <c r="A11" s="250">
        <v>11</v>
      </c>
      <c r="B11" s="251" t="s">
        <v>1982</v>
      </c>
      <c r="C11" s="262" t="s">
        <v>1980</v>
      </c>
      <c r="D11" s="117" t="s">
        <v>1981</v>
      </c>
    </row>
    <row r="12" spans="1:4">
      <c r="A12" s="250">
        <v>12</v>
      </c>
      <c r="B12" s="252" t="s">
        <v>1983</v>
      </c>
      <c r="C12" s="263" t="s">
        <v>1980</v>
      </c>
      <c r="D12" s="71" t="s">
        <v>1981</v>
      </c>
    </row>
    <row r="13" spans="1:4">
      <c r="A13" s="250">
        <v>13</v>
      </c>
      <c r="B13" s="251" t="s">
        <v>1984</v>
      </c>
      <c r="C13" s="262" t="s">
        <v>1980</v>
      </c>
      <c r="D13" s="117" t="s">
        <v>1981</v>
      </c>
    </row>
    <row r="14" spans="1:4">
      <c r="A14" s="250">
        <v>14</v>
      </c>
      <c r="B14" s="252" t="s">
        <v>1985</v>
      </c>
      <c r="C14" s="263" t="s">
        <v>1980</v>
      </c>
      <c r="D14" s="71" t="s">
        <v>1981</v>
      </c>
    </row>
    <row r="15" spans="1:4">
      <c r="A15" s="250">
        <v>15</v>
      </c>
      <c r="B15" s="251" t="s">
        <v>1986</v>
      </c>
      <c r="C15" s="262" t="s">
        <v>1980</v>
      </c>
      <c r="D15" s="117" t="s">
        <v>1981</v>
      </c>
    </row>
    <row r="16" spans="1:4">
      <c r="A16" s="250">
        <v>16</v>
      </c>
      <c r="B16" s="252" t="s">
        <v>1987</v>
      </c>
      <c r="C16" s="263" t="s">
        <v>1980</v>
      </c>
      <c r="D16" s="71" t="s">
        <v>1981</v>
      </c>
    </row>
    <row r="17" spans="1:4">
      <c r="A17" s="250">
        <v>17</v>
      </c>
      <c r="B17" s="251" t="s">
        <v>1988</v>
      </c>
      <c r="C17" s="262" t="s">
        <v>1973</v>
      </c>
      <c r="D17" s="117" t="s">
        <v>1989</v>
      </c>
    </row>
    <row r="18" spans="1:4">
      <c r="A18" s="250">
        <v>18</v>
      </c>
      <c r="B18" s="252" t="s">
        <v>1990</v>
      </c>
      <c r="C18" s="263" t="s">
        <v>1973</v>
      </c>
      <c r="D18" s="71" t="s">
        <v>1974</v>
      </c>
    </row>
    <row r="19" spans="1:4">
      <c r="A19" s="250">
        <v>20</v>
      </c>
      <c r="B19" s="251" t="s">
        <v>1991</v>
      </c>
      <c r="C19" s="262" t="s">
        <v>1973</v>
      </c>
      <c r="D19" s="117" t="s">
        <v>1974</v>
      </c>
    </row>
    <row r="20" spans="1:4">
      <c r="A20" s="250">
        <v>21</v>
      </c>
      <c r="B20" s="252" t="s">
        <v>1992</v>
      </c>
      <c r="C20" s="263" t="s">
        <v>1993</v>
      </c>
      <c r="D20" s="71" t="s">
        <v>1994</v>
      </c>
    </row>
    <row r="21" spans="1:4">
      <c r="A21" s="250">
        <v>22</v>
      </c>
      <c r="B21" s="251" t="s">
        <v>1995</v>
      </c>
      <c r="C21" s="262" t="s">
        <v>1980</v>
      </c>
      <c r="D21" s="117" t="s">
        <v>1981</v>
      </c>
    </row>
    <row r="22" spans="1:4">
      <c r="A22" s="250">
        <v>23</v>
      </c>
      <c r="B22" s="252" t="s">
        <v>1996</v>
      </c>
      <c r="C22" s="263" t="s">
        <v>1980</v>
      </c>
      <c r="D22" s="71" t="s">
        <v>1981</v>
      </c>
    </row>
    <row r="23" spans="1:4">
      <c r="A23" s="250">
        <v>24</v>
      </c>
      <c r="B23" s="251" t="s">
        <v>1997</v>
      </c>
      <c r="C23" s="262" t="s">
        <v>1980</v>
      </c>
      <c r="D23" s="117" t="s">
        <v>1981</v>
      </c>
    </row>
    <row r="24" spans="1:4">
      <c r="A24" s="250">
        <v>25</v>
      </c>
      <c r="B24" s="252" t="s">
        <v>1998</v>
      </c>
      <c r="C24" s="263" t="s">
        <v>1980</v>
      </c>
      <c r="D24" s="71" t="s">
        <v>1981</v>
      </c>
    </row>
    <row r="25" spans="1:4">
      <c r="A25" s="250">
        <v>26</v>
      </c>
      <c r="B25" s="251" t="s">
        <v>1999</v>
      </c>
      <c r="C25" s="262" t="s">
        <v>1980</v>
      </c>
      <c r="D25" s="117" t="s">
        <v>1981</v>
      </c>
    </row>
    <row r="26" spans="1:4">
      <c r="A26" s="250">
        <v>27</v>
      </c>
      <c r="B26" s="252" t="s">
        <v>2000</v>
      </c>
      <c r="C26" s="263" t="s">
        <v>1993</v>
      </c>
      <c r="D26" s="71" t="s">
        <v>2001</v>
      </c>
    </row>
    <row r="27" spans="1:4">
      <c r="A27" s="250">
        <v>28</v>
      </c>
      <c r="B27" s="251" t="s">
        <v>2002</v>
      </c>
      <c r="C27" s="262" t="s">
        <v>1973</v>
      </c>
      <c r="D27" s="117" t="s">
        <v>1974</v>
      </c>
    </row>
    <row r="28" spans="1:4">
      <c r="A28" s="250">
        <v>31</v>
      </c>
      <c r="B28" s="252" t="s">
        <v>2003</v>
      </c>
      <c r="C28" s="263" t="s">
        <v>1993</v>
      </c>
      <c r="D28" s="71" t="s">
        <v>1994</v>
      </c>
    </row>
    <row r="29" spans="1:4">
      <c r="A29" s="250">
        <v>33</v>
      </c>
      <c r="B29" s="251" t="s">
        <v>2004</v>
      </c>
      <c r="C29" s="262" t="s">
        <v>1980</v>
      </c>
      <c r="D29" s="117" t="s">
        <v>1981</v>
      </c>
    </row>
    <row r="30" spans="1:4">
      <c r="A30" s="250">
        <v>36</v>
      </c>
      <c r="B30" s="252" t="s">
        <v>2005</v>
      </c>
      <c r="C30" s="263" t="s">
        <v>1973</v>
      </c>
      <c r="D30" s="71" t="s">
        <v>1974</v>
      </c>
    </row>
    <row r="31" spans="1:4">
      <c r="A31" s="250">
        <v>37</v>
      </c>
      <c r="B31" s="251" t="s">
        <v>2006</v>
      </c>
      <c r="C31" s="262" t="s">
        <v>1973</v>
      </c>
      <c r="D31" s="117" t="s">
        <v>1974</v>
      </c>
    </row>
    <row r="32" spans="1:4">
      <c r="A32" s="250">
        <v>38</v>
      </c>
      <c r="B32" s="252" t="s">
        <v>2007</v>
      </c>
      <c r="C32" s="263" t="s">
        <v>1973</v>
      </c>
      <c r="D32" s="71" t="s">
        <v>1974</v>
      </c>
    </row>
    <row r="33" spans="1:4">
      <c r="A33" s="250">
        <v>39</v>
      </c>
      <c r="B33" s="251" t="s">
        <v>2008</v>
      </c>
      <c r="C33" s="262" t="s">
        <v>1973</v>
      </c>
      <c r="D33" s="117" t="s">
        <v>1974</v>
      </c>
    </row>
    <row r="34" spans="1:4">
      <c r="A34" s="250">
        <v>40</v>
      </c>
      <c r="B34" s="252" t="s">
        <v>2009</v>
      </c>
      <c r="C34" s="263" t="s">
        <v>1973</v>
      </c>
      <c r="D34" s="71" t="s">
        <v>1974</v>
      </c>
    </row>
    <row r="35" spans="1:4">
      <c r="A35" s="250">
        <v>41</v>
      </c>
      <c r="B35" s="251" t="s">
        <v>2010</v>
      </c>
      <c r="C35" s="262" t="s">
        <v>1980</v>
      </c>
      <c r="D35" s="117" t="s">
        <v>1981</v>
      </c>
    </row>
    <row r="36" spans="1:4">
      <c r="A36" s="250">
        <v>42</v>
      </c>
      <c r="B36" s="252" t="s">
        <v>2011</v>
      </c>
      <c r="C36" s="263" t="s">
        <v>1993</v>
      </c>
      <c r="D36" s="71" t="s">
        <v>2012</v>
      </c>
    </row>
    <row r="37" spans="1:4">
      <c r="A37" s="250">
        <v>44</v>
      </c>
      <c r="B37" s="251" t="s">
        <v>2013</v>
      </c>
      <c r="C37" s="262" t="s">
        <v>1973</v>
      </c>
      <c r="D37" s="117" t="s">
        <v>1989</v>
      </c>
    </row>
    <row r="38" spans="1:4">
      <c r="A38" s="250">
        <v>49</v>
      </c>
      <c r="B38" s="252" t="s">
        <v>2014</v>
      </c>
      <c r="C38" s="263" t="s">
        <v>1980</v>
      </c>
      <c r="D38" s="71" t="s">
        <v>1981</v>
      </c>
    </row>
    <row r="39" spans="1:4">
      <c r="A39" s="250">
        <v>50</v>
      </c>
      <c r="B39" s="251" t="s">
        <v>2015</v>
      </c>
      <c r="C39" s="262" t="s">
        <v>1980</v>
      </c>
      <c r="D39" s="117" t="s">
        <v>1981</v>
      </c>
    </row>
    <row r="40" spans="1:4">
      <c r="A40" s="250">
        <v>51</v>
      </c>
      <c r="B40" s="252" t="s">
        <v>2016</v>
      </c>
      <c r="C40" s="263" t="s">
        <v>1980</v>
      </c>
      <c r="D40" s="71" t="s">
        <v>1981</v>
      </c>
    </row>
    <row r="41" spans="1:4">
      <c r="A41" s="250">
        <v>53</v>
      </c>
      <c r="B41" s="251" t="s">
        <v>2017</v>
      </c>
      <c r="C41" s="262" t="s">
        <v>1980</v>
      </c>
      <c r="D41" s="117" t="s">
        <v>1981</v>
      </c>
    </row>
    <row r="42" spans="1:4">
      <c r="A42" s="250">
        <v>54</v>
      </c>
      <c r="B42" s="252" t="s">
        <v>2018</v>
      </c>
      <c r="C42" s="263" t="s">
        <v>1980</v>
      </c>
      <c r="D42" s="71" t="s">
        <v>1981</v>
      </c>
    </row>
    <row r="43" spans="1:4">
      <c r="A43" s="250">
        <v>55</v>
      </c>
      <c r="B43" s="251" t="s">
        <v>2019</v>
      </c>
      <c r="C43" s="262" t="s">
        <v>1980</v>
      </c>
      <c r="D43" s="117" t="s">
        <v>1981</v>
      </c>
    </row>
    <row r="44" spans="1:4">
      <c r="A44" s="250">
        <v>56</v>
      </c>
      <c r="B44" s="252" t="s">
        <v>2020</v>
      </c>
      <c r="C44" s="263" t="s">
        <v>1980</v>
      </c>
      <c r="D44" s="71" t="s">
        <v>1981</v>
      </c>
    </row>
    <row r="45" spans="1:4">
      <c r="A45" s="250">
        <v>57</v>
      </c>
      <c r="B45" s="251" t="s">
        <v>2021</v>
      </c>
      <c r="C45" s="262" t="s">
        <v>1993</v>
      </c>
      <c r="D45" s="117" t="s">
        <v>2012</v>
      </c>
    </row>
    <row r="46" spans="1:4">
      <c r="A46" s="250">
        <v>58</v>
      </c>
      <c r="B46" s="252" t="s">
        <v>2022</v>
      </c>
      <c r="C46" s="263" t="s">
        <v>1980</v>
      </c>
      <c r="D46" s="71" t="s">
        <v>1981</v>
      </c>
    </row>
    <row r="47" spans="1:4">
      <c r="A47" s="250">
        <v>59</v>
      </c>
      <c r="B47" s="251" t="s">
        <v>2023</v>
      </c>
      <c r="C47" s="262" t="s">
        <v>1980</v>
      </c>
      <c r="D47" s="117" t="s">
        <v>1981</v>
      </c>
    </row>
    <row r="48" spans="1:4">
      <c r="A48" s="250">
        <v>60</v>
      </c>
      <c r="B48" s="252" t="s">
        <v>2024</v>
      </c>
      <c r="C48" s="263" t="s">
        <v>1980</v>
      </c>
      <c r="D48" s="71" t="s">
        <v>1981</v>
      </c>
    </row>
    <row r="49" spans="1:4">
      <c r="A49" s="250">
        <v>63</v>
      </c>
      <c r="B49" s="251" t="s">
        <v>2025</v>
      </c>
      <c r="C49" s="262" t="s">
        <v>1980</v>
      </c>
      <c r="D49" s="117" t="s">
        <v>1981</v>
      </c>
    </row>
    <row r="50" spans="1:4">
      <c r="A50" s="250">
        <v>64</v>
      </c>
      <c r="B50" s="252" t="s">
        <v>2026</v>
      </c>
      <c r="C50" s="263" t="s">
        <v>1980</v>
      </c>
      <c r="D50" s="71" t="s">
        <v>1981</v>
      </c>
    </row>
    <row r="51" spans="1:4">
      <c r="A51" s="250">
        <v>65</v>
      </c>
      <c r="B51" s="251" t="s">
        <v>2027</v>
      </c>
      <c r="C51" s="262" t="s">
        <v>1980</v>
      </c>
      <c r="D51" s="117" t="s">
        <v>1981</v>
      </c>
    </row>
    <row r="52" spans="1:4">
      <c r="A52" s="250">
        <v>66</v>
      </c>
      <c r="B52" s="252" t="s">
        <v>2028</v>
      </c>
      <c r="C52" s="263" t="s">
        <v>1980</v>
      </c>
      <c r="D52" s="71" t="s">
        <v>1981</v>
      </c>
    </row>
    <row r="53" spans="1:4">
      <c r="A53" s="250">
        <v>67</v>
      </c>
      <c r="B53" s="251" t="s">
        <v>2029</v>
      </c>
      <c r="C53" s="262" t="s">
        <v>1980</v>
      </c>
      <c r="D53" s="117" t="s">
        <v>1981</v>
      </c>
    </row>
    <row r="54" spans="1:4">
      <c r="A54" s="250">
        <v>68</v>
      </c>
      <c r="B54" s="252" t="s">
        <v>2030</v>
      </c>
      <c r="C54" s="263" t="s">
        <v>1980</v>
      </c>
      <c r="D54" s="71" t="s">
        <v>1981</v>
      </c>
    </row>
    <row r="55" spans="1:4">
      <c r="A55" s="250">
        <v>69</v>
      </c>
      <c r="B55" s="251" t="s">
        <v>2031</v>
      </c>
      <c r="C55" s="262" t="s">
        <v>1980</v>
      </c>
      <c r="D55" s="117" t="s">
        <v>1981</v>
      </c>
    </row>
    <row r="56" spans="1:4">
      <c r="A56" s="250">
        <v>70</v>
      </c>
      <c r="B56" s="252" t="s">
        <v>2032</v>
      </c>
      <c r="C56" s="263" t="s">
        <v>1980</v>
      </c>
      <c r="D56" s="71" t="s">
        <v>1981</v>
      </c>
    </row>
    <row r="57" spans="1:4">
      <c r="A57" s="250">
        <v>71</v>
      </c>
      <c r="B57" s="251" t="s">
        <v>2033</v>
      </c>
      <c r="C57" s="262" t="s">
        <v>1973</v>
      </c>
      <c r="D57" s="117" t="s">
        <v>1974</v>
      </c>
    </row>
    <row r="58" spans="1:4">
      <c r="A58" s="250">
        <v>73</v>
      </c>
      <c r="B58" s="252" t="s">
        <v>2034</v>
      </c>
      <c r="C58" s="263" t="s">
        <v>1973</v>
      </c>
      <c r="D58" s="71" t="s">
        <v>1974</v>
      </c>
    </row>
    <row r="59" spans="1:4">
      <c r="A59" s="250">
        <v>74</v>
      </c>
      <c r="B59" s="251" t="s">
        <v>2035</v>
      </c>
      <c r="C59" s="262" t="s">
        <v>1973</v>
      </c>
      <c r="D59" s="117" t="s">
        <v>1974</v>
      </c>
    </row>
    <row r="60" spans="1:4">
      <c r="A60" s="250">
        <v>75</v>
      </c>
      <c r="B60" s="252" t="s">
        <v>2036</v>
      </c>
      <c r="C60" s="263" t="s">
        <v>1973</v>
      </c>
      <c r="D60" s="71" t="s">
        <v>1974</v>
      </c>
    </row>
    <row r="61" spans="1:4">
      <c r="A61" s="250">
        <v>78</v>
      </c>
      <c r="B61" s="251" t="s">
        <v>2037</v>
      </c>
      <c r="C61" s="262" t="s">
        <v>1973</v>
      </c>
      <c r="D61" s="117" t="s">
        <v>1974</v>
      </c>
    </row>
    <row r="62" spans="1:4">
      <c r="A62" s="250">
        <v>79</v>
      </c>
      <c r="B62" s="252" t="s">
        <v>2038</v>
      </c>
      <c r="C62" s="263" t="s">
        <v>1980</v>
      </c>
      <c r="D62" s="71" t="s">
        <v>1981</v>
      </c>
    </row>
    <row r="63" spans="1:4">
      <c r="A63" s="250">
        <v>80</v>
      </c>
      <c r="B63" s="251" t="s">
        <v>2039</v>
      </c>
      <c r="C63" s="262" t="s">
        <v>1973</v>
      </c>
      <c r="D63" s="117" t="s">
        <v>1989</v>
      </c>
    </row>
    <row r="64" spans="1:4">
      <c r="A64" s="250">
        <v>81</v>
      </c>
      <c r="B64" s="252" t="s">
        <v>2040</v>
      </c>
      <c r="C64" s="263" t="s">
        <v>1973</v>
      </c>
      <c r="D64" s="71" t="s">
        <v>1989</v>
      </c>
    </row>
    <row r="65" spans="1:4">
      <c r="A65" s="250">
        <v>82</v>
      </c>
      <c r="B65" s="251" t="s">
        <v>2041</v>
      </c>
      <c r="C65" s="262" t="s">
        <v>1973</v>
      </c>
      <c r="D65" s="117" t="s">
        <v>1989</v>
      </c>
    </row>
    <row r="66" spans="1:4">
      <c r="A66" s="250">
        <v>83</v>
      </c>
      <c r="B66" s="252" t="s">
        <v>2042</v>
      </c>
      <c r="C66" s="263" t="s">
        <v>1973</v>
      </c>
      <c r="D66" s="71" t="s">
        <v>1989</v>
      </c>
    </row>
    <row r="67" spans="1:4">
      <c r="A67" s="250">
        <v>84</v>
      </c>
      <c r="B67" s="251" t="s">
        <v>2043</v>
      </c>
      <c r="C67" s="262" t="s">
        <v>1973</v>
      </c>
      <c r="D67" s="117" t="s">
        <v>1989</v>
      </c>
    </row>
    <row r="68" spans="1:4">
      <c r="A68" s="250">
        <v>85</v>
      </c>
      <c r="B68" s="252" t="s">
        <v>2044</v>
      </c>
      <c r="C68" s="263" t="s">
        <v>1973</v>
      </c>
      <c r="D68" s="71" t="s">
        <v>1974</v>
      </c>
    </row>
    <row r="69" spans="1:4">
      <c r="A69" s="250">
        <v>86</v>
      </c>
      <c r="B69" s="251" t="s">
        <v>2045</v>
      </c>
      <c r="C69" s="262" t="s">
        <v>1973</v>
      </c>
      <c r="D69" s="117" t="s">
        <v>1974</v>
      </c>
    </row>
    <row r="70" spans="1:4">
      <c r="A70" s="250">
        <v>87</v>
      </c>
      <c r="B70" s="252" t="s">
        <v>2046</v>
      </c>
      <c r="C70" s="263" t="s">
        <v>1973</v>
      </c>
      <c r="D70" s="71" t="s">
        <v>1974</v>
      </c>
    </row>
    <row r="71" spans="1:4">
      <c r="A71" s="250">
        <v>88</v>
      </c>
      <c r="B71" s="251" t="s">
        <v>2047</v>
      </c>
      <c r="C71" s="262" t="s">
        <v>1973</v>
      </c>
      <c r="D71" s="117" t="s">
        <v>1974</v>
      </c>
    </row>
    <row r="72" spans="1:4">
      <c r="A72" s="250">
        <v>90</v>
      </c>
      <c r="B72" s="252" t="s">
        <v>2048</v>
      </c>
      <c r="C72" s="263" t="s">
        <v>1973</v>
      </c>
      <c r="D72" s="71" t="s">
        <v>1974</v>
      </c>
    </row>
    <row r="73" spans="1:4">
      <c r="A73" s="250">
        <v>91</v>
      </c>
      <c r="B73" s="251" t="s">
        <v>2049</v>
      </c>
      <c r="C73" s="262" t="s">
        <v>1980</v>
      </c>
      <c r="D73" s="117" t="s">
        <v>1981</v>
      </c>
    </row>
    <row r="74" spans="1:4">
      <c r="A74" s="250">
        <v>92</v>
      </c>
      <c r="B74" s="252" t="s">
        <v>2050</v>
      </c>
      <c r="C74" s="263" t="s">
        <v>1980</v>
      </c>
      <c r="D74" s="71" t="s">
        <v>1981</v>
      </c>
    </row>
    <row r="75" spans="1:4">
      <c r="A75" s="250">
        <v>93</v>
      </c>
      <c r="B75" s="251" t="s">
        <v>2051</v>
      </c>
      <c r="C75" s="262" t="s">
        <v>1980</v>
      </c>
      <c r="D75" s="117" t="s">
        <v>1981</v>
      </c>
    </row>
    <row r="76" spans="1:4">
      <c r="A76" s="250">
        <v>97</v>
      </c>
      <c r="B76" s="252" t="s">
        <v>2052</v>
      </c>
      <c r="C76" s="263" t="s">
        <v>1973</v>
      </c>
      <c r="D76" s="71" t="s">
        <v>1974</v>
      </c>
    </row>
    <row r="77" spans="1:4">
      <c r="A77" s="250">
        <v>99</v>
      </c>
      <c r="B77" s="251" t="s">
        <v>2053</v>
      </c>
      <c r="C77" s="262" t="s">
        <v>1973</v>
      </c>
      <c r="D77" s="117" t="s">
        <v>1974</v>
      </c>
    </row>
    <row r="78" spans="1:4">
      <c r="A78" s="250">
        <v>100</v>
      </c>
      <c r="B78" s="252" t="s">
        <v>2054</v>
      </c>
      <c r="C78" s="263" t="s">
        <v>1973</v>
      </c>
      <c r="D78" s="71" t="s">
        <v>1989</v>
      </c>
    </row>
    <row r="79" spans="1:4">
      <c r="A79" s="250">
        <v>101</v>
      </c>
      <c r="B79" s="251" t="s">
        <v>2055</v>
      </c>
      <c r="C79" s="262" t="s">
        <v>1973</v>
      </c>
      <c r="D79" s="117" t="s">
        <v>1989</v>
      </c>
    </row>
    <row r="80" spans="1:4">
      <c r="A80" s="250">
        <v>102</v>
      </c>
      <c r="B80" s="252" t="s">
        <v>2056</v>
      </c>
      <c r="C80" s="263" t="s">
        <v>1980</v>
      </c>
      <c r="D80" s="71" t="s">
        <v>1981</v>
      </c>
    </row>
    <row r="81" spans="1:4">
      <c r="A81" s="250">
        <v>103</v>
      </c>
      <c r="B81" s="251" t="s">
        <v>2057</v>
      </c>
      <c r="C81" s="262" t="s">
        <v>1980</v>
      </c>
      <c r="D81" s="117" t="s">
        <v>1981</v>
      </c>
    </row>
    <row r="82" spans="1:4">
      <c r="A82" s="250">
        <v>104</v>
      </c>
      <c r="B82" s="252" t="s">
        <v>2058</v>
      </c>
      <c r="C82" s="263" t="s">
        <v>1980</v>
      </c>
      <c r="D82" s="71" t="s">
        <v>1981</v>
      </c>
    </row>
    <row r="83" spans="1:4">
      <c r="A83" s="250">
        <v>105</v>
      </c>
      <c r="B83" s="251" t="s">
        <v>2059</v>
      </c>
      <c r="C83" s="262" t="s">
        <v>1980</v>
      </c>
      <c r="D83" s="117" t="s">
        <v>1981</v>
      </c>
    </row>
    <row r="84" spans="1:4">
      <c r="A84" s="250">
        <v>106</v>
      </c>
      <c r="B84" s="252" t="s">
        <v>2060</v>
      </c>
      <c r="C84" s="263" t="s">
        <v>1980</v>
      </c>
      <c r="D84" s="71" t="s">
        <v>1981</v>
      </c>
    </row>
    <row r="85" spans="1:4">
      <c r="A85" s="250">
        <v>107</v>
      </c>
      <c r="B85" s="251" t="s">
        <v>2061</v>
      </c>
      <c r="C85" s="262" t="s">
        <v>1980</v>
      </c>
      <c r="D85" s="117" t="s">
        <v>1981</v>
      </c>
    </row>
    <row r="86" spans="1:4">
      <c r="A86" s="250">
        <v>108</v>
      </c>
      <c r="B86" s="252" t="s">
        <v>2062</v>
      </c>
      <c r="C86" s="263" t="s">
        <v>1980</v>
      </c>
      <c r="D86" s="71" t="s">
        <v>1981</v>
      </c>
    </row>
    <row r="87" spans="1:4">
      <c r="A87" s="250">
        <v>109</v>
      </c>
      <c r="B87" s="251" t="s">
        <v>2063</v>
      </c>
      <c r="C87" s="262" t="s">
        <v>1980</v>
      </c>
      <c r="D87" s="117" t="s">
        <v>1981</v>
      </c>
    </row>
    <row r="88" spans="1:4">
      <c r="A88" s="250">
        <v>110</v>
      </c>
      <c r="B88" s="252" t="s">
        <v>2064</v>
      </c>
      <c r="C88" s="263" t="s">
        <v>1980</v>
      </c>
      <c r="D88" s="71" t="s">
        <v>1981</v>
      </c>
    </row>
    <row r="89" spans="1:4">
      <c r="A89" s="250">
        <v>111</v>
      </c>
      <c r="B89" s="251" t="s">
        <v>2065</v>
      </c>
      <c r="C89" s="262" t="s">
        <v>1980</v>
      </c>
      <c r="D89" s="117" t="s">
        <v>1981</v>
      </c>
    </row>
    <row r="90" spans="1:4">
      <c r="A90" s="250">
        <v>112</v>
      </c>
      <c r="B90" s="252" t="s">
        <v>2066</v>
      </c>
      <c r="C90" s="263" t="s">
        <v>1980</v>
      </c>
      <c r="D90" s="71" t="s">
        <v>1981</v>
      </c>
    </row>
    <row r="91" spans="1:4">
      <c r="A91" s="250">
        <v>113</v>
      </c>
      <c r="B91" s="251" t="s">
        <v>2067</v>
      </c>
      <c r="C91" s="262" t="s">
        <v>1980</v>
      </c>
      <c r="D91" s="117" t="s">
        <v>1981</v>
      </c>
    </row>
    <row r="92" spans="1:4">
      <c r="A92" s="250">
        <v>114</v>
      </c>
      <c r="B92" s="252" t="s">
        <v>2068</v>
      </c>
      <c r="C92" s="263" t="s">
        <v>1980</v>
      </c>
      <c r="D92" s="71" t="s">
        <v>1981</v>
      </c>
    </row>
    <row r="93" spans="1:4">
      <c r="A93" s="250">
        <v>115</v>
      </c>
      <c r="B93" s="251" t="s">
        <v>2069</v>
      </c>
      <c r="C93" s="262" t="s">
        <v>1980</v>
      </c>
      <c r="D93" s="117" t="s">
        <v>1981</v>
      </c>
    </row>
    <row r="94" spans="1:4">
      <c r="A94" s="250">
        <v>116</v>
      </c>
      <c r="B94" s="252" t="s">
        <v>2070</v>
      </c>
      <c r="C94" s="263" t="s">
        <v>1973</v>
      </c>
      <c r="D94" s="71" t="s">
        <v>1989</v>
      </c>
    </row>
    <row r="95" spans="1:4">
      <c r="A95" s="250">
        <v>117</v>
      </c>
      <c r="B95" s="251" t="s">
        <v>2071</v>
      </c>
      <c r="C95" s="262" t="s">
        <v>1980</v>
      </c>
      <c r="D95" s="117" t="s">
        <v>1981</v>
      </c>
    </row>
    <row r="96" spans="1:4">
      <c r="A96" s="250">
        <v>118</v>
      </c>
      <c r="B96" s="252" t="s">
        <v>2072</v>
      </c>
      <c r="C96" s="263" t="s">
        <v>1980</v>
      </c>
      <c r="D96" s="71" t="s">
        <v>1981</v>
      </c>
    </row>
    <row r="97" spans="1:4">
      <c r="A97" s="250">
        <v>119</v>
      </c>
      <c r="B97" s="251" t="s">
        <v>2073</v>
      </c>
      <c r="C97" s="262" t="s">
        <v>1980</v>
      </c>
      <c r="D97" s="117" t="s">
        <v>1981</v>
      </c>
    </row>
    <row r="98" spans="1:4">
      <c r="A98" s="250">
        <v>120</v>
      </c>
      <c r="B98" s="252" t="s">
        <v>2074</v>
      </c>
      <c r="C98" s="263" t="s">
        <v>1980</v>
      </c>
      <c r="D98" s="71" t="s">
        <v>1981</v>
      </c>
    </row>
    <row r="99" spans="1:4">
      <c r="A99" s="250">
        <v>121</v>
      </c>
      <c r="B99" s="251" t="s">
        <v>2075</v>
      </c>
      <c r="C99" s="262" t="s">
        <v>1980</v>
      </c>
      <c r="D99" s="117" t="s">
        <v>1981</v>
      </c>
    </row>
    <row r="100" spans="1:4">
      <c r="A100" s="250">
        <v>124</v>
      </c>
      <c r="B100" s="252" t="s">
        <v>2076</v>
      </c>
      <c r="C100" s="263" t="s">
        <v>1980</v>
      </c>
      <c r="D100" s="71" t="s">
        <v>1981</v>
      </c>
    </row>
    <row r="101" spans="1:4">
      <c r="A101" s="250">
        <v>125</v>
      </c>
      <c r="B101" s="251" t="s">
        <v>2077</v>
      </c>
      <c r="C101" s="262" t="s">
        <v>1973</v>
      </c>
      <c r="D101" s="117" t="s">
        <v>1989</v>
      </c>
    </row>
    <row r="102" spans="1:4">
      <c r="A102" s="250">
        <v>126</v>
      </c>
      <c r="B102" s="252" t="s">
        <v>2078</v>
      </c>
      <c r="C102" s="263" t="s">
        <v>1980</v>
      </c>
      <c r="D102" s="71" t="s">
        <v>1981</v>
      </c>
    </row>
    <row r="103" spans="1:4">
      <c r="A103" s="250">
        <v>127</v>
      </c>
      <c r="B103" s="251" t="s">
        <v>2079</v>
      </c>
      <c r="C103" s="262" t="s">
        <v>1980</v>
      </c>
      <c r="D103" s="117" t="s">
        <v>1981</v>
      </c>
    </row>
    <row r="104" spans="1:4">
      <c r="A104" s="250">
        <v>128</v>
      </c>
      <c r="B104" s="252" t="s">
        <v>2080</v>
      </c>
      <c r="C104" s="263" t="s">
        <v>1980</v>
      </c>
      <c r="D104" s="71" t="s">
        <v>1981</v>
      </c>
    </row>
    <row r="105" spans="1:4">
      <c r="A105" s="250">
        <v>129</v>
      </c>
      <c r="B105" s="251" t="s">
        <v>2081</v>
      </c>
      <c r="C105" s="262" t="s">
        <v>1980</v>
      </c>
      <c r="D105" s="117" t="s">
        <v>1981</v>
      </c>
    </row>
    <row r="106" spans="1:4">
      <c r="A106" s="250">
        <v>131</v>
      </c>
      <c r="B106" s="252" t="s">
        <v>2082</v>
      </c>
      <c r="C106" s="263" t="s">
        <v>1980</v>
      </c>
      <c r="D106" s="71" t="s">
        <v>1981</v>
      </c>
    </row>
    <row r="107" spans="1:4">
      <c r="A107" s="250">
        <v>132</v>
      </c>
      <c r="B107" s="251" t="s">
        <v>2083</v>
      </c>
      <c r="C107" s="262" t="s">
        <v>1980</v>
      </c>
      <c r="D107" s="117" t="s">
        <v>1981</v>
      </c>
    </row>
    <row r="108" spans="1:4">
      <c r="A108" s="250">
        <v>134</v>
      </c>
      <c r="B108" s="252" t="s">
        <v>2084</v>
      </c>
      <c r="C108" s="263" t="s">
        <v>1980</v>
      </c>
      <c r="D108" s="71" t="s">
        <v>1981</v>
      </c>
    </row>
    <row r="109" spans="1:4">
      <c r="A109" s="250">
        <v>135</v>
      </c>
      <c r="B109" s="251" t="s">
        <v>2085</v>
      </c>
      <c r="C109" s="262" t="s">
        <v>1980</v>
      </c>
      <c r="D109" s="117" t="s">
        <v>1981</v>
      </c>
    </row>
    <row r="110" spans="1:4">
      <c r="A110" s="250">
        <v>136</v>
      </c>
      <c r="B110" s="252" t="s">
        <v>2086</v>
      </c>
      <c r="C110" s="263" t="s">
        <v>1980</v>
      </c>
      <c r="D110" s="71" t="s">
        <v>1981</v>
      </c>
    </row>
    <row r="111" spans="1:4">
      <c r="A111" s="250">
        <v>137</v>
      </c>
      <c r="B111" s="251" t="s">
        <v>2087</v>
      </c>
      <c r="C111" s="262" t="s">
        <v>1980</v>
      </c>
      <c r="D111" s="117" t="s">
        <v>1981</v>
      </c>
    </row>
    <row r="112" spans="1:4">
      <c r="A112" s="250">
        <v>138</v>
      </c>
      <c r="B112" s="252" t="s">
        <v>2088</v>
      </c>
      <c r="C112" s="263" t="s">
        <v>1980</v>
      </c>
      <c r="D112" s="71" t="s">
        <v>1981</v>
      </c>
    </row>
    <row r="113" spans="1:4">
      <c r="A113" s="250">
        <v>139</v>
      </c>
      <c r="B113" s="251" t="s">
        <v>2089</v>
      </c>
      <c r="C113" s="262" t="s">
        <v>1980</v>
      </c>
      <c r="D113" s="117" t="s">
        <v>1981</v>
      </c>
    </row>
    <row r="114" spans="1:4">
      <c r="A114" s="250">
        <v>140</v>
      </c>
      <c r="B114" s="252" t="s">
        <v>2090</v>
      </c>
      <c r="C114" s="263" t="s">
        <v>1980</v>
      </c>
      <c r="D114" s="71" t="s">
        <v>1981</v>
      </c>
    </row>
    <row r="115" spans="1:4">
      <c r="A115" s="250">
        <v>141</v>
      </c>
      <c r="B115" s="251" t="s">
        <v>2091</v>
      </c>
      <c r="C115" s="262" t="s">
        <v>1973</v>
      </c>
      <c r="D115" s="117" t="s">
        <v>1989</v>
      </c>
    </row>
    <row r="116" spans="1:4">
      <c r="A116" s="250">
        <v>142</v>
      </c>
      <c r="B116" s="252" t="s">
        <v>2092</v>
      </c>
      <c r="C116" s="263" t="s">
        <v>1973</v>
      </c>
      <c r="D116" s="71" t="s">
        <v>1989</v>
      </c>
    </row>
    <row r="117" spans="1:4">
      <c r="A117" s="250">
        <v>143</v>
      </c>
      <c r="B117" s="251" t="s">
        <v>2093</v>
      </c>
      <c r="C117" s="262" t="s">
        <v>1973</v>
      </c>
      <c r="D117" s="117" t="s">
        <v>1974</v>
      </c>
    </row>
    <row r="118" spans="1:4">
      <c r="A118" s="250">
        <v>145</v>
      </c>
      <c r="B118" s="252" t="s">
        <v>2094</v>
      </c>
      <c r="C118" s="263" t="s">
        <v>1973</v>
      </c>
      <c r="D118" s="71" t="s">
        <v>1989</v>
      </c>
    </row>
    <row r="119" spans="1:4">
      <c r="A119" s="250">
        <v>146</v>
      </c>
      <c r="B119" s="251" t="s">
        <v>2095</v>
      </c>
      <c r="C119" s="262" t="s">
        <v>1973</v>
      </c>
      <c r="D119" s="117" t="s">
        <v>1989</v>
      </c>
    </row>
    <row r="120" spans="1:4">
      <c r="A120" s="250">
        <v>147</v>
      </c>
      <c r="B120" s="252" t="s">
        <v>2096</v>
      </c>
      <c r="C120" s="263" t="s">
        <v>1973</v>
      </c>
      <c r="D120" s="71" t="s">
        <v>1989</v>
      </c>
    </row>
    <row r="121" spans="1:4">
      <c r="A121" s="250">
        <v>148</v>
      </c>
      <c r="B121" s="251" t="s">
        <v>2097</v>
      </c>
      <c r="C121" s="262" t="s">
        <v>1973</v>
      </c>
      <c r="D121" s="117" t="s">
        <v>1989</v>
      </c>
    </row>
    <row r="122" spans="1:4">
      <c r="A122" s="250">
        <v>149</v>
      </c>
      <c r="B122" s="252" t="s">
        <v>2098</v>
      </c>
      <c r="C122" s="263" t="s">
        <v>1973</v>
      </c>
      <c r="D122" s="71" t="s">
        <v>1974</v>
      </c>
    </row>
    <row r="123" spans="1:4">
      <c r="A123" s="250">
        <v>150</v>
      </c>
      <c r="B123" s="251" t="s">
        <v>2099</v>
      </c>
      <c r="C123" s="262" t="s">
        <v>1973</v>
      </c>
      <c r="D123" s="117" t="s">
        <v>1974</v>
      </c>
    </row>
    <row r="124" spans="1:4">
      <c r="A124" s="250">
        <v>151</v>
      </c>
      <c r="B124" s="252" t="s">
        <v>2100</v>
      </c>
      <c r="C124" s="263" t="s">
        <v>1973</v>
      </c>
      <c r="D124" s="71" t="s">
        <v>1974</v>
      </c>
    </row>
    <row r="125" spans="1:4">
      <c r="A125" s="250">
        <v>152</v>
      </c>
      <c r="B125" s="251" t="s">
        <v>2101</v>
      </c>
      <c r="C125" s="262" t="s">
        <v>1973</v>
      </c>
      <c r="D125" s="117" t="s">
        <v>1974</v>
      </c>
    </row>
    <row r="126" spans="1:4">
      <c r="A126" s="250">
        <v>156</v>
      </c>
      <c r="B126" s="252" t="s">
        <v>2102</v>
      </c>
      <c r="C126" s="263" t="s">
        <v>1993</v>
      </c>
      <c r="D126" s="71" t="s">
        <v>2012</v>
      </c>
    </row>
    <row r="127" spans="1:4">
      <c r="A127" s="250">
        <v>157</v>
      </c>
      <c r="B127" s="251" t="s">
        <v>2103</v>
      </c>
      <c r="C127" s="262" t="s">
        <v>1980</v>
      </c>
      <c r="D127" s="117" t="s">
        <v>1981</v>
      </c>
    </row>
    <row r="128" spans="1:4">
      <c r="A128" s="250">
        <v>158</v>
      </c>
      <c r="B128" s="252" t="s">
        <v>2104</v>
      </c>
      <c r="C128" s="263" t="s">
        <v>1980</v>
      </c>
      <c r="D128" s="71" t="s">
        <v>1981</v>
      </c>
    </row>
    <row r="129" spans="1:4">
      <c r="A129" s="250">
        <v>159</v>
      </c>
      <c r="B129" s="251" t="s">
        <v>2105</v>
      </c>
      <c r="C129" s="262" t="s">
        <v>1980</v>
      </c>
      <c r="D129" s="117" t="s">
        <v>1981</v>
      </c>
    </row>
    <row r="130" spans="1:4">
      <c r="A130" s="250">
        <v>160</v>
      </c>
      <c r="B130" s="252" t="s">
        <v>2106</v>
      </c>
      <c r="C130" s="263" t="s">
        <v>1980</v>
      </c>
      <c r="D130" s="71" t="s">
        <v>1981</v>
      </c>
    </row>
    <row r="131" spans="1:4">
      <c r="A131" s="250">
        <v>162</v>
      </c>
      <c r="B131" s="251" t="s">
        <v>2107</v>
      </c>
      <c r="C131" s="262" t="s">
        <v>1993</v>
      </c>
      <c r="D131" s="117" t="s">
        <v>2001</v>
      </c>
    </row>
    <row r="132" spans="1:4">
      <c r="A132" s="250">
        <v>163</v>
      </c>
      <c r="B132" s="252" t="s">
        <v>2108</v>
      </c>
      <c r="C132" s="263" t="s">
        <v>1993</v>
      </c>
      <c r="D132" s="71" t="s">
        <v>1994</v>
      </c>
    </row>
    <row r="133" spans="1:4">
      <c r="A133" s="250">
        <v>164</v>
      </c>
      <c r="B133" s="251" t="s">
        <v>2109</v>
      </c>
      <c r="C133" s="262" t="s">
        <v>1993</v>
      </c>
      <c r="D133" s="117" t="s">
        <v>1994</v>
      </c>
    </row>
    <row r="134" spans="1:4">
      <c r="A134" s="250">
        <v>165</v>
      </c>
      <c r="B134" s="252" t="s">
        <v>2110</v>
      </c>
      <c r="C134" s="263" t="s">
        <v>1980</v>
      </c>
      <c r="D134" s="71" t="s">
        <v>1981</v>
      </c>
    </row>
    <row r="135" spans="1:4">
      <c r="A135" s="250">
        <v>166</v>
      </c>
      <c r="B135" s="251" t="s">
        <v>2111</v>
      </c>
      <c r="C135" s="262" t="s">
        <v>1973</v>
      </c>
      <c r="D135" s="117" t="s">
        <v>1989</v>
      </c>
    </row>
    <row r="136" spans="1:4">
      <c r="A136" s="250">
        <v>167</v>
      </c>
      <c r="B136" s="252" t="s">
        <v>2112</v>
      </c>
      <c r="C136" s="263" t="s">
        <v>1973</v>
      </c>
      <c r="D136" s="71" t="s">
        <v>1989</v>
      </c>
    </row>
    <row r="137" spans="1:4">
      <c r="A137" s="250">
        <v>168</v>
      </c>
      <c r="B137" s="251" t="s">
        <v>2113</v>
      </c>
      <c r="C137" s="262" t="s">
        <v>1973</v>
      </c>
      <c r="D137" s="117" t="s">
        <v>1974</v>
      </c>
    </row>
    <row r="138" spans="1:4">
      <c r="A138" s="250">
        <v>169</v>
      </c>
      <c r="B138" s="252" t="s">
        <v>2114</v>
      </c>
      <c r="C138" s="263" t="s">
        <v>1980</v>
      </c>
      <c r="D138" s="71" t="s">
        <v>1981</v>
      </c>
    </row>
    <row r="139" spans="1:4">
      <c r="A139" s="250">
        <v>170</v>
      </c>
      <c r="B139" s="251" t="s">
        <v>2115</v>
      </c>
      <c r="C139" s="262" t="s">
        <v>1980</v>
      </c>
      <c r="D139" s="117" t="s">
        <v>1981</v>
      </c>
    </row>
    <row r="140" spans="1:4">
      <c r="A140" s="250">
        <v>171</v>
      </c>
      <c r="B140" s="252" t="s">
        <v>2116</v>
      </c>
      <c r="C140" s="263" t="s">
        <v>1980</v>
      </c>
      <c r="D140" s="71" t="s">
        <v>1981</v>
      </c>
    </row>
    <row r="141" spans="1:4">
      <c r="A141" s="250">
        <v>172</v>
      </c>
      <c r="B141" s="251" t="s">
        <v>2117</v>
      </c>
      <c r="C141" s="262" t="s">
        <v>1980</v>
      </c>
      <c r="D141" s="117" t="s">
        <v>1981</v>
      </c>
    </row>
    <row r="142" spans="1:4">
      <c r="A142" s="250">
        <v>173</v>
      </c>
      <c r="B142" s="252" t="s">
        <v>2118</v>
      </c>
      <c r="C142" s="263" t="s">
        <v>1973</v>
      </c>
      <c r="D142" s="71" t="s">
        <v>1974</v>
      </c>
    </row>
    <row r="143" spans="1:4">
      <c r="A143" s="250">
        <v>174</v>
      </c>
      <c r="B143" s="251" t="s">
        <v>2119</v>
      </c>
      <c r="C143" s="262" t="s">
        <v>1980</v>
      </c>
      <c r="D143" s="117" t="s">
        <v>1981</v>
      </c>
    </row>
    <row r="144" spans="1:4">
      <c r="A144" s="250">
        <v>175</v>
      </c>
      <c r="B144" s="252" t="s">
        <v>2120</v>
      </c>
      <c r="C144" s="263" t="s">
        <v>1980</v>
      </c>
      <c r="D144" s="71" t="s">
        <v>1981</v>
      </c>
    </row>
    <row r="145" spans="1:4">
      <c r="A145" s="250">
        <v>177</v>
      </c>
      <c r="B145" s="251" t="s">
        <v>2121</v>
      </c>
      <c r="C145" s="262" t="s">
        <v>1980</v>
      </c>
      <c r="D145" s="117" t="s">
        <v>1981</v>
      </c>
    </row>
    <row r="146" spans="1:4">
      <c r="A146" s="250">
        <v>178</v>
      </c>
      <c r="B146" s="252" t="s">
        <v>2122</v>
      </c>
      <c r="C146" s="263" t="s">
        <v>1980</v>
      </c>
      <c r="D146" s="71" t="s">
        <v>1981</v>
      </c>
    </row>
    <row r="147" spans="1:4">
      <c r="A147" s="250">
        <v>179</v>
      </c>
      <c r="B147" s="251" t="s">
        <v>2123</v>
      </c>
      <c r="C147" s="262" t="s">
        <v>1980</v>
      </c>
      <c r="D147" s="117" t="s">
        <v>1981</v>
      </c>
    </row>
    <row r="148" spans="1:4">
      <c r="A148" s="250">
        <v>180</v>
      </c>
      <c r="B148" s="252" t="s">
        <v>2124</v>
      </c>
      <c r="C148" s="263" t="s">
        <v>1980</v>
      </c>
      <c r="D148" s="71" t="s">
        <v>1981</v>
      </c>
    </row>
    <row r="149" spans="1:4">
      <c r="A149" s="250">
        <v>181</v>
      </c>
      <c r="B149" s="251" t="s">
        <v>2125</v>
      </c>
      <c r="C149" s="262" t="s">
        <v>1980</v>
      </c>
      <c r="D149" s="117" t="s">
        <v>1981</v>
      </c>
    </row>
    <row r="150" spans="1:4">
      <c r="A150" s="250">
        <v>182</v>
      </c>
      <c r="B150" s="252" t="s">
        <v>2126</v>
      </c>
      <c r="C150" s="263" t="s">
        <v>1980</v>
      </c>
      <c r="D150" s="71" t="s">
        <v>1981</v>
      </c>
    </row>
    <row r="151" spans="1:4">
      <c r="A151" s="250">
        <v>183</v>
      </c>
      <c r="B151" s="251" t="s">
        <v>2127</v>
      </c>
      <c r="C151" s="262" t="s">
        <v>1973</v>
      </c>
      <c r="D151" s="117" t="s">
        <v>1974</v>
      </c>
    </row>
    <row r="152" spans="1:4">
      <c r="A152" s="250">
        <v>186</v>
      </c>
      <c r="B152" s="252" t="s">
        <v>2128</v>
      </c>
      <c r="C152" s="263" t="s">
        <v>1973</v>
      </c>
      <c r="D152" s="71" t="s">
        <v>1989</v>
      </c>
    </row>
    <row r="153" spans="1:4">
      <c r="A153" s="250">
        <v>187</v>
      </c>
      <c r="B153" s="251" t="s">
        <v>2129</v>
      </c>
      <c r="C153" s="262" t="s">
        <v>1980</v>
      </c>
      <c r="D153" s="117" t="s">
        <v>1981</v>
      </c>
    </row>
    <row r="154" spans="1:4">
      <c r="A154" s="250">
        <v>189</v>
      </c>
      <c r="B154" s="252" t="s">
        <v>2130</v>
      </c>
      <c r="C154" s="263" t="s">
        <v>1980</v>
      </c>
      <c r="D154" s="71" t="s">
        <v>1981</v>
      </c>
    </row>
    <row r="155" spans="1:4">
      <c r="A155" s="250">
        <v>190</v>
      </c>
      <c r="B155" s="251" t="s">
        <v>2131</v>
      </c>
      <c r="C155" s="262" t="s">
        <v>1980</v>
      </c>
      <c r="D155" s="117" t="s">
        <v>1981</v>
      </c>
    </row>
    <row r="156" spans="1:4">
      <c r="A156" s="250">
        <v>191</v>
      </c>
      <c r="B156" s="252" t="s">
        <v>2132</v>
      </c>
      <c r="C156" s="263" t="s">
        <v>1980</v>
      </c>
      <c r="D156" s="71" t="s">
        <v>1981</v>
      </c>
    </row>
    <row r="157" spans="1:4">
      <c r="A157" s="250">
        <v>192</v>
      </c>
      <c r="B157" s="251" t="s">
        <v>2133</v>
      </c>
      <c r="C157" s="262" t="s">
        <v>1973</v>
      </c>
      <c r="D157" s="117" t="s">
        <v>1974</v>
      </c>
    </row>
    <row r="158" spans="1:4">
      <c r="A158" s="250">
        <v>193</v>
      </c>
      <c r="B158" s="252" t="s">
        <v>2134</v>
      </c>
      <c r="C158" s="263" t="s">
        <v>1973</v>
      </c>
      <c r="D158" s="71" t="s">
        <v>1974</v>
      </c>
    </row>
    <row r="159" spans="1:4">
      <c r="A159" s="250">
        <v>194</v>
      </c>
      <c r="B159" s="251" t="s">
        <v>2135</v>
      </c>
      <c r="C159" s="262" t="s">
        <v>1973</v>
      </c>
      <c r="D159" s="117" t="s">
        <v>1974</v>
      </c>
    </row>
    <row r="160" spans="1:4">
      <c r="A160" s="250">
        <v>195</v>
      </c>
      <c r="B160" s="252" t="s">
        <v>2136</v>
      </c>
      <c r="C160" s="263" t="s">
        <v>1973</v>
      </c>
      <c r="D160" s="71" t="s">
        <v>1989</v>
      </c>
    </row>
    <row r="161" spans="1:4">
      <c r="A161" s="250">
        <v>197</v>
      </c>
      <c r="B161" s="251" t="s">
        <v>2137</v>
      </c>
      <c r="C161" s="262" t="s">
        <v>1973</v>
      </c>
      <c r="D161" s="117" t="s">
        <v>1989</v>
      </c>
    </row>
    <row r="162" spans="1:4">
      <c r="A162" s="250">
        <v>198</v>
      </c>
      <c r="B162" s="252" t="s">
        <v>2138</v>
      </c>
      <c r="C162" s="263" t="s">
        <v>1973</v>
      </c>
      <c r="D162" s="71" t="s">
        <v>1989</v>
      </c>
    </row>
    <row r="163" spans="1:4">
      <c r="A163" s="250">
        <v>199</v>
      </c>
      <c r="B163" s="251" t="s">
        <v>2139</v>
      </c>
      <c r="C163" s="262" t="s">
        <v>1980</v>
      </c>
      <c r="D163" s="117" t="s">
        <v>1981</v>
      </c>
    </row>
    <row r="164" spans="1:4">
      <c r="A164" s="250">
        <v>200</v>
      </c>
      <c r="B164" s="252" t="s">
        <v>2140</v>
      </c>
      <c r="C164" s="263" t="s">
        <v>1980</v>
      </c>
      <c r="D164" s="71" t="s">
        <v>1981</v>
      </c>
    </row>
    <row r="165" spans="1:4">
      <c r="A165" s="250">
        <v>201</v>
      </c>
      <c r="B165" s="251" t="s">
        <v>2141</v>
      </c>
      <c r="C165" s="262" t="s">
        <v>1980</v>
      </c>
      <c r="D165" s="117" t="s">
        <v>1981</v>
      </c>
    </row>
    <row r="166" spans="1:4">
      <c r="A166" s="250">
        <v>202</v>
      </c>
      <c r="B166" s="252" t="s">
        <v>2142</v>
      </c>
      <c r="C166" s="263" t="s">
        <v>1980</v>
      </c>
      <c r="D166" s="71" t="s">
        <v>1981</v>
      </c>
    </row>
    <row r="167" spans="1:4">
      <c r="A167" s="250">
        <v>204</v>
      </c>
      <c r="B167" s="251" t="s">
        <v>2143</v>
      </c>
      <c r="C167" s="262" t="s">
        <v>1980</v>
      </c>
      <c r="D167" s="117" t="s">
        <v>1981</v>
      </c>
    </row>
    <row r="168" spans="1:4">
      <c r="A168" s="250">
        <v>205</v>
      </c>
      <c r="B168" s="252" t="s">
        <v>2144</v>
      </c>
      <c r="C168" s="263" t="s">
        <v>1973</v>
      </c>
      <c r="D168" s="71" t="s">
        <v>1974</v>
      </c>
    </row>
    <row r="169" spans="1:4">
      <c r="A169" s="250">
        <v>207</v>
      </c>
      <c r="B169" s="251" t="s">
        <v>2145</v>
      </c>
      <c r="C169" s="262" t="s">
        <v>1973</v>
      </c>
      <c r="D169" s="117" t="s">
        <v>1989</v>
      </c>
    </row>
    <row r="170" spans="1:4">
      <c r="A170" s="250">
        <v>208</v>
      </c>
      <c r="B170" s="252" t="s">
        <v>2146</v>
      </c>
      <c r="C170" s="263" t="s">
        <v>1973</v>
      </c>
      <c r="D170" s="71" t="s">
        <v>1989</v>
      </c>
    </row>
    <row r="171" spans="1:4">
      <c r="A171" s="250">
        <v>209</v>
      </c>
      <c r="B171" s="251" t="s">
        <v>2147</v>
      </c>
      <c r="C171" s="262" t="s">
        <v>1973</v>
      </c>
      <c r="D171" s="117" t="s">
        <v>1989</v>
      </c>
    </row>
    <row r="172" spans="1:4">
      <c r="A172" s="250">
        <v>210</v>
      </c>
      <c r="B172" s="252" t="s">
        <v>2148</v>
      </c>
      <c r="C172" s="263" t="s">
        <v>1973</v>
      </c>
      <c r="D172" s="71" t="s">
        <v>1989</v>
      </c>
    </row>
    <row r="173" spans="1:4">
      <c r="A173" s="250">
        <v>211</v>
      </c>
      <c r="B173" s="251" t="s">
        <v>2149</v>
      </c>
      <c r="C173" s="262" t="s">
        <v>1973</v>
      </c>
      <c r="D173" s="117" t="s">
        <v>1989</v>
      </c>
    </row>
    <row r="174" spans="1:4">
      <c r="A174" s="250">
        <v>213</v>
      </c>
      <c r="B174" s="252" t="s">
        <v>2150</v>
      </c>
      <c r="C174" s="263" t="s">
        <v>1973</v>
      </c>
      <c r="D174" s="71" t="s">
        <v>1974</v>
      </c>
    </row>
    <row r="175" spans="1:4">
      <c r="A175" s="250">
        <v>214</v>
      </c>
      <c r="B175" s="251" t="s">
        <v>2151</v>
      </c>
      <c r="C175" s="262" t="s">
        <v>1973</v>
      </c>
      <c r="D175" s="117" t="s">
        <v>1974</v>
      </c>
    </row>
    <row r="176" spans="1:4">
      <c r="A176" s="250">
        <v>215</v>
      </c>
      <c r="B176" s="252" t="s">
        <v>2152</v>
      </c>
      <c r="C176" s="263" t="s">
        <v>1973</v>
      </c>
      <c r="D176" s="71" t="s">
        <v>1989</v>
      </c>
    </row>
    <row r="177" spans="1:4">
      <c r="A177" s="250">
        <v>216</v>
      </c>
      <c r="B177" s="251" t="s">
        <v>2153</v>
      </c>
      <c r="C177" s="262" t="s">
        <v>1973</v>
      </c>
      <c r="D177" s="117" t="s">
        <v>1974</v>
      </c>
    </row>
    <row r="178" spans="1:4">
      <c r="A178" s="250">
        <v>217</v>
      </c>
      <c r="B178" s="252" t="s">
        <v>2154</v>
      </c>
      <c r="C178" s="263" t="s">
        <v>1973</v>
      </c>
      <c r="D178" s="71" t="s">
        <v>1989</v>
      </c>
    </row>
    <row r="179" spans="1:4">
      <c r="A179" s="250">
        <v>218</v>
      </c>
      <c r="B179" s="251" t="s">
        <v>2155</v>
      </c>
      <c r="C179" s="262" t="s">
        <v>1973</v>
      </c>
      <c r="D179" s="117" t="s">
        <v>1989</v>
      </c>
    </row>
    <row r="180" spans="1:4">
      <c r="A180" s="250">
        <v>219</v>
      </c>
      <c r="B180" s="252" t="s">
        <v>2156</v>
      </c>
      <c r="C180" s="263" t="s">
        <v>1973</v>
      </c>
      <c r="D180" s="71" t="s">
        <v>1989</v>
      </c>
    </row>
    <row r="181" spans="1:4">
      <c r="A181" s="250">
        <v>220</v>
      </c>
      <c r="B181" s="251" t="s">
        <v>2157</v>
      </c>
      <c r="C181" s="262" t="s">
        <v>1973</v>
      </c>
      <c r="D181" s="117" t="s">
        <v>1989</v>
      </c>
    </row>
    <row r="182" spans="1:4">
      <c r="A182" s="250">
        <v>221</v>
      </c>
      <c r="B182" s="252" t="s">
        <v>2158</v>
      </c>
      <c r="C182" s="263" t="s">
        <v>1980</v>
      </c>
      <c r="D182" s="71" t="s">
        <v>1981</v>
      </c>
    </row>
    <row r="183" spans="1:4">
      <c r="A183" s="250">
        <v>222</v>
      </c>
      <c r="B183" s="251" t="s">
        <v>2159</v>
      </c>
      <c r="C183" s="262" t="s">
        <v>1980</v>
      </c>
      <c r="D183" s="117" t="s">
        <v>1981</v>
      </c>
    </row>
    <row r="184" spans="1:4">
      <c r="A184" s="250">
        <v>223</v>
      </c>
      <c r="B184" s="252" t="s">
        <v>2160</v>
      </c>
      <c r="C184" s="263" t="s">
        <v>1980</v>
      </c>
      <c r="D184" s="71" t="s">
        <v>1981</v>
      </c>
    </row>
    <row r="185" spans="1:4">
      <c r="A185" s="250">
        <v>224</v>
      </c>
      <c r="B185" s="251" t="s">
        <v>2161</v>
      </c>
      <c r="C185" s="262" t="s">
        <v>1980</v>
      </c>
      <c r="D185" s="117" t="s">
        <v>1981</v>
      </c>
    </row>
    <row r="186" spans="1:4">
      <c r="A186" s="250">
        <v>225</v>
      </c>
      <c r="B186" s="252" t="s">
        <v>2162</v>
      </c>
      <c r="C186" s="263" t="s">
        <v>1973</v>
      </c>
      <c r="D186" s="71" t="s">
        <v>1974</v>
      </c>
    </row>
    <row r="187" spans="1:4">
      <c r="A187" s="250">
        <v>226</v>
      </c>
      <c r="B187" s="251" t="s">
        <v>2163</v>
      </c>
      <c r="C187" s="262" t="s">
        <v>1973</v>
      </c>
      <c r="D187" s="117" t="s">
        <v>1989</v>
      </c>
    </row>
    <row r="188" spans="1:4">
      <c r="A188" s="250">
        <v>227</v>
      </c>
      <c r="B188" s="252" t="s">
        <v>2164</v>
      </c>
      <c r="C188" s="263" t="s">
        <v>1980</v>
      </c>
      <c r="D188" s="71" t="s">
        <v>1981</v>
      </c>
    </row>
    <row r="189" spans="1:4">
      <c r="A189" s="250">
        <v>228</v>
      </c>
      <c r="B189" s="251" t="s">
        <v>2165</v>
      </c>
      <c r="C189" s="262" t="s">
        <v>1980</v>
      </c>
      <c r="D189" s="117" t="s">
        <v>1981</v>
      </c>
    </row>
    <row r="190" spans="1:4">
      <c r="A190" s="250">
        <v>229</v>
      </c>
      <c r="B190" s="252" t="s">
        <v>2166</v>
      </c>
      <c r="C190" s="263" t="s">
        <v>1980</v>
      </c>
      <c r="D190" s="71" t="s">
        <v>1981</v>
      </c>
    </row>
    <row r="191" spans="1:4">
      <c r="A191" s="250">
        <v>230</v>
      </c>
      <c r="B191" s="251" t="s">
        <v>2167</v>
      </c>
      <c r="C191" s="262" t="s">
        <v>1980</v>
      </c>
      <c r="D191" s="117" t="s">
        <v>1981</v>
      </c>
    </row>
    <row r="192" spans="1:4">
      <c r="A192" s="250">
        <v>231</v>
      </c>
      <c r="B192" s="252" t="s">
        <v>2168</v>
      </c>
      <c r="C192" s="263" t="s">
        <v>1980</v>
      </c>
      <c r="D192" s="71" t="s">
        <v>1981</v>
      </c>
    </row>
    <row r="193" spans="1:4">
      <c r="A193" s="250">
        <v>232</v>
      </c>
      <c r="B193" s="251" t="s">
        <v>2169</v>
      </c>
      <c r="C193" s="262" t="s">
        <v>1980</v>
      </c>
      <c r="D193" s="117" t="s">
        <v>1981</v>
      </c>
    </row>
    <row r="194" spans="1:4">
      <c r="A194" s="250">
        <v>233</v>
      </c>
      <c r="B194" s="252" t="s">
        <v>2170</v>
      </c>
      <c r="C194" s="263" t="s">
        <v>1980</v>
      </c>
      <c r="D194" s="71" t="s">
        <v>1981</v>
      </c>
    </row>
    <row r="195" spans="1:4">
      <c r="A195" s="250">
        <v>234</v>
      </c>
      <c r="B195" s="251" t="s">
        <v>2171</v>
      </c>
      <c r="C195" s="262" t="s">
        <v>1980</v>
      </c>
      <c r="D195" s="117" t="s">
        <v>1981</v>
      </c>
    </row>
    <row r="196" spans="1:4">
      <c r="A196" s="250">
        <v>235</v>
      </c>
      <c r="B196" s="252" t="s">
        <v>2172</v>
      </c>
      <c r="C196" s="263" t="s">
        <v>1973</v>
      </c>
      <c r="D196" s="71" t="s">
        <v>1974</v>
      </c>
    </row>
    <row r="197" spans="1:4">
      <c r="A197" s="250">
        <v>236</v>
      </c>
      <c r="B197" s="251" t="s">
        <v>2173</v>
      </c>
      <c r="C197" s="262" t="s">
        <v>1973</v>
      </c>
      <c r="D197" s="117" t="s">
        <v>1989</v>
      </c>
    </row>
    <row r="198" spans="1:4">
      <c r="A198" s="250">
        <v>238</v>
      </c>
      <c r="B198" s="252" t="s">
        <v>2174</v>
      </c>
      <c r="C198" s="263" t="s">
        <v>1993</v>
      </c>
      <c r="D198" s="71" t="s">
        <v>2001</v>
      </c>
    </row>
    <row r="199" spans="1:4">
      <c r="A199" s="250">
        <v>240</v>
      </c>
      <c r="B199" s="251" t="s">
        <v>2175</v>
      </c>
      <c r="C199" s="262" t="s">
        <v>1980</v>
      </c>
      <c r="D199" s="117" t="s">
        <v>1981</v>
      </c>
    </row>
    <row r="200" spans="1:4">
      <c r="A200" s="250">
        <v>243</v>
      </c>
      <c r="B200" s="252" t="s">
        <v>2176</v>
      </c>
      <c r="C200" s="263" t="s">
        <v>1973</v>
      </c>
      <c r="D200" s="71" t="s">
        <v>1974</v>
      </c>
    </row>
    <row r="201" spans="1:4">
      <c r="A201" s="250">
        <v>245</v>
      </c>
      <c r="B201" s="251" t="s">
        <v>2177</v>
      </c>
      <c r="C201" s="262" t="s">
        <v>1973</v>
      </c>
      <c r="D201" s="117" t="s">
        <v>1989</v>
      </c>
    </row>
    <row r="202" spans="1:4">
      <c r="A202" s="250">
        <v>246</v>
      </c>
      <c r="B202" s="252" t="s">
        <v>2178</v>
      </c>
      <c r="C202" s="263" t="s">
        <v>1973</v>
      </c>
      <c r="D202" s="71" t="s">
        <v>1989</v>
      </c>
    </row>
    <row r="203" spans="1:4">
      <c r="A203" s="250">
        <v>247</v>
      </c>
      <c r="B203" s="251" t="s">
        <v>2179</v>
      </c>
      <c r="C203" s="262" t="s">
        <v>1973</v>
      </c>
      <c r="D203" s="117" t="s">
        <v>1989</v>
      </c>
    </row>
    <row r="204" spans="1:4">
      <c r="A204" s="250">
        <v>249</v>
      </c>
      <c r="B204" s="252" t="s">
        <v>2180</v>
      </c>
      <c r="C204" s="263" t="s">
        <v>1973</v>
      </c>
      <c r="D204" s="71" t="s">
        <v>1989</v>
      </c>
    </row>
    <row r="205" spans="1:4">
      <c r="A205" s="250">
        <v>251</v>
      </c>
      <c r="B205" s="251" t="s">
        <v>2181</v>
      </c>
      <c r="C205" s="262" t="s">
        <v>1973</v>
      </c>
      <c r="D205" s="117" t="s">
        <v>1989</v>
      </c>
    </row>
    <row r="206" spans="1:4">
      <c r="A206" s="250">
        <v>252</v>
      </c>
      <c r="B206" s="252" t="s">
        <v>2182</v>
      </c>
      <c r="C206" s="263" t="s">
        <v>1973</v>
      </c>
      <c r="D206" s="71" t="s">
        <v>1989</v>
      </c>
    </row>
    <row r="207" spans="1:4">
      <c r="A207" s="250">
        <v>253</v>
      </c>
      <c r="B207" s="251" t="s">
        <v>2183</v>
      </c>
      <c r="C207" s="262" t="s">
        <v>1973</v>
      </c>
      <c r="D207" s="117" t="s">
        <v>1989</v>
      </c>
    </row>
    <row r="208" spans="1:4">
      <c r="A208" s="250">
        <v>254</v>
      </c>
      <c r="B208" s="252" t="s">
        <v>2184</v>
      </c>
      <c r="C208" s="263" t="s">
        <v>1973</v>
      </c>
      <c r="D208" s="71" t="s">
        <v>1989</v>
      </c>
    </row>
    <row r="209" spans="1:4">
      <c r="A209" s="250">
        <v>255</v>
      </c>
      <c r="B209" s="251" t="s">
        <v>2185</v>
      </c>
      <c r="C209" s="262" t="s">
        <v>1980</v>
      </c>
      <c r="D209" s="117" t="s">
        <v>1981</v>
      </c>
    </row>
    <row r="210" spans="1:4">
      <c r="A210" s="250">
        <v>256</v>
      </c>
      <c r="B210" s="252" t="s">
        <v>2186</v>
      </c>
      <c r="C210" s="263" t="s">
        <v>1980</v>
      </c>
      <c r="D210" s="71" t="s">
        <v>1981</v>
      </c>
    </row>
    <row r="211" spans="1:4">
      <c r="A211" s="250">
        <v>258</v>
      </c>
      <c r="B211" s="251" t="s">
        <v>2187</v>
      </c>
      <c r="C211" s="262" t="s">
        <v>1980</v>
      </c>
      <c r="D211" s="117" t="s">
        <v>1981</v>
      </c>
    </row>
    <row r="212" spans="1:4">
      <c r="A212" s="250">
        <v>259</v>
      </c>
      <c r="B212" s="252" t="s">
        <v>2188</v>
      </c>
      <c r="C212" s="263" t="s">
        <v>1993</v>
      </c>
      <c r="D212" s="71" t="s">
        <v>2001</v>
      </c>
    </row>
    <row r="213" spans="1:4">
      <c r="A213" s="250">
        <v>260</v>
      </c>
      <c r="B213" s="251" t="s">
        <v>2189</v>
      </c>
      <c r="C213" s="262" t="s">
        <v>1973</v>
      </c>
      <c r="D213" s="117" t="s">
        <v>1974</v>
      </c>
    </row>
    <row r="214" spans="1:4">
      <c r="A214" s="250">
        <v>261</v>
      </c>
      <c r="B214" s="252" t="s">
        <v>2190</v>
      </c>
      <c r="C214" s="263" t="s">
        <v>1973</v>
      </c>
      <c r="D214" s="71" t="s">
        <v>1974</v>
      </c>
    </row>
    <row r="215" spans="1:4">
      <c r="A215" s="250">
        <v>262</v>
      </c>
      <c r="B215" s="251" t="s">
        <v>2191</v>
      </c>
      <c r="C215" s="262" t="s">
        <v>1973</v>
      </c>
      <c r="D215" s="117" t="s">
        <v>1974</v>
      </c>
    </row>
    <row r="216" spans="1:4">
      <c r="A216" s="250">
        <v>263</v>
      </c>
      <c r="B216" s="252" t="s">
        <v>2192</v>
      </c>
      <c r="C216" s="263" t="s">
        <v>1973</v>
      </c>
      <c r="D216" s="71" t="s">
        <v>1974</v>
      </c>
    </row>
    <row r="217" spans="1:4">
      <c r="A217" s="250">
        <v>264</v>
      </c>
      <c r="B217" s="251" t="s">
        <v>2193</v>
      </c>
      <c r="C217" s="262" t="s">
        <v>1973</v>
      </c>
      <c r="D217" s="117" t="s">
        <v>1974</v>
      </c>
    </row>
    <row r="218" spans="1:4">
      <c r="A218" s="250">
        <v>265</v>
      </c>
      <c r="B218" s="252" t="s">
        <v>2194</v>
      </c>
      <c r="C218" s="263" t="s">
        <v>1993</v>
      </c>
      <c r="D218" s="71" t="s">
        <v>2195</v>
      </c>
    </row>
    <row r="219" spans="1:4">
      <c r="A219" s="250">
        <v>266</v>
      </c>
      <c r="B219" s="251" t="s">
        <v>2196</v>
      </c>
      <c r="C219" s="262" t="s">
        <v>1980</v>
      </c>
      <c r="D219" s="117" t="s">
        <v>1981</v>
      </c>
    </row>
    <row r="220" spans="1:4">
      <c r="A220" s="250">
        <v>268</v>
      </c>
      <c r="B220" s="252" t="s">
        <v>2197</v>
      </c>
      <c r="C220" s="263" t="s">
        <v>1973</v>
      </c>
      <c r="D220" s="71" t="s">
        <v>1989</v>
      </c>
    </row>
    <row r="221" spans="1:4">
      <c r="A221" s="250">
        <v>269</v>
      </c>
      <c r="B221" s="251" t="s">
        <v>2198</v>
      </c>
      <c r="C221" s="262" t="s">
        <v>1973</v>
      </c>
      <c r="D221" s="117" t="s">
        <v>1989</v>
      </c>
    </row>
    <row r="222" spans="1:4">
      <c r="A222" s="250">
        <v>270</v>
      </c>
      <c r="B222" s="252" t="s">
        <v>2199</v>
      </c>
      <c r="C222" s="263" t="s">
        <v>1973</v>
      </c>
      <c r="D222" s="71" t="s">
        <v>1989</v>
      </c>
    </row>
    <row r="223" spans="1:4">
      <c r="A223" s="250">
        <v>271</v>
      </c>
      <c r="B223" s="251" t="s">
        <v>2200</v>
      </c>
      <c r="C223" s="262" t="s">
        <v>1973</v>
      </c>
      <c r="D223" s="117" t="s">
        <v>1989</v>
      </c>
    </row>
    <row r="224" spans="1:4">
      <c r="A224" s="250">
        <v>272</v>
      </c>
      <c r="B224" s="252" t="s">
        <v>2201</v>
      </c>
      <c r="C224" s="263" t="s">
        <v>1973</v>
      </c>
      <c r="D224" s="71" t="s">
        <v>1989</v>
      </c>
    </row>
    <row r="225" spans="1:4">
      <c r="A225" s="250">
        <v>275</v>
      </c>
      <c r="B225" s="251" t="s">
        <v>2202</v>
      </c>
      <c r="C225" s="262" t="s">
        <v>1973</v>
      </c>
      <c r="D225" s="117" t="s">
        <v>1989</v>
      </c>
    </row>
    <row r="226" spans="1:4">
      <c r="A226" s="250">
        <v>277</v>
      </c>
      <c r="B226" s="252" t="s">
        <v>2203</v>
      </c>
      <c r="C226" s="263" t="s">
        <v>1973</v>
      </c>
      <c r="D226" s="71" t="s">
        <v>1989</v>
      </c>
    </row>
    <row r="227" spans="1:4">
      <c r="A227" s="250">
        <v>278</v>
      </c>
      <c r="B227" s="251" t="s">
        <v>2204</v>
      </c>
      <c r="C227" s="262" t="s">
        <v>1973</v>
      </c>
      <c r="D227" s="117" t="s">
        <v>1989</v>
      </c>
    </row>
    <row r="228" spans="1:4">
      <c r="A228" s="250">
        <v>282</v>
      </c>
      <c r="B228" s="252" t="s">
        <v>2205</v>
      </c>
      <c r="C228" s="263" t="s">
        <v>1993</v>
      </c>
      <c r="D228" s="71" t="s">
        <v>1994</v>
      </c>
    </row>
    <row r="229" spans="1:4">
      <c r="A229" s="250">
        <v>283</v>
      </c>
      <c r="B229" s="251" t="s">
        <v>2206</v>
      </c>
      <c r="C229" s="262" t="s">
        <v>1993</v>
      </c>
      <c r="D229" s="117" t="s">
        <v>1994</v>
      </c>
    </row>
    <row r="230" spans="1:4">
      <c r="A230" s="250">
        <v>284</v>
      </c>
      <c r="B230" s="252" t="s">
        <v>2207</v>
      </c>
      <c r="C230" s="263" t="s">
        <v>1993</v>
      </c>
      <c r="D230" s="71" t="s">
        <v>1994</v>
      </c>
    </row>
    <row r="231" spans="1:4">
      <c r="A231" s="250">
        <v>285</v>
      </c>
      <c r="B231" s="251" t="s">
        <v>2208</v>
      </c>
      <c r="C231" s="262" t="s">
        <v>1973</v>
      </c>
      <c r="D231" s="117" t="s">
        <v>1974</v>
      </c>
    </row>
    <row r="232" spans="1:4">
      <c r="A232" s="250">
        <v>287</v>
      </c>
      <c r="B232" s="252" t="s">
        <v>2209</v>
      </c>
      <c r="C232" s="263" t="s">
        <v>1973</v>
      </c>
      <c r="D232" s="71" t="s">
        <v>1989</v>
      </c>
    </row>
    <row r="233" spans="1:4">
      <c r="A233" s="250">
        <v>290</v>
      </c>
      <c r="B233" s="251" t="s">
        <v>2210</v>
      </c>
      <c r="C233" s="262" t="s">
        <v>1973</v>
      </c>
      <c r="D233" s="117" t="s">
        <v>1974</v>
      </c>
    </row>
    <row r="234" spans="1:4">
      <c r="A234" s="250">
        <v>292</v>
      </c>
      <c r="B234" s="252" t="s">
        <v>2211</v>
      </c>
      <c r="C234" s="263" t="s">
        <v>1980</v>
      </c>
      <c r="D234" s="71" t="s">
        <v>1981</v>
      </c>
    </row>
    <row r="235" spans="1:4">
      <c r="A235" s="250">
        <v>295</v>
      </c>
      <c r="B235" s="251" t="s">
        <v>2212</v>
      </c>
      <c r="C235" s="262" t="s">
        <v>1973</v>
      </c>
      <c r="D235" s="117" t="s">
        <v>1974</v>
      </c>
    </row>
    <row r="236" spans="1:4">
      <c r="A236" s="250">
        <v>296</v>
      </c>
      <c r="B236" s="252" t="s">
        <v>2213</v>
      </c>
      <c r="C236" s="263" t="s">
        <v>1980</v>
      </c>
      <c r="D236" s="71" t="s">
        <v>1981</v>
      </c>
    </row>
    <row r="237" spans="1:4">
      <c r="A237" s="250">
        <v>300</v>
      </c>
      <c r="B237" s="251" t="s">
        <v>2214</v>
      </c>
      <c r="C237" s="262" t="s">
        <v>1980</v>
      </c>
      <c r="D237" s="117" t="s">
        <v>1981</v>
      </c>
    </row>
    <row r="238" spans="1:4">
      <c r="A238" s="250">
        <v>306</v>
      </c>
      <c r="B238" s="252" t="s">
        <v>2215</v>
      </c>
      <c r="C238" s="263" t="s">
        <v>1993</v>
      </c>
      <c r="D238" s="71" t="s">
        <v>2001</v>
      </c>
    </row>
    <row r="239" spans="1:4">
      <c r="A239" s="250">
        <v>308</v>
      </c>
      <c r="B239" s="251" t="s">
        <v>2216</v>
      </c>
      <c r="C239" s="262" t="s">
        <v>1993</v>
      </c>
      <c r="D239" s="117" t="s">
        <v>1994</v>
      </c>
    </row>
    <row r="240" spans="1:4">
      <c r="A240" s="250">
        <v>309</v>
      </c>
      <c r="B240" s="252" t="s">
        <v>2217</v>
      </c>
      <c r="C240" s="263" t="s">
        <v>1973</v>
      </c>
      <c r="D240" s="71" t="s">
        <v>1989</v>
      </c>
    </row>
    <row r="241" spans="1:4">
      <c r="A241" s="250">
        <v>311</v>
      </c>
      <c r="B241" s="251" t="s">
        <v>2218</v>
      </c>
      <c r="C241" s="262" t="s">
        <v>1980</v>
      </c>
      <c r="D241" s="117" t="s">
        <v>1981</v>
      </c>
    </row>
    <row r="242" spans="1:4">
      <c r="A242" s="250">
        <v>312</v>
      </c>
      <c r="B242" s="252" t="s">
        <v>2219</v>
      </c>
      <c r="C242" s="263" t="s">
        <v>1980</v>
      </c>
      <c r="D242" s="71" t="s">
        <v>1981</v>
      </c>
    </row>
    <row r="243" spans="1:4">
      <c r="A243" s="250">
        <v>314</v>
      </c>
      <c r="B243" s="251" t="s">
        <v>2220</v>
      </c>
      <c r="C243" s="262" t="s">
        <v>1973</v>
      </c>
      <c r="D243" s="117" t="s">
        <v>1974</v>
      </c>
    </row>
    <row r="244" spans="1:4">
      <c r="A244" s="250">
        <v>316</v>
      </c>
      <c r="B244" s="252" t="s">
        <v>2221</v>
      </c>
      <c r="C244" s="263" t="s">
        <v>1993</v>
      </c>
      <c r="D244" s="71" t="s">
        <v>2001</v>
      </c>
    </row>
    <row r="245" spans="1:4">
      <c r="A245" s="250">
        <v>317</v>
      </c>
      <c r="B245" s="251" t="s">
        <v>2222</v>
      </c>
      <c r="C245" s="262" t="s">
        <v>1993</v>
      </c>
      <c r="D245" s="117" t="s">
        <v>2012</v>
      </c>
    </row>
    <row r="246" spans="1:4">
      <c r="A246" s="250">
        <v>318</v>
      </c>
      <c r="B246" s="252" t="s">
        <v>2223</v>
      </c>
      <c r="C246" s="263" t="s">
        <v>1980</v>
      </c>
      <c r="D246" s="71" t="s">
        <v>1981</v>
      </c>
    </row>
    <row r="247" spans="1:4">
      <c r="A247" s="250">
        <v>319</v>
      </c>
      <c r="B247" s="251" t="s">
        <v>2224</v>
      </c>
      <c r="C247" s="262" t="s">
        <v>1980</v>
      </c>
      <c r="D247" s="117" t="s">
        <v>1981</v>
      </c>
    </row>
    <row r="248" spans="1:4">
      <c r="A248" s="250">
        <v>321</v>
      </c>
      <c r="B248" s="252" t="s">
        <v>2225</v>
      </c>
      <c r="C248" s="263" t="s">
        <v>1973</v>
      </c>
      <c r="D248" s="71" t="s">
        <v>1989</v>
      </c>
    </row>
    <row r="249" spans="1:4">
      <c r="A249" s="250">
        <v>322</v>
      </c>
      <c r="B249" s="251" t="s">
        <v>2226</v>
      </c>
      <c r="C249" s="262" t="s">
        <v>1993</v>
      </c>
      <c r="D249" s="117" t="s">
        <v>2001</v>
      </c>
    </row>
    <row r="250" spans="1:4">
      <c r="A250" s="250">
        <v>323</v>
      </c>
      <c r="B250" s="252" t="s">
        <v>2227</v>
      </c>
      <c r="C250" s="263" t="s">
        <v>1973</v>
      </c>
      <c r="D250" s="71" t="s">
        <v>1989</v>
      </c>
    </row>
    <row r="251" spans="1:4">
      <c r="A251" s="250">
        <v>326</v>
      </c>
      <c r="B251" s="251" t="s">
        <v>2228</v>
      </c>
      <c r="C251" s="262" t="s">
        <v>1980</v>
      </c>
      <c r="D251" s="117" t="s">
        <v>1981</v>
      </c>
    </row>
    <row r="252" spans="1:4">
      <c r="A252" s="250">
        <v>328</v>
      </c>
      <c r="B252" s="252" t="s">
        <v>2229</v>
      </c>
      <c r="C252" s="263" t="s">
        <v>1973</v>
      </c>
      <c r="D252" s="71" t="s">
        <v>1974</v>
      </c>
    </row>
    <row r="253" spans="1:4">
      <c r="A253" s="250">
        <v>330</v>
      </c>
      <c r="B253" s="251" t="s">
        <v>2230</v>
      </c>
      <c r="C253" s="262" t="s">
        <v>1980</v>
      </c>
      <c r="D253" s="117" t="s">
        <v>1981</v>
      </c>
    </row>
    <row r="254" spans="1:4">
      <c r="A254" s="250">
        <v>331</v>
      </c>
      <c r="B254" s="252" t="s">
        <v>2231</v>
      </c>
      <c r="C254" s="263" t="s">
        <v>1973</v>
      </c>
      <c r="D254" s="71" t="s">
        <v>1974</v>
      </c>
    </row>
    <row r="255" spans="1:4">
      <c r="A255" s="250">
        <v>332</v>
      </c>
      <c r="B255" s="251" t="s">
        <v>2232</v>
      </c>
      <c r="C255" s="262" t="s">
        <v>1980</v>
      </c>
      <c r="D255" s="117" t="s">
        <v>1981</v>
      </c>
    </row>
    <row r="256" spans="1:4">
      <c r="A256" s="250">
        <v>333</v>
      </c>
      <c r="B256" s="252" t="s">
        <v>2233</v>
      </c>
      <c r="C256" s="263" t="s">
        <v>1980</v>
      </c>
      <c r="D256" s="71" t="s">
        <v>1981</v>
      </c>
    </row>
    <row r="257" spans="1:4">
      <c r="A257" s="250">
        <v>334</v>
      </c>
      <c r="B257" s="251" t="s">
        <v>2234</v>
      </c>
      <c r="C257" s="262" t="s">
        <v>1980</v>
      </c>
      <c r="D257" s="117" t="s">
        <v>1981</v>
      </c>
    </row>
    <row r="258" spans="1:4">
      <c r="A258" s="250">
        <v>335</v>
      </c>
      <c r="B258" s="252" t="s">
        <v>2235</v>
      </c>
      <c r="C258" s="263" t="s">
        <v>1980</v>
      </c>
      <c r="D258" s="71" t="s">
        <v>1981</v>
      </c>
    </row>
    <row r="259" spans="1:4">
      <c r="A259" s="250">
        <v>336</v>
      </c>
      <c r="B259" s="251" t="s">
        <v>2236</v>
      </c>
      <c r="C259" s="262" t="s">
        <v>1980</v>
      </c>
      <c r="D259" s="117" t="s">
        <v>1981</v>
      </c>
    </row>
    <row r="260" spans="1:4">
      <c r="A260" s="250">
        <v>337</v>
      </c>
      <c r="B260" s="252" t="s">
        <v>2237</v>
      </c>
      <c r="C260" s="263" t="s">
        <v>1980</v>
      </c>
      <c r="D260" s="71" t="s">
        <v>1981</v>
      </c>
    </row>
    <row r="261" spans="1:4">
      <c r="A261" s="250">
        <v>339</v>
      </c>
      <c r="B261" s="251" t="s">
        <v>2238</v>
      </c>
      <c r="C261" s="262" t="s">
        <v>1973</v>
      </c>
      <c r="D261" s="117" t="s">
        <v>1989</v>
      </c>
    </row>
    <row r="262" spans="1:4">
      <c r="A262" s="250">
        <v>340</v>
      </c>
      <c r="B262" s="252" t="s">
        <v>2239</v>
      </c>
      <c r="C262" s="263" t="s">
        <v>1973</v>
      </c>
      <c r="D262" s="71" t="s">
        <v>1989</v>
      </c>
    </row>
    <row r="263" spans="1:4">
      <c r="A263" s="250">
        <v>341</v>
      </c>
      <c r="B263" s="251" t="s">
        <v>2240</v>
      </c>
      <c r="C263" s="262" t="s">
        <v>1973</v>
      </c>
      <c r="D263" s="117" t="s">
        <v>1989</v>
      </c>
    </row>
    <row r="264" spans="1:4">
      <c r="A264" s="250">
        <v>344</v>
      </c>
      <c r="B264" s="252" t="s">
        <v>2241</v>
      </c>
      <c r="C264" s="263" t="s">
        <v>1973</v>
      </c>
      <c r="D264" s="71" t="s">
        <v>1974</v>
      </c>
    </row>
    <row r="265" spans="1:4">
      <c r="A265" s="250">
        <v>345</v>
      </c>
      <c r="B265" s="251" t="s">
        <v>2242</v>
      </c>
      <c r="C265" s="262" t="s">
        <v>1973</v>
      </c>
      <c r="D265" s="117" t="s">
        <v>1974</v>
      </c>
    </row>
    <row r="266" spans="1:4">
      <c r="A266" s="250">
        <v>347</v>
      </c>
      <c r="B266" s="252" t="s">
        <v>2243</v>
      </c>
      <c r="C266" s="263" t="s">
        <v>1973</v>
      </c>
      <c r="D266" s="71" t="s">
        <v>1989</v>
      </c>
    </row>
    <row r="267" spans="1:4">
      <c r="A267" s="250">
        <v>349</v>
      </c>
      <c r="B267" s="251" t="s">
        <v>2244</v>
      </c>
      <c r="C267" s="262" t="s">
        <v>1973</v>
      </c>
      <c r="D267" s="117" t="s">
        <v>1989</v>
      </c>
    </row>
    <row r="268" spans="1:4">
      <c r="A268" s="250">
        <v>350</v>
      </c>
      <c r="B268" s="252" t="s">
        <v>2245</v>
      </c>
      <c r="C268" s="263" t="s">
        <v>1973</v>
      </c>
      <c r="D268" s="71" t="s">
        <v>2246</v>
      </c>
    </row>
    <row r="269" spans="1:4">
      <c r="A269" s="250">
        <v>354</v>
      </c>
      <c r="B269" s="251" t="s">
        <v>2247</v>
      </c>
      <c r="C269" s="262" t="s">
        <v>1973</v>
      </c>
      <c r="D269" s="117" t="s">
        <v>1989</v>
      </c>
    </row>
    <row r="270" spans="1:4">
      <c r="A270" s="250">
        <v>355</v>
      </c>
      <c r="B270" s="252" t="s">
        <v>2248</v>
      </c>
      <c r="C270" s="263" t="s">
        <v>1973</v>
      </c>
      <c r="D270" s="71" t="s">
        <v>1989</v>
      </c>
    </row>
    <row r="271" spans="1:4">
      <c r="A271" s="250">
        <v>358</v>
      </c>
      <c r="B271" s="251" t="s">
        <v>2249</v>
      </c>
      <c r="C271" s="262" t="s">
        <v>1973</v>
      </c>
      <c r="D271" s="117" t="s">
        <v>1974</v>
      </c>
    </row>
    <row r="272" spans="1:4">
      <c r="A272" s="250">
        <v>359</v>
      </c>
      <c r="B272" s="252" t="s">
        <v>2250</v>
      </c>
      <c r="C272" s="263" t="s">
        <v>1973</v>
      </c>
      <c r="D272" s="71" t="s">
        <v>1974</v>
      </c>
    </row>
    <row r="273" spans="1:4">
      <c r="A273" s="250">
        <v>360</v>
      </c>
      <c r="B273" s="251" t="s">
        <v>2251</v>
      </c>
      <c r="C273" s="262" t="s">
        <v>1973</v>
      </c>
      <c r="D273" s="117" t="s">
        <v>1974</v>
      </c>
    </row>
    <row r="274" spans="1:4">
      <c r="A274" s="250">
        <v>362</v>
      </c>
      <c r="B274" s="252" t="s">
        <v>2252</v>
      </c>
      <c r="C274" s="263" t="s">
        <v>1973</v>
      </c>
      <c r="D274" s="71" t="s">
        <v>1974</v>
      </c>
    </row>
    <row r="275" spans="1:4">
      <c r="A275" s="250">
        <v>363</v>
      </c>
      <c r="B275" s="251" t="s">
        <v>2253</v>
      </c>
      <c r="C275" s="262" t="s">
        <v>1973</v>
      </c>
      <c r="D275" s="117" t="s">
        <v>1974</v>
      </c>
    </row>
    <row r="276" spans="1:4">
      <c r="A276" s="250">
        <v>364</v>
      </c>
      <c r="B276" s="252" t="s">
        <v>2254</v>
      </c>
      <c r="C276" s="263" t="s">
        <v>1973</v>
      </c>
      <c r="D276" s="71" t="s">
        <v>1974</v>
      </c>
    </row>
    <row r="277" spans="1:4">
      <c r="A277" s="250">
        <v>367</v>
      </c>
      <c r="B277" s="251" t="s">
        <v>2255</v>
      </c>
      <c r="C277" s="262" t="s">
        <v>1973</v>
      </c>
      <c r="D277" s="117" t="s">
        <v>1974</v>
      </c>
    </row>
    <row r="278" spans="1:4">
      <c r="A278" s="250">
        <v>368</v>
      </c>
      <c r="B278" s="252" t="s">
        <v>2256</v>
      </c>
      <c r="C278" s="263" t="s">
        <v>1973</v>
      </c>
      <c r="D278" s="71" t="s">
        <v>1974</v>
      </c>
    </row>
    <row r="279" spans="1:4">
      <c r="A279" s="250">
        <v>370</v>
      </c>
      <c r="B279" s="251" t="s">
        <v>2257</v>
      </c>
      <c r="C279" s="262" t="s">
        <v>1980</v>
      </c>
      <c r="D279" s="117" t="s">
        <v>1981</v>
      </c>
    </row>
    <row r="280" spans="1:4">
      <c r="A280" s="250">
        <v>371</v>
      </c>
      <c r="B280" s="252" t="s">
        <v>2258</v>
      </c>
      <c r="C280" s="263" t="s">
        <v>1973</v>
      </c>
      <c r="D280" s="71" t="s">
        <v>1974</v>
      </c>
    </row>
    <row r="281" spans="1:4">
      <c r="A281" s="250">
        <v>372</v>
      </c>
      <c r="B281" s="251" t="s">
        <v>2259</v>
      </c>
      <c r="C281" s="262" t="s">
        <v>1973</v>
      </c>
      <c r="D281" s="117" t="s">
        <v>1989</v>
      </c>
    </row>
    <row r="282" spans="1:4">
      <c r="A282" s="250">
        <v>373</v>
      </c>
      <c r="B282" s="252" t="s">
        <v>2260</v>
      </c>
      <c r="C282" s="263" t="s">
        <v>1980</v>
      </c>
      <c r="D282" s="71" t="s">
        <v>1981</v>
      </c>
    </row>
    <row r="283" spans="1:4">
      <c r="A283" s="250">
        <v>374</v>
      </c>
      <c r="B283" s="251" t="s">
        <v>2261</v>
      </c>
      <c r="C283" s="262" t="s">
        <v>1993</v>
      </c>
      <c r="D283" s="117" t="s">
        <v>2001</v>
      </c>
    </row>
    <row r="284" spans="1:4">
      <c r="A284" s="250">
        <v>375</v>
      </c>
      <c r="B284" s="252" t="s">
        <v>2262</v>
      </c>
      <c r="C284" s="263" t="s">
        <v>1993</v>
      </c>
      <c r="D284" s="71" t="s">
        <v>2001</v>
      </c>
    </row>
    <row r="285" spans="1:4">
      <c r="A285" s="250">
        <v>376</v>
      </c>
      <c r="B285" s="251" t="s">
        <v>2263</v>
      </c>
      <c r="C285" s="262" t="s">
        <v>1980</v>
      </c>
      <c r="D285" s="117" t="s">
        <v>1981</v>
      </c>
    </row>
    <row r="286" spans="1:4">
      <c r="A286" s="250">
        <v>380</v>
      </c>
      <c r="B286" s="252" t="s">
        <v>2264</v>
      </c>
      <c r="C286" s="263" t="s">
        <v>1993</v>
      </c>
      <c r="D286" s="71" t="s">
        <v>2001</v>
      </c>
    </row>
    <row r="287" spans="1:4">
      <c r="A287" s="250">
        <v>381</v>
      </c>
      <c r="B287" s="251" t="s">
        <v>2265</v>
      </c>
      <c r="C287" s="262" t="s">
        <v>1980</v>
      </c>
      <c r="D287" s="117" t="s">
        <v>1981</v>
      </c>
    </row>
    <row r="288" spans="1:4">
      <c r="A288" s="250">
        <v>382</v>
      </c>
      <c r="B288" s="252" t="s">
        <v>2266</v>
      </c>
      <c r="C288" s="263" t="s">
        <v>1980</v>
      </c>
      <c r="D288" s="71" t="s">
        <v>1981</v>
      </c>
    </row>
    <row r="289" spans="1:4">
      <c r="A289" s="250">
        <v>383</v>
      </c>
      <c r="B289" s="251" t="s">
        <v>2267</v>
      </c>
      <c r="C289" s="262" t="s">
        <v>1980</v>
      </c>
      <c r="D289" s="117" t="s">
        <v>1981</v>
      </c>
    </row>
    <row r="290" spans="1:4">
      <c r="A290" s="250">
        <v>384</v>
      </c>
      <c r="B290" s="252" t="s">
        <v>2268</v>
      </c>
      <c r="C290" s="263" t="s">
        <v>1980</v>
      </c>
      <c r="D290" s="71" t="s">
        <v>1981</v>
      </c>
    </row>
    <row r="291" spans="1:4">
      <c r="A291" s="250">
        <v>385</v>
      </c>
      <c r="B291" s="251" t="s">
        <v>2269</v>
      </c>
      <c r="C291" s="262" t="s">
        <v>1980</v>
      </c>
      <c r="D291" s="117" t="s">
        <v>1981</v>
      </c>
    </row>
    <row r="292" spans="1:4">
      <c r="A292" s="250">
        <v>386</v>
      </c>
      <c r="B292" s="252" t="s">
        <v>2270</v>
      </c>
      <c r="C292" s="263" t="s">
        <v>1980</v>
      </c>
      <c r="D292" s="71" t="s">
        <v>1981</v>
      </c>
    </row>
    <row r="293" spans="1:4">
      <c r="A293" s="250">
        <v>387</v>
      </c>
      <c r="B293" s="251" t="s">
        <v>2271</v>
      </c>
      <c r="C293" s="262" t="s">
        <v>1980</v>
      </c>
      <c r="D293" s="117" t="s">
        <v>1981</v>
      </c>
    </row>
    <row r="294" spans="1:4">
      <c r="A294" s="250">
        <v>388</v>
      </c>
      <c r="B294" s="252" t="s">
        <v>2272</v>
      </c>
      <c r="C294" s="263" t="s">
        <v>1980</v>
      </c>
      <c r="D294" s="71" t="s">
        <v>1981</v>
      </c>
    </row>
    <row r="295" spans="1:4">
      <c r="A295" s="250">
        <v>389</v>
      </c>
      <c r="B295" s="251" t="s">
        <v>2273</v>
      </c>
      <c r="C295" s="262" t="s">
        <v>1973</v>
      </c>
      <c r="D295" s="117" t="s">
        <v>1974</v>
      </c>
    </row>
    <row r="296" spans="1:4">
      <c r="A296" s="250">
        <v>391</v>
      </c>
      <c r="B296" s="252" t="s">
        <v>2274</v>
      </c>
      <c r="C296" s="263" t="s">
        <v>1973</v>
      </c>
      <c r="D296" s="71" t="s">
        <v>1974</v>
      </c>
    </row>
    <row r="297" spans="1:4">
      <c r="A297" s="250">
        <v>394</v>
      </c>
      <c r="B297" s="251" t="s">
        <v>2275</v>
      </c>
      <c r="C297" s="262" t="s">
        <v>1973</v>
      </c>
      <c r="D297" s="117" t="s">
        <v>1974</v>
      </c>
    </row>
    <row r="298" spans="1:4">
      <c r="A298" s="250">
        <v>395</v>
      </c>
      <c r="B298" s="252" t="s">
        <v>2276</v>
      </c>
      <c r="C298" s="263" t="s">
        <v>1973</v>
      </c>
      <c r="D298" s="71" t="s">
        <v>1974</v>
      </c>
    </row>
    <row r="299" spans="1:4">
      <c r="A299" s="250">
        <v>399</v>
      </c>
      <c r="B299" s="251" t="s">
        <v>2277</v>
      </c>
      <c r="C299" s="262" t="s">
        <v>1973</v>
      </c>
      <c r="D299" s="117" t="s">
        <v>1974</v>
      </c>
    </row>
    <row r="300" spans="1:4">
      <c r="A300" s="250">
        <v>400</v>
      </c>
      <c r="B300" s="252" t="s">
        <v>2278</v>
      </c>
      <c r="C300" s="263" t="s">
        <v>1973</v>
      </c>
      <c r="D300" s="71" t="s">
        <v>1974</v>
      </c>
    </row>
    <row r="301" spans="1:4">
      <c r="A301" s="250">
        <v>404</v>
      </c>
      <c r="B301" s="251" t="s">
        <v>2279</v>
      </c>
      <c r="C301" s="262" t="s">
        <v>1973</v>
      </c>
      <c r="D301" s="117" t="s">
        <v>1989</v>
      </c>
    </row>
    <row r="302" spans="1:4">
      <c r="A302" s="250">
        <v>405</v>
      </c>
      <c r="B302" s="252" t="s">
        <v>2280</v>
      </c>
      <c r="C302" s="263" t="s">
        <v>1973</v>
      </c>
      <c r="D302" s="71" t="s">
        <v>1989</v>
      </c>
    </row>
    <row r="303" spans="1:4">
      <c r="A303" s="250">
        <v>406</v>
      </c>
      <c r="B303" s="251" t="s">
        <v>2281</v>
      </c>
      <c r="C303" s="262" t="s">
        <v>1973</v>
      </c>
      <c r="D303" s="117" t="s">
        <v>1989</v>
      </c>
    </row>
    <row r="304" spans="1:4">
      <c r="A304" s="250">
        <v>414</v>
      </c>
      <c r="B304" s="252" t="s">
        <v>2282</v>
      </c>
      <c r="C304" s="263" t="s">
        <v>1973</v>
      </c>
      <c r="D304" s="71" t="s">
        <v>1974</v>
      </c>
    </row>
    <row r="305" spans="1:4">
      <c r="A305" s="250">
        <v>415</v>
      </c>
      <c r="B305" s="251" t="s">
        <v>2283</v>
      </c>
      <c r="C305" s="262" t="s">
        <v>1973</v>
      </c>
      <c r="D305" s="117" t="s">
        <v>1989</v>
      </c>
    </row>
    <row r="306" spans="1:4">
      <c r="A306" s="250">
        <v>416</v>
      </c>
      <c r="B306" s="252" t="s">
        <v>2284</v>
      </c>
      <c r="C306" s="263" t="s">
        <v>1993</v>
      </c>
      <c r="D306" s="71" t="s">
        <v>2001</v>
      </c>
    </row>
    <row r="307" spans="1:4">
      <c r="A307" s="250">
        <v>418</v>
      </c>
      <c r="B307" s="251" t="s">
        <v>2285</v>
      </c>
      <c r="C307" s="262" t="s">
        <v>1973</v>
      </c>
      <c r="D307" s="117" t="s">
        <v>1989</v>
      </c>
    </row>
    <row r="308" spans="1:4">
      <c r="A308" s="250">
        <v>419</v>
      </c>
      <c r="B308" s="252" t="s">
        <v>2286</v>
      </c>
      <c r="C308" s="263" t="s">
        <v>1973</v>
      </c>
      <c r="D308" s="71" t="s">
        <v>1974</v>
      </c>
    </row>
    <row r="309" spans="1:4">
      <c r="A309" s="250">
        <v>420</v>
      </c>
      <c r="B309" s="251" t="s">
        <v>2287</v>
      </c>
      <c r="C309" s="262" t="s">
        <v>1973</v>
      </c>
      <c r="D309" s="117" t="s">
        <v>1974</v>
      </c>
    </row>
    <row r="310" spans="1:4">
      <c r="A310" s="250">
        <v>421</v>
      </c>
      <c r="B310" s="252" t="s">
        <v>2288</v>
      </c>
      <c r="C310" s="263" t="s">
        <v>1973</v>
      </c>
      <c r="D310" s="71" t="s">
        <v>1989</v>
      </c>
    </row>
    <row r="311" spans="1:4">
      <c r="A311" s="250">
        <v>422</v>
      </c>
      <c r="B311" s="251" t="s">
        <v>2289</v>
      </c>
      <c r="C311" s="262" t="s">
        <v>1973</v>
      </c>
      <c r="D311" s="117" t="s">
        <v>1974</v>
      </c>
    </row>
    <row r="312" spans="1:4">
      <c r="A312" s="250">
        <v>423</v>
      </c>
      <c r="B312" s="252" t="s">
        <v>2290</v>
      </c>
      <c r="C312" s="263" t="s">
        <v>1973</v>
      </c>
      <c r="D312" s="71" t="s">
        <v>1974</v>
      </c>
    </row>
    <row r="313" spans="1:4">
      <c r="A313" s="250">
        <v>424</v>
      </c>
      <c r="B313" s="251" t="s">
        <v>2291</v>
      </c>
      <c r="C313" s="262" t="s">
        <v>1973</v>
      </c>
      <c r="D313" s="117" t="s">
        <v>1974</v>
      </c>
    </row>
    <row r="314" spans="1:4">
      <c r="A314" s="250">
        <v>425</v>
      </c>
      <c r="B314" s="252" t="s">
        <v>2292</v>
      </c>
      <c r="C314" s="263" t="s">
        <v>1973</v>
      </c>
      <c r="D314" s="71" t="s">
        <v>1974</v>
      </c>
    </row>
    <row r="315" spans="1:4">
      <c r="A315" s="250">
        <v>426</v>
      </c>
      <c r="B315" s="251" t="s">
        <v>2293</v>
      </c>
      <c r="C315" s="262" t="s">
        <v>1973</v>
      </c>
      <c r="D315" s="117" t="s">
        <v>1974</v>
      </c>
    </row>
    <row r="316" spans="1:4">
      <c r="A316" s="250">
        <v>427</v>
      </c>
      <c r="B316" s="252" t="s">
        <v>2294</v>
      </c>
      <c r="C316" s="263" t="s">
        <v>1980</v>
      </c>
      <c r="D316" s="71" t="s">
        <v>1981</v>
      </c>
    </row>
    <row r="317" spans="1:4">
      <c r="A317" s="250">
        <v>428</v>
      </c>
      <c r="B317" s="251" t="s">
        <v>2295</v>
      </c>
      <c r="C317" s="262" t="s">
        <v>1973</v>
      </c>
      <c r="D317" s="117" t="s">
        <v>1989</v>
      </c>
    </row>
    <row r="318" spans="1:4">
      <c r="A318" s="250">
        <v>429</v>
      </c>
      <c r="B318" s="252" t="s">
        <v>2296</v>
      </c>
      <c r="C318" s="263" t="s">
        <v>1973</v>
      </c>
      <c r="D318" s="71" t="s">
        <v>1989</v>
      </c>
    </row>
    <row r="319" spans="1:4">
      <c r="A319" s="250">
        <v>430</v>
      </c>
      <c r="B319" s="251" t="s">
        <v>2297</v>
      </c>
      <c r="C319" s="262" t="s">
        <v>1973</v>
      </c>
      <c r="D319" s="117" t="s">
        <v>1989</v>
      </c>
    </row>
    <row r="320" spans="1:4">
      <c r="A320" s="250">
        <v>431</v>
      </c>
      <c r="B320" s="252" t="s">
        <v>2298</v>
      </c>
      <c r="C320" s="263" t="s">
        <v>1973</v>
      </c>
      <c r="D320" s="71" t="s">
        <v>1989</v>
      </c>
    </row>
    <row r="321" spans="1:4">
      <c r="A321" s="250">
        <v>432</v>
      </c>
      <c r="B321" s="251" t="s">
        <v>2299</v>
      </c>
      <c r="C321" s="262" t="s">
        <v>1973</v>
      </c>
      <c r="D321" s="117" t="s">
        <v>1974</v>
      </c>
    </row>
    <row r="322" spans="1:4">
      <c r="A322" s="250">
        <v>434</v>
      </c>
      <c r="B322" s="252" t="s">
        <v>2300</v>
      </c>
      <c r="C322" s="263" t="s">
        <v>1973</v>
      </c>
      <c r="D322" s="71" t="s">
        <v>1989</v>
      </c>
    </row>
    <row r="323" spans="1:4">
      <c r="A323" s="250">
        <v>435</v>
      </c>
      <c r="B323" s="251" t="s">
        <v>2301</v>
      </c>
      <c r="C323" s="262" t="s">
        <v>1973</v>
      </c>
      <c r="D323" s="117" t="s">
        <v>1989</v>
      </c>
    </row>
    <row r="324" spans="1:4">
      <c r="A324" s="250">
        <v>436</v>
      </c>
      <c r="B324" s="252" t="s">
        <v>2302</v>
      </c>
      <c r="C324" s="263" t="s">
        <v>1973</v>
      </c>
      <c r="D324" s="71" t="s">
        <v>1974</v>
      </c>
    </row>
    <row r="325" spans="1:4">
      <c r="A325" s="250">
        <v>437</v>
      </c>
      <c r="B325" s="251" t="s">
        <v>2303</v>
      </c>
      <c r="C325" s="262" t="s">
        <v>1973</v>
      </c>
      <c r="D325" s="117" t="s">
        <v>1989</v>
      </c>
    </row>
    <row r="326" spans="1:4">
      <c r="A326" s="250">
        <v>438</v>
      </c>
      <c r="B326" s="252" t="s">
        <v>2304</v>
      </c>
      <c r="C326" s="263" t="s">
        <v>1980</v>
      </c>
      <c r="D326" s="71" t="s">
        <v>1981</v>
      </c>
    </row>
    <row r="327" spans="1:4">
      <c r="A327" s="250">
        <v>439</v>
      </c>
      <c r="B327" s="251" t="s">
        <v>2305</v>
      </c>
      <c r="C327" s="262" t="s">
        <v>1973</v>
      </c>
      <c r="D327" s="117" t="s">
        <v>1989</v>
      </c>
    </row>
    <row r="328" spans="1:4">
      <c r="A328" s="250">
        <v>440</v>
      </c>
      <c r="B328" s="252" t="s">
        <v>2306</v>
      </c>
      <c r="C328" s="263" t="s">
        <v>1973</v>
      </c>
      <c r="D328" s="71" t="s">
        <v>1974</v>
      </c>
    </row>
    <row r="329" spans="1:4">
      <c r="A329" s="250">
        <v>441</v>
      </c>
      <c r="B329" s="251" t="s">
        <v>2307</v>
      </c>
      <c r="C329" s="262" t="s">
        <v>1973</v>
      </c>
      <c r="D329" s="117" t="s">
        <v>1974</v>
      </c>
    </row>
    <row r="330" spans="1:4">
      <c r="A330" s="250">
        <v>442</v>
      </c>
      <c r="B330" s="252" t="s">
        <v>2308</v>
      </c>
      <c r="C330" s="263" t="s">
        <v>1973</v>
      </c>
      <c r="D330" s="71" t="s">
        <v>1974</v>
      </c>
    </row>
    <row r="331" spans="1:4">
      <c r="A331" s="250">
        <v>443</v>
      </c>
      <c r="B331" s="251" t="s">
        <v>2309</v>
      </c>
      <c r="C331" s="262" t="s">
        <v>1973</v>
      </c>
      <c r="D331" s="117" t="s">
        <v>1974</v>
      </c>
    </row>
    <row r="332" spans="1:4">
      <c r="A332" s="250">
        <v>444</v>
      </c>
      <c r="B332" s="252" t="s">
        <v>2310</v>
      </c>
      <c r="C332" s="263" t="s">
        <v>1973</v>
      </c>
      <c r="D332" s="71" t="s">
        <v>1974</v>
      </c>
    </row>
    <row r="333" spans="1:4">
      <c r="A333" s="250">
        <v>445</v>
      </c>
      <c r="B333" s="251" t="s">
        <v>2311</v>
      </c>
      <c r="C333" s="262" t="s">
        <v>1973</v>
      </c>
      <c r="D333" s="117" t="s">
        <v>1989</v>
      </c>
    </row>
    <row r="334" spans="1:4">
      <c r="A334" s="250">
        <v>446</v>
      </c>
      <c r="B334" s="252" t="s">
        <v>2312</v>
      </c>
      <c r="C334" s="263" t="s">
        <v>1973</v>
      </c>
      <c r="D334" s="71" t="s">
        <v>1989</v>
      </c>
    </row>
    <row r="335" spans="1:4">
      <c r="A335" s="250">
        <v>447</v>
      </c>
      <c r="B335" s="251" t="s">
        <v>2313</v>
      </c>
      <c r="C335" s="262" t="s">
        <v>1973</v>
      </c>
      <c r="D335" s="117" t="s">
        <v>1989</v>
      </c>
    </row>
    <row r="336" spans="1:4">
      <c r="A336" s="250">
        <v>448</v>
      </c>
      <c r="B336" s="252" t="s">
        <v>2314</v>
      </c>
      <c r="C336" s="263" t="s">
        <v>1973</v>
      </c>
      <c r="D336" s="71" t="s">
        <v>1989</v>
      </c>
    </row>
    <row r="337" spans="1:4">
      <c r="A337" s="250">
        <v>449</v>
      </c>
      <c r="B337" s="251" t="s">
        <v>2315</v>
      </c>
      <c r="C337" s="262" t="s">
        <v>1973</v>
      </c>
      <c r="D337" s="117" t="s">
        <v>1989</v>
      </c>
    </row>
    <row r="338" spans="1:4">
      <c r="A338" s="250">
        <v>450</v>
      </c>
      <c r="B338" s="252" t="s">
        <v>2316</v>
      </c>
      <c r="C338" s="263" t="s">
        <v>1973</v>
      </c>
      <c r="D338" s="71" t="s">
        <v>1989</v>
      </c>
    </row>
    <row r="339" spans="1:4">
      <c r="A339" s="250">
        <v>451</v>
      </c>
      <c r="B339" s="251" t="s">
        <v>2317</v>
      </c>
      <c r="C339" s="262" t="s">
        <v>1973</v>
      </c>
      <c r="D339" s="117" t="s">
        <v>1989</v>
      </c>
    </row>
    <row r="340" spans="1:4">
      <c r="A340" s="250">
        <v>452</v>
      </c>
      <c r="B340" s="252" t="s">
        <v>2318</v>
      </c>
      <c r="C340" s="263" t="s">
        <v>1973</v>
      </c>
      <c r="D340" s="71" t="s">
        <v>1989</v>
      </c>
    </row>
    <row r="341" spans="1:4">
      <c r="A341" s="250">
        <v>453</v>
      </c>
      <c r="B341" s="251" t="s">
        <v>2319</v>
      </c>
      <c r="C341" s="262" t="s">
        <v>1973</v>
      </c>
      <c r="D341" s="117" t="s">
        <v>1989</v>
      </c>
    </row>
    <row r="342" spans="1:4">
      <c r="A342" s="250">
        <v>454</v>
      </c>
      <c r="B342" s="252" t="s">
        <v>2320</v>
      </c>
      <c r="C342" s="263" t="s">
        <v>1973</v>
      </c>
      <c r="D342" s="71" t="s">
        <v>1989</v>
      </c>
    </row>
    <row r="343" spans="1:4">
      <c r="A343" s="250">
        <v>455</v>
      </c>
      <c r="B343" s="251" t="s">
        <v>2321</v>
      </c>
      <c r="C343" s="262" t="s">
        <v>1973</v>
      </c>
      <c r="D343" s="117" t="s">
        <v>1989</v>
      </c>
    </row>
    <row r="344" spans="1:4">
      <c r="A344" s="250">
        <v>456</v>
      </c>
      <c r="B344" s="252" t="s">
        <v>2322</v>
      </c>
      <c r="C344" s="263" t="s">
        <v>1973</v>
      </c>
      <c r="D344" s="71" t="s">
        <v>1974</v>
      </c>
    </row>
    <row r="345" spans="1:4">
      <c r="A345" s="250">
        <v>457</v>
      </c>
      <c r="B345" s="251" t="s">
        <v>2323</v>
      </c>
      <c r="C345" s="262" t="s">
        <v>1973</v>
      </c>
      <c r="D345" s="117" t="s">
        <v>1974</v>
      </c>
    </row>
    <row r="346" spans="1:4">
      <c r="A346" s="250">
        <v>458</v>
      </c>
      <c r="B346" s="252" t="s">
        <v>2324</v>
      </c>
      <c r="C346" s="263" t="s">
        <v>1973</v>
      </c>
      <c r="D346" s="71" t="s">
        <v>1974</v>
      </c>
    </row>
    <row r="347" spans="1:4">
      <c r="A347" s="250">
        <v>459</v>
      </c>
      <c r="B347" s="251" t="s">
        <v>2325</v>
      </c>
      <c r="C347" s="262" t="s">
        <v>1973</v>
      </c>
      <c r="D347" s="117" t="s">
        <v>1974</v>
      </c>
    </row>
    <row r="348" spans="1:4">
      <c r="A348" s="250">
        <v>460</v>
      </c>
      <c r="B348" s="252" t="s">
        <v>2326</v>
      </c>
      <c r="C348" s="263" t="s">
        <v>1973</v>
      </c>
      <c r="D348" s="71" t="s">
        <v>1974</v>
      </c>
    </row>
    <row r="349" spans="1:4">
      <c r="A349" s="250">
        <v>461</v>
      </c>
      <c r="B349" s="251" t="s">
        <v>2327</v>
      </c>
      <c r="C349" s="262" t="s">
        <v>1973</v>
      </c>
      <c r="D349" s="117" t="s">
        <v>1989</v>
      </c>
    </row>
    <row r="350" spans="1:4">
      <c r="A350" s="250">
        <v>462</v>
      </c>
      <c r="B350" s="252" t="s">
        <v>2328</v>
      </c>
      <c r="C350" s="263" t="s">
        <v>1973</v>
      </c>
      <c r="D350" s="71" t="s">
        <v>1989</v>
      </c>
    </row>
    <row r="351" spans="1:4">
      <c r="A351" s="250">
        <v>463</v>
      </c>
      <c r="B351" s="251" t="s">
        <v>2329</v>
      </c>
      <c r="C351" s="262" t="s">
        <v>1973</v>
      </c>
      <c r="D351" s="117" t="s">
        <v>1989</v>
      </c>
    </row>
    <row r="352" spans="1:4">
      <c r="A352" s="250">
        <v>464</v>
      </c>
      <c r="B352" s="252" t="s">
        <v>2330</v>
      </c>
      <c r="C352" s="263" t="s">
        <v>1973</v>
      </c>
      <c r="D352" s="71" t="s">
        <v>1974</v>
      </c>
    </row>
    <row r="353" spans="1:4">
      <c r="A353" s="250">
        <v>465</v>
      </c>
      <c r="B353" s="251" t="s">
        <v>2331</v>
      </c>
      <c r="C353" s="262" t="s">
        <v>1980</v>
      </c>
      <c r="D353" s="117" t="s">
        <v>1981</v>
      </c>
    </row>
    <row r="354" spans="1:4">
      <c r="A354" s="250">
        <v>466</v>
      </c>
      <c r="B354" s="252" t="s">
        <v>2332</v>
      </c>
      <c r="C354" s="263" t="s">
        <v>1980</v>
      </c>
      <c r="D354" s="71" t="s">
        <v>1981</v>
      </c>
    </row>
    <row r="355" spans="1:4">
      <c r="A355" s="250">
        <v>467</v>
      </c>
      <c r="B355" s="251" t="s">
        <v>2333</v>
      </c>
      <c r="C355" s="262" t="s">
        <v>1980</v>
      </c>
      <c r="D355" s="117" t="s">
        <v>1981</v>
      </c>
    </row>
    <row r="356" spans="1:4">
      <c r="A356" s="250">
        <v>468</v>
      </c>
      <c r="B356" s="252" t="s">
        <v>2334</v>
      </c>
      <c r="C356" s="263" t="s">
        <v>1980</v>
      </c>
      <c r="D356" s="71" t="s">
        <v>1981</v>
      </c>
    </row>
    <row r="357" spans="1:4">
      <c r="A357" s="250">
        <v>469</v>
      </c>
      <c r="B357" s="251" t="s">
        <v>2335</v>
      </c>
      <c r="C357" s="262" t="s">
        <v>1980</v>
      </c>
      <c r="D357" s="117" t="s">
        <v>1981</v>
      </c>
    </row>
    <row r="358" spans="1:4">
      <c r="A358" s="250">
        <v>470</v>
      </c>
      <c r="B358" s="252" t="s">
        <v>2336</v>
      </c>
      <c r="C358" s="263" t="s">
        <v>1973</v>
      </c>
      <c r="D358" s="71" t="s">
        <v>1974</v>
      </c>
    </row>
    <row r="359" spans="1:4">
      <c r="A359" s="250">
        <v>471</v>
      </c>
      <c r="B359" s="251" t="s">
        <v>2337</v>
      </c>
      <c r="C359" s="262" t="s">
        <v>1980</v>
      </c>
      <c r="D359" s="117" t="s">
        <v>1981</v>
      </c>
    </row>
    <row r="360" spans="1:4">
      <c r="A360" s="250">
        <v>472</v>
      </c>
      <c r="B360" s="252" t="s">
        <v>2338</v>
      </c>
      <c r="C360" s="263" t="s">
        <v>1973</v>
      </c>
      <c r="D360" s="71" t="s">
        <v>1974</v>
      </c>
    </row>
    <row r="361" spans="1:4">
      <c r="A361" s="250">
        <v>473</v>
      </c>
      <c r="B361" s="251" t="s">
        <v>2339</v>
      </c>
      <c r="C361" s="262" t="s">
        <v>1973</v>
      </c>
      <c r="D361" s="117" t="s">
        <v>1989</v>
      </c>
    </row>
    <row r="362" spans="1:4">
      <c r="A362" s="250">
        <v>474</v>
      </c>
      <c r="B362" s="252" t="s">
        <v>2340</v>
      </c>
      <c r="C362" s="263" t="s">
        <v>1973</v>
      </c>
      <c r="D362" s="71" t="s">
        <v>1974</v>
      </c>
    </row>
    <row r="363" spans="1:4">
      <c r="A363" s="250">
        <v>475</v>
      </c>
      <c r="B363" s="251" t="s">
        <v>2341</v>
      </c>
      <c r="C363" s="262" t="s">
        <v>1980</v>
      </c>
      <c r="D363" s="117" t="s">
        <v>1981</v>
      </c>
    </row>
    <row r="364" spans="1:4">
      <c r="A364" s="250">
        <v>476</v>
      </c>
      <c r="B364" s="252" t="s">
        <v>2342</v>
      </c>
      <c r="C364" s="263" t="s">
        <v>1973</v>
      </c>
      <c r="D364" s="71" t="s">
        <v>1989</v>
      </c>
    </row>
    <row r="365" spans="1:4">
      <c r="A365" s="250">
        <v>477</v>
      </c>
      <c r="B365" s="251" t="s">
        <v>2343</v>
      </c>
      <c r="C365" s="262" t="s">
        <v>1973</v>
      </c>
      <c r="D365" s="117" t="s">
        <v>1974</v>
      </c>
    </row>
    <row r="366" spans="1:4">
      <c r="A366" s="250">
        <v>478</v>
      </c>
      <c r="B366" s="252" t="s">
        <v>2344</v>
      </c>
      <c r="C366" s="263" t="s">
        <v>1973</v>
      </c>
      <c r="D366" s="71" t="s">
        <v>1974</v>
      </c>
    </row>
    <row r="367" spans="1:4">
      <c r="A367" s="250">
        <v>479</v>
      </c>
      <c r="B367" s="251" t="s">
        <v>2345</v>
      </c>
      <c r="C367" s="262" t="s">
        <v>1973</v>
      </c>
      <c r="D367" s="117" t="s">
        <v>1989</v>
      </c>
    </row>
    <row r="368" spans="1:4">
      <c r="A368" s="250">
        <v>480</v>
      </c>
      <c r="B368" s="252" t="s">
        <v>2346</v>
      </c>
      <c r="C368" s="263" t="s">
        <v>1973</v>
      </c>
      <c r="D368" s="71" t="s">
        <v>1989</v>
      </c>
    </row>
    <row r="369" spans="1:4">
      <c r="A369" s="250">
        <v>481</v>
      </c>
      <c r="B369" s="251" t="s">
        <v>2347</v>
      </c>
      <c r="C369" s="262" t="s">
        <v>1973</v>
      </c>
      <c r="D369" s="117" t="s">
        <v>1989</v>
      </c>
    </row>
    <row r="370" spans="1:4">
      <c r="A370" s="250">
        <v>482</v>
      </c>
      <c r="B370" s="252" t="s">
        <v>2348</v>
      </c>
      <c r="C370" s="263" t="s">
        <v>1973</v>
      </c>
      <c r="D370" s="71" t="s">
        <v>1974</v>
      </c>
    </row>
    <row r="371" spans="1:4">
      <c r="A371" s="250">
        <v>483</v>
      </c>
      <c r="B371" s="251" t="s">
        <v>2349</v>
      </c>
      <c r="C371" s="262" t="s">
        <v>1973</v>
      </c>
      <c r="D371" s="117" t="s">
        <v>1989</v>
      </c>
    </row>
    <row r="372" spans="1:4">
      <c r="A372" s="250">
        <v>484</v>
      </c>
      <c r="B372" s="252" t="s">
        <v>2350</v>
      </c>
      <c r="C372" s="263" t="s">
        <v>1980</v>
      </c>
      <c r="D372" s="71" t="s">
        <v>1981</v>
      </c>
    </row>
    <row r="373" spans="1:4">
      <c r="A373" s="250">
        <v>485</v>
      </c>
      <c r="B373" s="251" t="s">
        <v>2351</v>
      </c>
      <c r="C373" s="262" t="s">
        <v>1973</v>
      </c>
      <c r="D373" s="117" t="s">
        <v>1989</v>
      </c>
    </row>
    <row r="374" spans="1:4">
      <c r="A374" s="250">
        <v>486</v>
      </c>
      <c r="B374" s="252" t="s">
        <v>2352</v>
      </c>
      <c r="C374" s="263" t="s">
        <v>1973</v>
      </c>
      <c r="D374" s="71" t="s">
        <v>1989</v>
      </c>
    </row>
    <row r="375" spans="1:4">
      <c r="A375" s="250">
        <v>487</v>
      </c>
      <c r="B375" s="251" t="s">
        <v>2353</v>
      </c>
      <c r="C375" s="262" t="s">
        <v>1973</v>
      </c>
      <c r="D375" s="117" t="s">
        <v>1974</v>
      </c>
    </row>
    <row r="376" spans="1:4">
      <c r="A376" s="250">
        <v>488</v>
      </c>
      <c r="B376" s="252" t="s">
        <v>2354</v>
      </c>
      <c r="C376" s="263" t="s">
        <v>1973</v>
      </c>
      <c r="D376" s="71" t="s">
        <v>1974</v>
      </c>
    </row>
    <row r="377" spans="1:4">
      <c r="A377" s="250">
        <v>489</v>
      </c>
      <c r="B377" s="251" t="s">
        <v>2355</v>
      </c>
      <c r="C377" s="262" t="s">
        <v>1973</v>
      </c>
      <c r="D377" s="117" t="s">
        <v>1974</v>
      </c>
    </row>
    <row r="378" spans="1:4">
      <c r="A378" s="250">
        <v>490</v>
      </c>
      <c r="B378" s="252" t="s">
        <v>2356</v>
      </c>
      <c r="C378" s="263" t="s">
        <v>1993</v>
      </c>
      <c r="D378" s="71" t="s">
        <v>2001</v>
      </c>
    </row>
    <row r="379" spans="1:4">
      <c r="A379" s="250">
        <v>491</v>
      </c>
      <c r="B379" s="251" t="s">
        <v>2357</v>
      </c>
      <c r="C379" s="262" t="s">
        <v>1980</v>
      </c>
      <c r="D379" s="117" t="s">
        <v>1981</v>
      </c>
    </row>
    <row r="380" spans="1:4">
      <c r="A380" s="250">
        <v>492</v>
      </c>
      <c r="B380" s="252" t="s">
        <v>2358</v>
      </c>
      <c r="C380" s="263" t="s">
        <v>1973</v>
      </c>
      <c r="D380" s="71" t="s">
        <v>1974</v>
      </c>
    </row>
    <row r="381" spans="1:4">
      <c r="A381" s="250">
        <v>493</v>
      </c>
      <c r="B381" s="251" t="s">
        <v>2359</v>
      </c>
      <c r="C381" s="262" t="s">
        <v>1973</v>
      </c>
      <c r="D381" s="117" t="s">
        <v>1974</v>
      </c>
    </row>
    <row r="382" spans="1:4">
      <c r="A382" s="250">
        <v>494</v>
      </c>
      <c r="B382" s="252" t="s">
        <v>2360</v>
      </c>
      <c r="C382" s="263" t="s">
        <v>1973</v>
      </c>
      <c r="D382" s="71" t="s">
        <v>1974</v>
      </c>
    </row>
    <row r="383" spans="1:4">
      <c r="A383" s="250">
        <v>495</v>
      </c>
      <c r="B383" s="251" t="s">
        <v>2361</v>
      </c>
      <c r="C383" s="262" t="s">
        <v>1973</v>
      </c>
      <c r="D383" s="117" t="s">
        <v>1989</v>
      </c>
    </row>
    <row r="384" spans="1:4">
      <c r="A384" s="250">
        <v>496</v>
      </c>
      <c r="B384" s="252" t="s">
        <v>2362</v>
      </c>
      <c r="C384" s="263" t="s">
        <v>1973</v>
      </c>
      <c r="D384" s="71" t="s">
        <v>1974</v>
      </c>
    </row>
    <row r="385" spans="1:4">
      <c r="A385" s="250">
        <v>497</v>
      </c>
      <c r="B385" s="251" t="s">
        <v>2363</v>
      </c>
      <c r="C385" s="262" t="s">
        <v>1973</v>
      </c>
      <c r="D385" s="117" t="s">
        <v>1974</v>
      </c>
    </row>
    <row r="386" spans="1:4">
      <c r="A386" s="250">
        <v>498</v>
      </c>
      <c r="B386" s="252" t="s">
        <v>2364</v>
      </c>
      <c r="C386" s="263" t="s">
        <v>1973</v>
      </c>
      <c r="D386" s="71" t="s">
        <v>1974</v>
      </c>
    </row>
    <row r="387" spans="1:4">
      <c r="A387" s="250">
        <v>499</v>
      </c>
      <c r="B387" s="251" t="s">
        <v>2365</v>
      </c>
      <c r="C387" s="262" t="s">
        <v>1973</v>
      </c>
      <c r="D387" s="117" t="s">
        <v>1989</v>
      </c>
    </row>
    <row r="388" spans="1:4">
      <c r="A388" s="250">
        <v>500</v>
      </c>
      <c r="B388" s="252" t="s">
        <v>2366</v>
      </c>
      <c r="C388" s="263" t="s">
        <v>1973</v>
      </c>
      <c r="D388" s="71" t="s">
        <v>1974</v>
      </c>
    </row>
    <row r="389" spans="1:4">
      <c r="A389" s="250">
        <v>501</v>
      </c>
      <c r="B389" s="251" t="s">
        <v>2367</v>
      </c>
      <c r="C389" s="262" t="s">
        <v>1973</v>
      </c>
      <c r="D389" s="117" t="s">
        <v>1989</v>
      </c>
    </row>
    <row r="390" spans="1:4">
      <c r="A390" s="250">
        <v>502</v>
      </c>
      <c r="B390" s="252" t="s">
        <v>2368</v>
      </c>
      <c r="C390" s="263" t="s">
        <v>1973</v>
      </c>
      <c r="D390" s="71" t="s">
        <v>1974</v>
      </c>
    </row>
    <row r="391" spans="1:4">
      <c r="A391" s="250">
        <v>503</v>
      </c>
      <c r="B391" s="251" t="s">
        <v>2369</v>
      </c>
      <c r="C391" s="262" t="s">
        <v>1973</v>
      </c>
      <c r="D391" s="117" t="s">
        <v>1974</v>
      </c>
    </row>
    <row r="392" spans="1:4">
      <c r="A392" s="250">
        <v>504</v>
      </c>
      <c r="B392" s="252" t="s">
        <v>2370</v>
      </c>
      <c r="C392" s="263" t="s">
        <v>1973</v>
      </c>
      <c r="D392" s="71" t="s">
        <v>1974</v>
      </c>
    </row>
    <row r="393" spans="1:4">
      <c r="A393" s="250">
        <v>505</v>
      </c>
      <c r="B393" s="251" t="s">
        <v>2371</v>
      </c>
      <c r="C393" s="262" t="s">
        <v>1973</v>
      </c>
      <c r="D393" s="117" t="s">
        <v>1974</v>
      </c>
    </row>
    <row r="394" spans="1:4">
      <c r="A394" s="250">
        <v>506</v>
      </c>
      <c r="B394" s="252" t="s">
        <v>2372</v>
      </c>
      <c r="C394" s="263" t="s">
        <v>1973</v>
      </c>
      <c r="D394" s="71" t="s">
        <v>1989</v>
      </c>
    </row>
    <row r="395" spans="1:4">
      <c r="A395" s="250">
        <v>507</v>
      </c>
      <c r="B395" s="251" t="s">
        <v>2373</v>
      </c>
      <c r="C395" s="262" t="s">
        <v>1993</v>
      </c>
      <c r="D395" s="117" t="s">
        <v>2374</v>
      </c>
    </row>
    <row r="396" spans="1:4">
      <c r="A396" s="250">
        <v>508</v>
      </c>
      <c r="B396" s="252" t="s">
        <v>2375</v>
      </c>
      <c r="C396" s="263" t="s">
        <v>1973</v>
      </c>
      <c r="D396" s="71" t="s">
        <v>1974</v>
      </c>
    </row>
    <row r="397" spans="1:4">
      <c r="A397" s="250">
        <v>509</v>
      </c>
      <c r="B397" s="251" t="s">
        <v>2376</v>
      </c>
      <c r="C397" s="262" t="s">
        <v>1973</v>
      </c>
      <c r="D397" s="117" t="s">
        <v>1974</v>
      </c>
    </row>
    <row r="398" spans="1:4">
      <c r="A398" s="250">
        <v>513</v>
      </c>
      <c r="B398" s="252" t="s">
        <v>2377</v>
      </c>
      <c r="C398" s="263" t="s">
        <v>1980</v>
      </c>
      <c r="D398" s="71" t="s">
        <v>1981</v>
      </c>
    </row>
    <row r="399" spans="1:4">
      <c r="A399" s="250">
        <v>514</v>
      </c>
      <c r="B399" s="251" t="s">
        <v>2378</v>
      </c>
      <c r="C399" s="262" t="s">
        <v>1973</v>
      </c>
      <c r="D399" s="117" t="s">
        <v>1974</v>
      </c>
    </row>
    <row r="400" spans="1:4">
      <c r="A400" s="250">
        <v>515</v>
      </c>
      <c r="B400" s="252" t="s">
        <v>2379</v>
      </c>
      <c r="C400" s="263" t="s">
        <v>1973</v>
      </c>
      <c r="D400" s="71" t="s">
        <v>1974</v>
      </c>
    </row>
    <row r="401" spans="1:4">
      <c r="A401" s="250">
        <v>516</v>
      </c>
      <c r="B401" s="251" t="s">
        <v>2380</v>
      </c>
      <c r="C401" s="262" t="s">
        <v>1973</v>
      </c>
      <c r="D401" s="117" t="s">
        <v>1989</v>
      </c>
    </row>
    <row r="402" spans="1:4">
      <c r="A402" s="250">
        <v>517</v>
      </c>
      <c r="B402" s="252" t="s">
        <v>2381</v>
      </c>
      <c r="C402" s="263" t="s">
        <v>1973</v>
      </c>
      <c r="D402" s="71" t="s">
        <v>1989</v>
      </c>
    </row>
    <row r="403" spans="1:4">
      <c r="A403" s="250">
        <v>518</v>
      </c>
      <c r="B403" s="251" t="s">
        <v>2382</v>
      </c>
      <c r="C403" s="262" t="s">
        <v>1973</v>
      </c>
      <c r="D403" s="117" t="s">
        <v>1989</v>
      </c>
    </row>
    <row r="404" spans="1:4">
      <c r="A404" s="250">
        <v>519</v>
      </c>
      <c r="B404" s="252" t="s">
        <v>2383</v>
      </c>
      <c r="C404" s="263" t="s">
        <v>1973</v>
      </c>
      <c r="D404" s="71" t="s">
        <v>1974</v>
      </c>
    </row>
    <row r="405" spans="1:4">
      <c r="A405" s="250">
        <v>520</v>
      </c>
      <c r="B405" s="251" t="s">
        <v>2384</v>
      </c>
      <c r="C405" s="262" t="s">
        <v>1973</v>
      </c>
      <c r="D405" s="117" t="s">
        <v>1974</v>
      </c>
    </row>
    <row r="406" spans="1:4">
      <c r="A406" s="250">
        <v>521</v>
      </c>
      <c r="B406" s="252" t="s">
        <v>2385</v>
      </c>
      <c r="C406" s="263" t="s">
        <v>1973</v>
      </c>
      <c r="D406" s="71" t="s">
        <v>1974</v>
      </c>
    </row>
    <row r="407" spans="1:4">
      <c r="A407" s="250">
        <v>522</v>
      </c>
      <c r="B407" s="251" t="s">
        <v>2386</v>
      </c>
      <c r="C407" s="262" t="s">
        <v>1973</v>
      </c>
      <c r="D407" s="117" t="s">
        <v>1989</v>
      </c>
    </row>
    <row r="408" spans="1:4">
      <c r="A408" s="250">
        <v>523</v>
      </c>
      <c r="B408" s="252" t="s">
        <v>2387</v>
      </c>
      <c r="C408" s="263" t="s">
        <v>1973</v>
      </c>
      <c r="D408" s="71" t="s">
        <v>1974</v>
      </c>
    </row>
    <row r="409" spans="1:4">
      <c r="A409" s="250">
        <v>524</v>
      </c>
      <c r="B409" s="251" t="s">
        <v>2388</v>
      </c>
      <c r="C409" s="262" t="s">
        <v>1973</v>
      </c>
      <c r="D409" s="117" t="s">
        <v>1974</v>
      </c>
    </row>
    <row r="410" spans="1:4">
      <c r="A410" s="250">
        <v>525</v>
      </c>
      <c r="B410" s="252" t="s">
        <v>2389</v>
      </c>
      <c r="C410" s="263" t="s">
        <v>1973</v>
      </c>
      <c r="D410" s="71" t="s">
        <v>1974</v>
      </c>
    </row>
    <row r="411" spans="1:4">
      <c r="A411" s="250">
        <v>527</v>
      </c>
      <c r="B411" s="251" t="s">
        <v>2390</v>
      </c>
      <c r="C411" s="262" t="s">
        <v>1993</v>
      </c>
      <c r="D411" s="117" t="s">
        <v>2195</v>
      </c>
    </row>
    <row r="412" spans="1:4">
      <c r="A412" s="250">
        <v>528</v>
      </c>
      <c r="B412" s="252" t="s">
        <v>2391</v>
      </c>
      <c r="C412" s="263" t="s">
        <v>1980</v>
      </c>
      <c r="D412" s="71" t="s">
        <v>1981</v>
      </c>
    </row>
    <row r="413" spans="1:4">
      <c r="A413" s="250">
        <v>529</v>
      </c>
      <c r="B413" s="251" t="s">
        <v>2392</v>
      </c>
      <c r="C413" s="262" t="s">
        <v>1980</v>
      </c>
      <c r="D413" s="117" t="s">
        <v>1981</v>
      </c>
    </row>
    <row r="414" spans="1:4">
      <c r="A414" s="250">
        <v>530</v>
      </c>
      <c r="B414" s="252" t="s">
        <v>2393</v>
      </c>
      <c r="C414" s="263" t="s">
        <v>1973</v>
      </c>
      <c r="D414" s="71" t="s">
        <v>1974</v>
      </c>
    </row>
    <row r="415" spans="1:4">
      <c r="A415" s="250">
        <v>531</v>
      </c>
      <c r="B415" s="251" t="s">
        <v>2394</v>
      </c>
      <c r="C415" s="262" t="s">
        <v>1980</v>
      </c>
      <c r="D415" s="117" t="s">
        <v>1981</v>
      </c>
    </row>
    <row r="416" spans="1:4">
      <c r="A416" s="250">
        <v>532</v>
      </c>
      <c r="B416" s="252" t="s">
        <v>2395</v>
      </c>
      <c r="C416" s="263" t="s">
        <v>1980</v>
      </c>
      <c r="D416" s="71" t="s">
        <v>1981</v>
      </c>
    </row>
    <row r="417" spans="1:4">
      <c r="A417" s="250">
        <v>533</v>
      </c>
      <c r="B417" s="251" t="s">
        <v>2396</v>
      </c>
      <c r="C417" s="262" t="s">
        <v>1973</v>
      </c>
      <c r="D417" s="117" t="s">
        <v>1989</v>
      </c>
    </row>
    <row r="418" spans="1:4">
      <c r="A418" s="250">
        <v>534</v>
      </c>
      <c r="B418" s="252" t="s">
        <v>2397</v>
      </c>
      <c r="C418" s="263" t="s">
        <v>1973</v>
      </c>
      <c r="D418" s="71" t="s">
        <v>1974</v>
      </c>
    </row>
    <row r="419" spans="1:4">
      <c r="A419" s="250">
        <v>535</v>
      </c>
      <c r="B419" s="251" t="s">
        <v>2398</v>
      </c>
      <c r="C419" s="262" t="s">
        <v>1973</v>
      </c>
      <c r="D419" s="117" t="s">
        <v>1974</v>
      </c>
    </row>
    <row r="420" spans="1:4">
      <c r="A420" s="250">
        <v>536</v>
      </c>
      <c r="B420" s="252" t="s">
        <v>2399</v>
      </c>
      <c r="C420" s="263" t="s">
        <v>1973</v>
      </c>
      <c r="D420" s="71" t="s">
        <v>1974</v>
      </c>
    </row>
    <row r="421" spans="1:4">
      <c r="A421" s="250">
        <v>537</v>
      </c>
      <c r="B421" s="251" t="s">
        <v>2400</v>
      </c>
      <c r="C421" s="262" t="s">
        <v>1973</v>
      </c>
      <c r="D421" s="117" t="s">
        <v>1974</v>
      </c>
    </row>
    <row r="422" spans="1:4">
      <c r="A422" s="250">
        <v>538</v>
      </c>
      <c r="B422" s="252" t="s">
        <v>2401</v>
      </c>
      <c r="C422" s="263" t="s">
        <v>1973</v>
      </c>
      <c r="D422" s="71" t="s">
        <v>1989</v>
      </c>
    </row>
    <row r="423" spans="1:4">
      <c r="A423" s="250">
        <v>539</v>
      </c>
      <c r="B423" s="251" t="s">
        <v>2402</v>
      </c>
      <c r="C423" s="262" t="s">
        <v>1973</v>
      </c>
      <c r="D423" s="117" t="s">
        <v>1989</v>
      </c>
    </row>
    <row r="424" spans="1:4">
      <c r="A424" s="250">
        <v>540</v>
      </c>
      <c r="B424" s="252" t="s">
        <v>2403</v>
      </c>
      <c r="C424" s="263" t="s">
        <v>1973</v>
      </c>
      <c r="D424" s="71" t="s">
        <v>1974</v>
      </c>
    </row>
    <row r="425" spans="1:4">
      <c r="A425" s="250">
        <v>541</v>
      </c>
      <c r="B425" s="251" t="s">
        <v>2404</v>
      </c>
      <c r="C425" s="262" t="s">
        <v>1973</v>
      </c>
      <c r="D425" s="117" t="s">
        <v>1989</v>
      </c>
    </row>
    <row r="426" spans="1:4">
      <c r="A426" s="250">
        <v>542</v>
      </c>
      <c r="B426" s="252" t="s">
        <v>2405</v>
      </c>
      <c r="C426" s="263" t="s">
        <v>1973</v>
      </c>
      <c r="D426" s="71" t="s">
        <v>1974</v>
      </c>
    </row>
    <row r="427" spans="1:4">
      <c r="A427" s="250">
        <v>543</v>
      </c>
      <c r="B427" s="251" t="s">
        <v>2406</v>
      </c>
      <c r="C427" s="262" t="s">
        <v>1973</v>
      </c>
      <c r="D427" s="117" t="s">
        <v>1989</v>
      </c>
    </row>
    <row r="428" spans="1:4">
      <c r="A428" s="250">
        <v>544</v>
      </c>
      <c r="B428" s="252" t="s">
        <v>2407</v>
      </c>
      <c r="C428" s="263" t="s">
        <v>1973</v>
      </c>
      <c r="D428" s="71" t="s">
        <v>1974</v>
      </c>
    </row>
    <row r="429" spans="1:4">
      <c r="A429" s="250">
        <v>545</v>
      </c>
      <c r="B429" s="251" t="s">
        <v>2408</v>
      </c>
      <c r="C429" s="262" t="s">
        <v>1973</v>
      </c>
      <c r="D429" s="117" t="s">
        <v>1989</v>
      </c>
    </row>
    <row r="430" spans="1:4">
      <c r="A430" s="250">
        <v>546</v>
      </c>
      <c r="B430" s="252" t="s">
        <v>2409</v>
      </c>
      <c r="C430" s="263" t="s">
        <v>1973</v>
      </c>
      <c r="D430" s="71" t="s">
        <v>1989</v>
      </c>
    </row>
    <row r="431" spans="1:4">
      <c r="A431" s="250">
        <v>547</v>
      </c>
      <c r="B431" s="251" t="s">
        <v>2410</v>
      </c>
      <c r="C431" s="262" t="s">
        <v>1973</v>
      </c>
      <c r="D431" s="117" t="s">
        <v>1974</v>
      </c>
    </row>
    <row r="432" spans="1:4">
      <c r="A432" s="250">
        <v>548</v>
      </c>
      <c r="B432" s="252" t="s">
        <v>2411</v>
      </c>
      <c r="C432" s="263" t="s">
        <v>1973</v>
      </c>
      <c r="D432" s="71" t="s">
        <v>1974</v>
      </c>
    </row>
    <row r="433" spans="1:4">
      <c r="A433" s="250">
        <v>549</v>
      </c>
      <c r="B433" s="251" t="s">
        <v>2412</v>
      </c>
      <c r="C433" s="262" t="s">
        <v>1973</v>
      </c>
      <c r="D433" s="117" t="s">
        <v>1974</v>
      </c>
    </row>
    <row r="434" spans="1:4">
      <c r="A434" s="250">
        <v>550</v>
      </c>
      <c r="B434" s="252" t="s">
        <v>2413</v>
      </c>
      <c r="C434" s="263" t="s">
        <v>1973</v>
      </c>
      <c r="D434" s="71" t="s">
        <v>1974</v>
      </c>
    </row>
    <row r="435" spans="1:4">
      <c r="A435" s="250">
        <v>551</v>
      </c>
      <c r="B435" s="251" t="s">
        <v>2414</v>
      </c>
      <c r="C435" s="262" t="s">
        <v>1973</v>
      </c>
      <c r="D435" s="117" t="s">
        <v>1974</v>
      </c>
    </row>
    <row r="436" spans="1:4">
      <c r="A436" s="250">
        <v>552</v>
      </c>
      <c r="B436" s="252" t="s">
        <v>2415</v>
      </c>
      <c r="C436" s="263" t="s">
        <v>1973</v>
      </c>
      <c r="D436" s="71" t="s">
        <v>1974</v>
      </c>
    </row>
    <row r="437" spans="1:4">
      <c r="A437" s="250">
        <v>553</v>
      </c>
      <c r="B437" s="251" t="s">
        <v>2416</v>
      </c>
      <c r="C437" s="262" t="s">
        <v>1973</v>
      </c>
      <c r="D437" s="117" t="s">
        <v>1974</v>
      </c>
    </row>
    <row r="438" spans="1:4">
      <c r="A438" s="250">
        <v>554</v>
      </c>
      <c r="B438" s="252" t="s">
        <v>2417</v>
      </c>
      <c r="C438" s="263" t="s">
        <v>1973</v>
      </c>
      <c r="D438" s="71" t="s">
        <v>1989</v>
      </c>
    </row>
    <row r="439" spans="1:4">
      <c r="A439" s="250">
        <v>555</v>
      </c>
      <c r="B439" s="251" t="s">
        <v>2418</v>
      </c>
      <c r="C439" s="262" t="s">
        <v>1973</v>
      </c>
      <c r="D439" s="117" t="s">
        <v>1974</v>
      </c>
    </row>
    <row r="440" spans="1:4">
      <c r="A440" s="250">
        <v>556</v>
      </c>
      <c r="B440" s="252" t="s">
        <v>2419</v>
      </c>
      <c r="C440" s="263" t="s">
        <v>1973</v>
      </c>
      <c r="D440" s="71" t="s">
        <v>1974</v>
      </c>
    </row>
    <row r="441" spans="1:4">
      <c r="A441" s="250">
        <v>557</v>
      </c>
      <c r="B441" s="251" t="s">
        <v>2420</v>
      </c>
      <c r="C441" s="262" t="s">
        <v>1973</v>
      </c>
      <c r="D441" s="117" t="s">
        <v>1989</v>
      </c>
    </row>
    <row r="442" spans="1:4">
      <c r="A442" s="250">
        <v>558</v>
      </c>
      <c r="B442" s="252" t="s">
        <v>2421</v>
      </c>
      <c r="C442" s="263" t="s">
        <v>1973</v>
      </c>
      <c r="D442" s="71" t="s">
        <v>1989</v>
      </c>
    </row>
    <row r="443" spans="1:4">
      <c r="A443" s="250">
        <v>559</v>
      </c>
      <c r="B443" s="251" t="s">
        <v>2422</v>
      </c>
      <c r="C443" s="262" t="s">
        <v>1973</v>
      </c>
      <c r="D443" s="117" t="s">
        <v>1989</v>
      </c>
    </row>
    <row r="444" spans="1:4">
      <c r="A444" s="250">
        <v>560</v>
      </c>
      <c r="B444" s="252" t="s">
        <v>2423</v>
      </c>
      <c r="C444" s="263" t="s">
        <v>1973</v>
      </c>
      <c r="D444" s="71" t="s">
        <v>1989</v>
      </c>
    </row>
    <row r="445" spans="1:4">
      <c r="A445" s="250">
        <v>561</v>
      </c>
      <c r="B445" s="251" t="s">
        <v>2424</v>
      </c>
      <c r="C445" s="262" t="s">
        <v>1973</v>
      </c>
      <c r="D445" s="117" t="s">
        <v>1989</v>
      </c>
    </row>
    <row r="446" spans="1:4">
      <c r="A446" s="250">
        <v>562</v>
      </c>
      <c r="B446" s="252" t="s">
        <v>2425</v>
      </c>
      <c r="C446" s="263" t="s">
        <v>1973</v>
      </c>
      <c r="D446" s="71" t="s">
        <v>1989</v>
      </c>
    </row>
    <row r="447" spans="1:4">
      <c r="A447" s="250">
        <v>563</v>
      </c>
      <c r="B447" s="251" t="s">
        <v>2426</v>
      </c>
      <c r="C447" s="262" t="s">
        <v>1973</v>
      </c>
      <c r="D447" s="117" t="s">
        <v>1974</v>
      </c>
    </row>
    <row r="448" spans="1:4">
      <c r="A448" s="250">
        <v>564</v>
      </c>
      <c r="B448" s="252" t="s">
        <v>2427</v>
      </c>
      <c r="C448" s="263" t="s">
        <v>1973</v>
      </c>
      <c r="D448" s="71" t="s">
        <v>1989</v>
      </c>
    </row>
    <row r="449" spans="1:4">
      <c r="A449" s="250">
        <v>565</v>
      </c>
      <c r="B449" s="251" t="s">
        <v>2428</v>
      </c>
      <c r="C449" s="262" t="s">
        <v>1973</v>
      </c>
      <c r="D449" s="117" t="s">
        <v>1974</v>
      </c>
    </row>
    <row r="450" spans="1:4">
      <c r="A450" s="250">
        <v>566</v>
      </c>
      <c r="B450" s="252" t="s">
        <v>2429</v>
      </c>
      <c r="C450" s="263" t="s">
        <v>1993</v>
      </c>
      <c r="D450" s="71" t="s">
        <v>2001</v>
      </c>
    </row>
    <row r="451" spans="1:4">
      <c r="A451" s="250">
        <v>567</v>
      </c>
      <c r="B451" s="251" t="s">
        <v>2430</v>
      </c>
      <c r="C451" s="262" t="s">
        <v>1993</v>
      </c>
      <c r="D451" s="117" t="s">
        <v>2001</v>
      </c>
    </row>
    <row r="452" spans="1:4">
      <c r="A452" s="250">
        <v>568</v>
      </c>
      <c r="B452" s="252" t="s">
        <v>2431</v>
      </c>
      <c r="C452" s="263" t="s">
        <v>1973</v>
      </c>
      <c r="D452" s="71" t="s">
        <v>1974</v>
      </c>
    </row>
    <row r="453" spans="1:4">
      <c r="A453" s="250">
        <v>569</v>
      </c>
      <c r="B453" s="251" t="s">
        <v>2432</v>
      </c>
      <c r="C453" s="262" t="s">
        <v>1973</v>
      </c>
      <c r="D453" s="117" t="s">
        <v>1974</v>
      </c>
    </row>
    <row r="454" spans="1:4">
      <c r="A454" s="250">
        <v>570</v>
      </c>
      <c r="B454" s="252" t="s">
        <v>2433</v>
      </c>
      <c r="C454" s="263" t="s">
        <v>1973</v>
      </c>
      <c r="D454" s="71" t="s">
        <v>1974</v>
      </c>
    </row>
    <row r="455" spans="1:4">
      <c r="A455" s="250">
        <v>571</v>
      </c>
      <c r="B455" s="251" t="s">
        <v>2434</v>
      </c>
      <c r="C455" s="262" t="s">
        <v>1973</v>
      </c>
      <c r="D455" s="117" t="s">
        <v>1974</v>
      </c>
    </row>
    <row r="456" spans="1:4">
      <c r="A456" s="250">
        <v>572</v>
      </c>
      <c r="B456" s="252" t="s">
        <v>2435</v>
      </c>
      <c r="C456" s="263" t="s">
        <v>1973</v>
      </c>
      <c r="D456" s="71" t="s">
        <v>1974</v>
      </c>
    </row>
    <row r="457" spans="1:4">
      <c r="A457" s="250">
        <v>573</v>
      </c>
      <c r="B457" s="251" t="s">
        <v>2436</v>
      </c>
      <c r="C457" s="262" t="s">
        <v>1980</v>
      </c>
      <c r="D457" s="117" t="s">
        <v>1981</v>
      </c>
    </row>
    <row r="458" spans="1:4">
      <c r="A458" s="250">
        <v>574</v>
      </c>
      <c r="B458" s="252" t="s">
        <v>2437</v>
      </c>
      <c r="C458" s="263" t="s">
        <v>1973</v>
      </c>
      <c r="D458" s="71" t="s">
        <v>1989</v>
      </c>
    </row>
    <row r="459" spans="1:4">
      <c r="A459" s="250">
        <v>577</v>
      </c>
      <c r="B459" s="251" t="s">
        <v>2438</v>
      </c>
      <c r="C459" s="262" t="s">
        <v>1980</v>
      </c>
      <c r="D459" s="117" t="s">
        <v>1981</v>
      </c>
    </row>
    <row r="460" spans="1:4">
      <c r="A460" s="250">
        <v>578</v>
      </c>
      <c r="B460" s="252" t="s">
        <v>2439</v>
      </c>
      <c r="C460" s="263" t="s">
        <v>1980</v>
      </c>
      <c r="D460" s="71" t="s">
        <v>1981</v>
      </c>
    </row>
    <row r="461" spans="1:4">
      <c r="A461" s="250">
        <v>579</v>
      </c>
      <c r="B461" s="251" t="s">
        <v>2440</v>
      </c>
      <c r="C461" s="262" t="s">
        <v>1993</v>
      </c>
      <c r="D461" s="117" t="s">
        <v>2001</v>
      </c>
    </row>
    <row r="462" spans="1:4">
      <c r="A462" s="250">
        <v>580</v>
      </c>
      <c r="B462" s="252" t="s">
        <v>2441</v>
      </c>
      <c r="C462" s="263" t="s">
        <v>1980</v>
      </c>
      <c r="D462" s="71" t="s">
        <v>1981</v>
      </c>
    </row>
    <row r="463" spans="1:4">
      <c r="A463" s="250">
        <v>581</v>
      </c>
      <c r="B463" s="251" t="s">
        <v>2442</v>
      </c>
      <c r="C463" s="262" t="s">
        <v>1993</v>
      </c>
      <c r="D463" s="117" t="s">
        <v>2001</v>
      </c>
    </row>
    <row r="464" spans="1:4">
      <c r="A464" s="250">
        <v>583</v>
      </c>
      <c r="B464" s="252" t="s">
        <v>2443</v>
      </c>
      <c r="C464" s="263" t="s">
        <v>1980</v>
      </c>
      <c r="D464" s="71" t="s">
        <v>1981</v>
      </c>
    </row>
    <row r="465" spans="1:4">
      <c r="A465" s="250">
        <v>584</v>
      </c>
      <c r="B465" s="251" t="s">
        <v>2444</v>
      </c>
      <c r="C465" s="262" t="s">
        <v>1993</v>
      </c>
      <c r="D465" s="117" t="s">
        <v>2001</v>
      </c>
    </row>
    <row r="466" spans="1:4">
      <c r="A466" s="250">
        <v>585</v>
      </c>
      <c r="B466" s="252" t="s">
        <v>2445</v>
      </c>
      <c r="C466" s="263" t="s">
        <v>1980</v>
      </c>
      <c r="D466" s="71" t="s">
        <v>1981</v>
      </c>
    </row>
    <row r="467" spans="1:4">
      <c r="A467" s="250">
        <v>587</v>
      </c>
      <c r="B467" s="251" t="s">
        <v>2446</v>
      </c>
      <c r="C467" s="262" t="s">
        <v>1980</v>
      </c>
      <c r="D467" s="117" t="s">
        <v>1981</v>
      </c>
    </row>
    <row r="468" spans="1:4">
      <c r="A468" s="250">
        <v>589</v>
      </c>
      <c r="B468" s="252" t="s">
        <v>2447</v>
      </c>
      <c r="C468" s="263" t="s">
        <v>1973</v>
      </c>
      <c r="D468" s="71" t="s">
        <v>1974</v>
      </c>
    </row>
    <row r="469" spans="1:4">
      <c r="A469" s="250">
        <v>590</v>
      </c>
      <c r="B469" s="251" t="s">
        <v>2448</v>
      </c>
      <c r="C469" s="262" t="s">
        <v>1973</v>
      </c>
      <c r="D469" s="117" t="s">
        <v>1974</v>
      </c>
    </row>
    <row r="470" spans="1:4">
      <c r="A470" s="250">
        <v>591</v>
      </c>
      <c r="B470" s="252" t="s">
        <v>2449</v>
      </c>
      <c r="C470" s="263" t="s">
        <v>1973</v>
      </c>
      <c r="D470" s="71" t="s">
        <v>1989</v>
      </c>
    </row>
    <row r="471" spans="1:4">
      <c r="A471" s="250">
        <v>592</v>
      </c>
      <c r="B471" s="251" t="s">
        <v>2450</v>
      </c>
      <c r="C471" s="262" t="s">
        <v>1973</v>
      </c>
      <c r="D471" s="117" t="s">
        <v>1974</v>
      </c>
    </row>
    <row r="472" spans="1:4">
      <c r="A472" s="250">
        <v>593</v>
      </c>
      <c r="B472" s="252" t="s">
        <v>2451</v>
      </c>
      <c r="C472" s="263" t="s">
        <v>1973</v>
      </c>
      <c r="D472" s="71" t="s">
        <v>1974</v>
      </c>
    </row>
    <row r="473" spans="1:4">
      <c r="A473" s="250">
        <v>594</v>
      </c>
      <c r="B473" s="251" t="s">
        <v>2452</v>
      </c>
      <c r="C473" s="262" t="s">
        <v>1973</v>
      </c>
      <c r="D473" s="117" t="s">
        <v>1974</v>
      </c>
    </row>
    <row r="474" spans="1:4">
      <c r="A474" s="250">
        <v>595</v>
      </c>
      <c r="B474" s="252" t="s">
        <v>2453</v>
      </c>
      <c r="C474" s="263" t="s">
        <v>1980</v>
      </c>
      <c r="D474" s="71" t="s">
        <v>1981</v>
      </c>
    </row>
    <row r="475" spans="1:4">
      <c r="A475" s="250">
        <v>596</v>
      </c>
      <c r="B475" s="251" t="s">
        <v>2454</v>
      </c>
      <c r="C475" s="262" t="s">
        <v>1980</v>
      </c>
      <c r="D475" s="117" t="s">
        <v>1981</v>
      </c>
    </row>
    <row r="476" spans="1:4">
      <c r="A476" s="250">
        <v>597</v>
      </c>
      <c r="B476" s="252" t="s">
        <v>2455</v>
      </c>
      <c r="C476" s="263" t="s">
        <v>1980</v>
      </c>
      <c r="D476" s="71" t="s">
        <v>1981</v>
      </c>
    </row>
    <row r="477" spans="1:4">
      <c r="A477" s="250">
        <v>599</v>
      </c>
      <c r="B477" s="251" t="s">
        <v>2456</v>
      </c>
      <c r="C477" s="262" t="s">
        <v>1980</v>
      </c>
      <c r="D477" s="117" t="s">
        <v>1981</v>
      </c>
    </row>
    <row r="478" spans="1:4">
      <c r="A478" s="250">
        <v>600</v>
      </c>
      <c r="B478" s="252" t="s">
        <v>2457</v>
      </c>
      <c r="C478" s="263" t="s">
        <v>1980</v>
      </c>
      <c r="D478" s="71" t="s">
        <v>1981</v>
      </c>
    </row>
    <row r="479" spans="1:4">
      <c r="A479" s="250">
        <v>609</v>
      </c>
      <c r="B479" s="251" t="s">
        <v>2458</v>
      </c>
      <c r="C479" s="262" t="s">
        <v>1980</v>
      </c>
      <c r="D479" s="117" t="s">
        <v>1981</v>
      </c>
    </row>
    <row r="480" spans="1:4">
      <c r="A480" s="250">
        <v>610</v>
      </c>
      <c r="B480" s="252" t="s">
        <v>2459</v>
      </c>
      <c r="C480" s="263" t="s">
        <v>1973</v>
      </c>
      <c r="D480" s="71" t="s">
        <v>1974</v>
      </c>
    </row>
    <row r="481" spans="1:4">
      <c r="A481" s="250">
        <v>611</v>
      </c>
      <c r="B481" s="251" t="s">
        <v>2460</v>
      </c>
      <c r="C481" s="262" t="s">
        <v>1973</v>
      </c>
      <c r="D481" s="117" t="s">
        <v>1974</v>
      </c>
    </row>
    <row r="482" spans="1:4">
      <c r="A482" s="250">
        <v>612</v>
      </c>
      <c r="B482" s="252" t="s">
        <v>2461</v>
      </c>
      <c r="C482" s="263" t="s">
        <v>1973</v>
      </c>
      <c r="D482" s="71" t="s">
        <v>1974</v>
      </c>
    </row>
    <row r="483" spans="1:4">
      <c r="A483" s="250">
        <v>613</v>
      </c>
      <c r="B483" s="251" t="s">
        <v>2462</v>
      </c>
      <c r="C483" s="262" t="s">
        <v>1973</v>
      </c>
      <c r="D483" s="117" t="s">
        <v>1989</v>
      </c>
    </row>
    <row r="484" spans="1:4">
      <c r="A484" s="250">
        <v>614</v>
      </c>
      <c r="B484" s="252" t="s">
        <v>2463</v>
      </c>
      <c r="C484" s="263" t="s">
        <v>1973</v>
      </c>
      <c r="D484" s="71" t="s">
        <v>1974</v>
      </c>
    </row>
    <row r="485" spans="1:4">
      <c r="A485" s="250">
        <v>615</v>
      </c>
      <c r="B485" s="251" t="s">
        <v>2464</v>
      </c>
      <c r="C485" s="262" t="s">
        <v>1973</v>
      </c>
      <c r="D485" s="117" t="s">
        <v>1989</v>
      </c>
    </row>
    <row r="486" spans="1:4">
      <c r="A486" s="250">
        <v>616</v>
      </c>
      <c r="B486" s="252" t="s">
        <v>2465</v>
      </c>
      <c r="C486" s="263" t="s">
        <v>1973</v>
      </c>
      <c r="D486" s="71" t="s">
        <v>1974</v>
      </c>
    </row>
    <row r="487" spans="1:4">
      <c r="A487" s="250">
        <v>617</v>
      </c>
      <c r="B487" s="251" t="s">
        <v>2466</v>
      </c>
      <c r="C487" s="262" t="s">
        <v>1993</v>
      </c>
      <c r="D487" s="117" t="s">
        <v>2001</v>
      </c>
    </row>
    <row r="488" spans="1:4">
      <c r="A488" s="250">
        <v>619</v>
      </c>
      <c r="B488" s="252" t="s">
        <v>2467</v>
      </c>
      <c r="C488" s="263" t="s">
        <v>1973</v>
      </c>
      <c r="D488" s="71" t="s">
        <v>1989</v>
      </c>
    </row>
    <row r="489" spans="1:4">
      <c r="A489" s="250">
        <v>620</v>
      </c>
      <c r="B489" s="251" t="s">
        <v>2468</v>
      </c>
      <c r="C489" s="262" t="s">
        <v>1973</v>
      </c>
      <c r="D489" s="117" t="s">
        <v>1989</v>
      </c>
    </row>
    <row r="490" spans="1:4">
      <c r="A490" s="250">
        <v>621</v>
      </c>
      <c r="B490" s="252" t="s">
        <v>2469</v>
      </c>
      <c r="C490" s="263" t="s">
        <v>1973</v>
      </c>
      <c r="D490" s="71" t="s">
        <v>1989</v>
      </c>
    </row>
    <row r="491" spans="1:4">
      <c r="A491" s="250">
        <v>622</v>
      </c>
      <c r="B491" s="251" t="s">
        <v>2470</v>
      </c>
      <c r="C491" s="262" t="s">
        <v>1973</v>
      </c>
      <c r="D491" s="117" t="s">
        <v>1989</v>
      </c>
    </row>
    <row r="492" spans="1:4">
      <c r="A492" s="250">
        <v>623</v>
      </c>
      <c r="B492" s="252" t="s">
        <v>2471</v>
      </c>
      <c r="C492" s="263" t="s">
        <v>1973</v>
      </c>
      <c r="D492" s="71" t="s">
        <v>1989</v>
      </c>
    </row>
    <row r="493" spans="1:4">
      <c r="A493" s="250">
        <v>624</v>
      </c>
      <c r="B493" s="251" t="s">
        <v>2472</v>
      </c>
      <c r="C493" s="262" t="s">
        <v>1973</v>
      </c>
      <c r="D493" s="117" t="s">
        <v>1989</v>
      </c>
    </row>
    <row r="494" spans="1:4">
      <c r="A494" s="250">
        <v>625</v>
      </c>
      <c r="B494" s="252" t="s">
        <v>2473</v>
      </c>
      <c r="C494" s="263" t="s">
        <v>1973</v>
      </c>
      <c r="D494" s="71" t="s">
        <v>1989</v>
      </c>
    </row>
    <row r="495" spans="1:4">
      <c r="A495" s="250">
        <v>626</v>
      </c>
      <c r="B495" s="251" t="s">
        <v>2474</v>
      </c>
      <c r="C495" s="262" t="s">
        <v>1973</v>
      </c>
      <c r="D495" s="117" t="s">
        <v>1989</v>
      </c>
    </row>
    <row r="496" spans="1:4">
      <c r="A496" s="250">
        <v>627</v>
      </c>
      <c r="B496" s="252" t="s">
        <v>2475</v>
      </c>
      <c r="C496" s="263" t="s">
        <v>1973</v>
      </c>
      <c r="D496" s="71" t="s">
        <v>1974</v>
      </c>
    </row>
    <row r="497" spans="1:4">
      <c r="A497" s="250">
        <v>628</v>
      </c>
      <c r="B497" s="251" t="s">
        <v>2476</v>
      </c>
      <c r="C497" s="262" t="s">
        <v>1973</v>
      </c>
      <c r="D497" s="117" t="s">
        <v>1989</v>
      </c>
    </row>
    <row r="498" spans="1:4">
      <c r="A498" s="250">
        <v>629</v>
      </c>
      <c r="B498" s="252" t="s">
        <v>2477</v>
      </c>
      <c r="C498" s="263" t="s">
        <v>1973</v>
      </c>
      <c r="D498" s="71" t="s">
        <v>1974</v>
      </c>
    </row>
    <row r="499" spans="1:4">
      <c r="A499" s="250">
        <v>630</v>
      </c>
      <c r="B499" s="251" t="s">
        <v>2478</v>
      </c>
      <c r="C499" s="262" t="s">
        <v>1973</v>
      </c>
      <c r="D499" s="117" t="s">
        <v>1989</v>
      </c>
    </row>
    <row r="500" spans="1:4">
      <c r="A500" s="250">
        <v>631</v>
      </c>
      <c r="B500" s="252" t="s">
        <v>2479</v>
      </c>
      <c r="C500" s="263" t="s">
        <v>1973</v>
      </c>
      <c r="D500" s="71" t="s">
        <v>1974</v>
      </c>
    </row>
    <row r="501" spans="1:4">
      <c r="A501" s="250">
        <v>632</v>
      </c>
      <c r="B501" s="251" t="s">
        <v>2480</v>
      </c>
      <c r="C501" s="262" t="s">
        <v>1973</v>
      </c>
      <c r="D501" s="117" t="s">
        <v>1974</v>
      </c>
    </row>
    <row r="502" spans="1:4">
      <c r="A502" s="250">
        <v>633</v>
      </c>
      <c r="B502" s="252" t="s">
        <v>2481</v>
      </c>
      <c r="C502" s="263" t="s">
        <v>1973</v>
      </c>
      <c r="D502" s="71" t="s">
        <v>1989</v>
      </c>
    </row>
    <row r="503" spans="1:4">
      <c r="A503" s="250">
        <v>634</v>
      </c>
      <c r="B503" s="251" t="s">
        <v>2482</v>
      </c>
      <c r="C503" s="262" t="s">
        <v>1993</v>
      </c>
      <c r="D503" s="117" t="s">
        <v>2001</v>
      </c>
    </row>
    <row r="504" spans="1:4">
      <c r="A504" s="250">
        <v>635</v>
      </c>
      <c r="B504" s="252" t="s">
        <v>2483</v>
      </c>
      <c r="C504" s="263" t="s">
        <v>1993</v>
      </c>
      <c r="D504" s="71" t="s">
        <v>2001</v>
      </c>
    </row>
    <row r="505" spans="1:4">
      <c r="A505" s="250">
        <v>636</v>
      </c>
      <c r="B505" s="251" t="s">
        <v>2484</v>
      </c>
      <c r="C505" s="262" t="s">
        <v>1980</v>
      </c>
      <c r="D505" s="117" t="s">
        <v>1981</v>
      </c>
    </row>
    <row r="506" spans="1:4">
      <c r="A506" s="250">
        <v>637</v>
      </c>
      <c r="B506" s="252" t="s">
        <v>2485</v>
      </c>
      <c r="C506" s="263" t="s">
        <v>1980</v>
      </c>
      <c r="D506" s="71" t="s">
        <v>1981</v>
      </c>
    </row>
    <row r="507" spans="1:4">
      <c r="A507" s="250">
        <v>638</v>
      </c>
      <c r="B507" s="251" t="s">
        <v>2486</v>
      </c>
      <c r="C507" s="262" t="s">
        <v>1973</v>
      </c>
      <c r="D507" s="117" t="s">
        <v>1974</v>
      </c>
    </row>
    <row r="508" spans="1:4">
      <c r="A508" s="250">
        <v>641</v>
      </c>
      <c r="B508" s="252" t="s">
        <v>2487</v>
      </c>
      <c r="C508" s="263" t="s">
        <v>1993</v>
      </c>
      <c r="D508" s="71" t="s">
        <v>2001</v>
      </c>
    </row>
    <row r="509" spans="1:4">
      <c r="A509" s="250">
        <v>642</v>
      </c>
      <c r="B509" s="251" t="s">
        <v>2488</v>
      </c>
      <c r="C509" s="262" t="s">
        <v>1980</v>
      </c>
      <c r="D509" s="117" t="s">
        <v>1981</v>
      </c>
    </row>
    <row r="510" spans="1:4">
      <c r="A510" s="250">
        <v>643</v>
      </c>
      <c r="B510" s="252" t="s">
        <v>2489</v>
      </c>
      <c r="C510" s="263" t="s">
        <v>1980</v>
      </c>
      <c r="D510" s="71" t="s">
        <v>1981</v>
      </c>
    </row>
    <row r="511" spans="1:4">
      <c r="A511" s="250">
        <v>644</v>
      </c>
      <c r="B511" s="251" t="s">
        <v>2490</v>
      </c>
      <c r="C511" s="262" t="s">
        <v>1980</v>
      </c>
      <c r="D511" s="117" t="s">
        <v>1981</v>
      </c>
    </row>
    <row r="512" spans="1:4">
      <c r="A512" s="250">
        <v>645</v>
      </c>
      <c r="B512" s="252" t="s">
        <v>2491</v>
      </c>
      <c r="C512" s="263" t="s">
        <v>1980</v>
      </c>
      <c r="D512" s="71" t="s">
        <v>1981</v>
      </c>
    </row>
    <row r="513" spans="1:4">
      <c r="A513" s="250">
        <v>646</v>
      </c>
      <c r="B513" s="251" t="s">
        <v>2492</v>
      </c>
      <c r="C513" s="262" t="s">
        <v>1980</v>
      </c>
      <c r="D513" s="117" t="s">
        <v>1981</v>
      </c>
    </row>
    <row r="514" spans="1:4">
      <c r="A514" s="250">
        <v>647</v>
      </c>
      <c r="B514" s="252" t="s">
        <v>2493</v>
      </c>
      <c r="C514" s="263" t="s">
        <v>1980</v>
      </c>
      <c r="D514" s="71" t="s">
        <v>1981</v>
      </c>
    </row>
    <row r="515" spans="1:4">
      <c r="A515" s="250">
        <v>649</v>
      </c>
      <c r="B515" s="251" t="s">
        <v>2494</v>
      </c>
      <c r="C515" s="262" t="s">
        <v>1973</v>
      </c>
      <c r="D515" s="117" t="s">
        <v>1974</v>
      </c>
    </row>
    <row r="516" spans="1:4">
      <c r="A516" s="250">
        <v>650</v>
      </c>
      <c r="B516" s="252" t="s">
        <v>2495</v>
      </c>
      <c r="C516" s="263" t="s">
        <v>1973</v>
      </c>
      <c r="D516" s="71" t="s">
        <v>1974</v>
      </c>
    </row>
    <row r="517" spans="1:4">
      <c r="A517" s="250">
        <v>651</v>
      </c>
      <c r="B517" s="251" t="s">
        <v>2496</v>
      </c>
      <c r="C517" s="262" t="s">
        <v>1973</v>
      </c>
      <c r="D517" s="117" t="s">
        <v>1974</v>
      </c>
    </row>
    <row r="518" spans="1:4">
      <c r="A518" s="250">
        <v>654</v>
      </c>
      <c r="B518" s="252" t="s">
        <v>2497</v>
      </c>
      <c r="C518" s="263" t="s">
        <v>1993</v>
      </c>
      <c r="D518" s="71" t="s">
        <v>2001</v>
      </c>
    </row>
    <row r="519" spans="1:4">
      <c r="A519" s="250">
        <v>655</v>
      </c>
      <c r="B519" s="251" t="s">
        <v>2498</v>
      </c>
      <c r="C519" s="262" t="s">
        <v>1980</v>
      </c>
      <c r="D519" s="117" t="s">
        <v>1981</v>
      </c>
    </row>
    <row r="520" spans="1:4">
      <c r="A520" s="250">
        <v>657</v>
      </c>
      <c r="B520" s="252" t="s">
        <v>2499</v>
      </c>
      <c r="C520" s="263" t="s">
        <v>1980</v>
      </c>
      <c r="D520" s="71" t="s">
        <v>1981</v>
      </c>
    </row>
    <row r="521" spans="1:4">
      <c r="A521" s="250">
        <v>659</v>
      </c>
      <c r="B521" s="251" t="s">
        <v>2500</v>
      </c>
      <c r="C521" s="262" t="s">
        <v>1993</v>
      </c>
      <c r="D521" s="117" t="s">
        <v>1994</v>
      </c>
    </row>
    <row r="522" spans="1:4">
      <c r="A522" s="250">
        <v>661</v>
      </c>
      <c r="B522" s="252" t="s">
        <v>2501</v>
      </c>
      <c r="C522" s="263" t="s">
        <v>1973</v>
      </c>
      <c r="D522" s="71" t="s">
        <v>1974</v>
      </c>
    </row>
    <row r="523" spans="1:4">
      <c r="A523" s="250">
        <v>662</v>
      </c>
      <c r="B523" s="251" t="s">
        <v>2502</v>
      </c>
      <c r="C523" s="262" t="s">
        <v>1973</v>
      </c>
      <c r="D523" s="117" t="s">
        <v>1974</v>
      </c>
    </row>
    <row r="524" spans="1:4">
      <c r="A524" s="250">
        <v>663</v>
      </c>
      <c r="B524" s="252" t="s">
        <v>2503</v>
      </c>
      <c r="C524" s="263" t="s">
        <v>1973</v>
      </c>
      <c r="D524" s="71" t="s">
        <v>1989</v>
      </c>
    </row>
    <row r="525" spans="1:4">
      <c r="A525" s="250">
        <v>664</v>
      </c>
      <c r="B525" s="251" t="s">
        <v>2504</v>
      </c>
      <c r="C525" s="262" t="s">
        <v>1973</v>
      </c>
      <c r="D525" s="117" t="s">
        <v>1974</v>
      </c>
    </row>
    <row r="526" spans="1:4">
      <c r="A526" s="250">
        <v>665</v>
      </c>
      <c r="B526" s="252" t="s">
        <v>2505</v>
      </c>
      <c r="C526" s="263" t="s">
        <v>1980</v>
      </c>
      <c r="D526" s="71" t="s">
        <v>1981</v>
      </c>
    </row>
    <row r="527" spans="1:4">
      <c r="A527" s="250">
        <v>668</v>
      </c>
      <c r="B527" s="251" t="s">
        <v>2506</v>
      </c>
      <c r="C527" s="262" t="s">
        <v>1980</v>
      </c>
      <c r="D527" s="117" t="s">
        <v>1981</v>
      </c>
    </row>
    <row r="528" spans="1:4">
      <c r="A528" s="250">
        <v>669</v>
      </c>
      <c r="B528" s="252" t="s">
        <v>2507</v>
      </c>
      <c r="C528" s="263" t="s">
        <v>1973</v>
      </c>
      <c r="D528" s="71" t="s">
        <v>1974</v>
      </c>
    </row>
    <row r="529" spans="1:4">
      <c r="A529" s="250">
        <v>670</v>
      </c>
      <c r="B529" s="251" t="s">
        <v>2508</v>
      </c>
      <c r="C529" s="262" t="s">
        <v>1973</v>
      </c>
      <c r="D529" s="117" t="s">
        <v>1989</v>
      </c>
    </row>
    <row r="530" spans="1:4">
      <c r="A530" s="250">
        <v>671</v>
      </c>
      <c r="B530" s="252" t="s">
        <v>2509</v>
      </c>
      <c r="C530" s="263" t="s">
        <v>1973</v>
      </c>
      <c r="D530" s="71" t="s">
        <v>1974</v>
      </c>
    </row>
    <row r="531" spans="1:4">
      <c r="A531" s="250">
        <v>672</v>
      </c>
      <c r="B531" s="251" t="s">
        <v>2510</v>
      </c>
      <c r="C531" s="262" t="s">
        <v>1980</v>
      </c>
      <c r="D531" s="117" t="s">
        <v>1981</v>
      </c>
    </row>
    <row r="532" spans="1:4">
      <c r="A532" s="250">
        <v>675</v>
      </c>
      <c r="B532" s="252" t="s">
        <v>2511</v>
      </c>
      <c r="C532" s="263" t="s">
        <v>1973</v>
      </c>
      <c r="D532" s="71" t="s">
        <v>1989</v>
      </c>
    </row>
    <row r="533" spans="1:4">
      <c r="A533" s="250">
        <v>676</v>
      </c>
      <c r="B533" s="251" t="s">
        <v>2512</v>
      </c>
      <c r="C533" s="262" t="s">
        <v>1973</v>
      </c>
      <c r="D533" s="117" t="s">
        <v>1989</v>
      </c>
    </row>
    <row r="534" spans="1:4">
      <c r="A534" s="250">
        <v>678</v>
      </c>
      <c r="B534" s="252" t="s">
        <v>2513</v>
      </c>
      <c r="C534" s="263" t="s">
        <v>1973</v>
      </c>
      <c r="D534" s="71" t="s">
        <v>1974</v>
      </c>
    </row>
    <row r="535" spans="1:4">
      <c r="A535" s="250">
        <v>679</v>
      </c>
      <c r="B535" s="251" t="s">
        <v>2514</v>
      </c>
      <c r="C535" s="262" t="s">
        <v>1973</v>
      </c>
      <c r="D535" s="117" t="s">
        <v>1974</v>
      </c>
    </row>
    <row r="536" spans="1:4">
      <c r="A536" s="250">
        <v>680</v>
      </c>
      <c r="B536" s="252" t="s">
        <v>2515</v>
      </c>
      <c r="C536" s="263" t="s">
        <v>1973</v>
      </c>
      <c r="D536" s="71" t="s">
        <v>1974</v>
      </c>
    </row>
    <row r="537" spans="1:4">
      <c r="A537" s="250">
        <v>681</v>
      </c>
      <c r="B537" s="251" t="s">
        <v>2516</v>
      </c>
      <c r="C537" s="262" t="s">
        <v>1973</v>
      </c>
      <c r="D537" s="117" t="s">
        <v>1974</v>
      </c>
    </row>
    <row r="538" spans="1:4">
      <c r="A538" s="250">
        <v>682</v>
      </c>
      <c r="B538" s="252" t="s">
        <v>2517</v>
      </c>
      <c r="C538" s="263" t="s">
        <v>1973</v>
      </c>
      <c r="D538" s="71" t="s">
        <v>1974</v>
      </c>
    </row>
    <row r="539" spans="1:4">
      <c r="A539" s="250">
        <v>683</v>
      </c>
      <c r="B539" s="251" t="s">
        <v>2518</v>
      </c>
      <c r="C539" s="262" t="s">
        <v>1973</v>
      </c>
      <c r="D539" s="117" t="s">
        <v>1974</v>
      </c>
    </row>
    <row r="540" spans="1:4">
      <c r="A540" s="250">
        <v>684</v>
      </c>
      <c r="B540" s="252" t="s">
        <v>2519</v>
      </c>
      <c r="C540" s="263" t="s">
        <v>1973</v>
      </c>
      <c r="D540" s="71" t="s">
        <v>1974</v>
      </c>
    </row>
    <row r="541" spans="1:4">
      <c r="A541" s="250">
        <v>685</v>
      </c>
      <c r="B541" s="251" t="s">
        <v>2520</v>
      </c>
      <c r="C541" s="262" t="s">
        <v>1973</v>
      </c>
      <c r="D541" s="117" t="s">
        <v>1974</v>
      </c>
    </row>
    <row r="542" spans="1:4">
      <c r="A542" s="250">
        <v>686</v>
      </c>
      <c r="B542" s="252" t="s">
        <v>2521</v>
      </c>
      <c r="C542" s="263" t="s">
        <v>1993</v>
      </c>
      <c r="D542" s="71" t="s">
        <v>2001</v>
      </c>
    </row>
    <row r="543" spans="1:4">
      <c r="A543" s="250">
        <v>687</v>
      </c>
      <c r="B543" s="251" t="s">
        <v>2522</v>
      </c>
      <c r="C543" s="262" t="s">
        <v>1993</v>
      </c>
      <c r="D543" s="117" t="s">
        <v>2001</v>
      </c>
    </row>
    <row r="544" spans="1:4">
      <c r="A544" s="250">
        <v>688</v>
      </c>
      <c r="B544" s="252" t="s">
        <v>2523</v>
      </c>
      <c r="C544" s="263" t="s">
        <v>1980</v>
      </c>
      <c r="D544" s="71" t="s">
        <v>1981</v>
      </c>
    </row>
    <row r="545" spans="1:4">
      <c r="A545" s="250">
        <v>690</v>
      </c>
      <c r="B545" s="251" t="s">
        <v>2524</v>
      </c>
      <c r="C545" s="262" t="s">
        <v>1973</v>
      </c>
      <c r="D545" s="117" t="s">
        <v>1974</v>
      </c>
    </row>
    <row r="546" spans="1:4">
      <c r="A546" s="250">
        <v>691</v>
      </c>
      <c r="B546" s="252" t="s">
        <v>2525</v>
      </c>
      <c r="C546" s="263" t="s">
        <v>1993</v>
      </c>
      <c r="D546" s="71" t="s">
        <v>1994</v>
      </c>
    </row>
    <row r="547" spans="1:4">
      <c r="A547" s="250">
        <v>692</v>
      </c>
      <c r="B547" s="251" t="s">
        <v>2526</v>
      </c>
      <c r="C547" s="262" t="s">
        <v>1973</v>
      </c>
      <c r="D547" s="117" t="s">
        <v>1974</v>
      </c>
    </row>
    <row r="548" spans="1:4">
      <c r="A548" s="250">
        <v>693</v>
      </c>
      <c r="B548" s="252" t="s">
        <v>2527</v>
      </c>
      <c r="C548" s="263" t="s">
        <v>1980</v>
      </c>
      <c r="D548" s="71" t="s">
        <v>1981</v>
      </c>
    </row>
    <row r="549" spans="1:4">
      <c r="A549" s="250">
        <v>694</v>
      </c>
      <c r="B549" s="251" t="s">
        <v>2528</v>
      </c>
      <c r="C549" s="262" t="s">
        <v>1993</v>
      </c>
      <c r="D549" s="117" t="s">
        <v>2001</v>
      </c>
    </row>
    <row r="550" spans="1:4">
      <c r="A550" s="250">
        <v>695</v>
      </c>
      <c r="B550" s="252" t="s">
        <v>2529</v>
      </c>
      <c r="C550" s="263" t="s">
        <v>1973</v>
      </c>
      <c r="D550" s="71" t="s">
        <v>1974</v>
      </c>
    </row>
    <row r="551" spans="1:4">
      <c r="A551" s="250">
        <v>696</v>
      </c>
      <c r="B551" s="251" t="s">
        <v>2530</v>
      </c>
      <c r="C551" s="262" t="s">
        <v>1973</v>
      </c>
      <c r="D551" s="117" t="s">
        <v>1989</v>
      </c>
    </row>
    <row r="552" spans="1:4">
      <c r="A552" s="250">
        <v>697</v>
      </c>
      <c r="B552" s="252" t="s">
        <v>2531</v>
      </c>
      <c r="C552" s="263" t="s">
        <v>1973</v>
      </c>
      <c r="D552" s="71" t="s">
        <v>1974</v>
      </c>
    </row>
    <row r="553" spans="1:4">
      <c r="A553" s="250">
        <v>698</v>
      </c>
      <c r="B553" s="251" t="s">
        <v>2532</v>
      </c>
      <c r="C553" s="262" t="s">
        <v>1973</v>
      </c>
      <c r="D553" s="117" t="s">
        <v>1974</v>
      </c>
    </row>
    <row r="554" spans="1:4">
      <c r="A554" s="250">
        <v>699</v>
      </c>
      <c r="B554" s="252" t="s">
        <v>2533</v>
      </c>
      <c r="C554" s="263" t="s">
        <v>1980</v>
      </c>
      <c r="D554" s="71" t="s">
        <v>1981</v>
      </c>
    </row>
    <row r="555" spans="1:4">
      <c r="A555" s="250">
        <v>701</v>
      </c>
      <c r="B555" s="251" t="s">
        <v>2534</v>
      </c>
      <c r="C555" s="262" t="s">
        <v>1973</v>
      </c>
      <c r="D555" s="117" t="s">
        <v>1974</v>
      </c>
    </row>
    <row r="556" spans="1:4">
      <c r="A556" s="250">
        <v>702</v>
      </c>
      <c r="B556" s="252" t="s">
        <v>2535</v>
      </c>
      <c r="C556" s="263" t="s">
        <v>1973</v>
      </c>
      <c r="D556" s="71" t="s">
        <v>1974</v>
      </c>
    </row>
    <row r="557" spans="1:4">
      <c r="A557" s="250">
        <v>703</v>
      </c>
      <c r="B557" s="251" t="s">
        <v>2536</v>
      </c>
      <c r="C557" s="262" t="s">
        <v>1973</v>
      </c>
      <c r="D557" s="117" t="s">
        <v>1974</v>
      </c>
    </row>
    <row r="558" spans="1:4">
      <c r="A558" s="250">
        <v>704</v>
      </c>
      <c r="B558" s="252" t="s">
        <v>2537</v>
      </c>
      <c r="C558" s="263" t="s">
        <v>1973</v>
      </c>
      <c r="D558" s="71" t="s">
        <v>1974</v>
      </c>
    </row>
    <row r="559" spans="1:4">
      <c r="A559" s="250">
        <v>705</v>
      </c>
      <c r="B559" s="251" t="s">
        <v>2538</v>
      </c>
      <c r="C559" s="262" t="s">
        <v>1973</v>
      </c>
      <c r="D559" s="117" t="s">
        <v>1974</v>
      </c>
    </row>
    <row r="560" spans="1:4">
      <c r="A560" s="250">
        <v>706</v>
      </c>
      <c r="B560" s="252" t="s">
        <v>2539</v>
      </c>
      <c r="C560" s="263" t="s">
        <v>1973</v>
      </c>
      <c r="D560" s="71" t="s">
        <v>1974</v>
      </c>
    </row>
    <row r="561" spans="1:4">
      <c r="A561" s="250">
        <v>707</v>
      </c>
      <c r="B561" s="251" t="s">
        <v>2540</v>
      </c>
      <c r="C561" s="262" t="s">
        <v>1973</v>
      </c>
      <c r="D561" s="117" t="s">
        <v>1989</v>
      </c>
    </row>
    <row r="562" spans="1:4">
      <c r="A562" s="250">
        <v>708</v>
      </c>
      <c r="B562" s="252" t="s">
        <v>2541</v>
      </c>
      <c r="C562" s="263" t="s">
        <v>1973</v>
      </c>
      <c r="D562" s="71" t="s">
        <v>1974</v>
      </c>
    </row>
    <row r="563" spans="1:4">
      <c r="A563" s="250">
        <v>710</v>
      </c>
      <c r="B563" s="251" t="s">
        <v>2542</v>
      </c>
      <c r="C563" s="262" t="s">
        <v>1973</v>
      </c>
      <c r="D563" s="117" t="s">
        <v>1974</v>
      </c>
    </row>
    <row r="564" spans="1:4">
      <c r="A564" s="250">
        <v>711</v>
      </c>
      <c r="B564" s="252" t="s">
        <v>2543</v>
      </c>
      <c r="C564" s="263" t="s">
        <v>1973</v>
      </c>
      <c r="D564" s="71" t="s">
        <v>1989</v>
      </c>
    </row>
    <row r="565" spans="1:4">
      <c r="A565" s="250">
        <v>712</v>
      </c>
      <c r="B565" s="251" t="s">
        <v>2544</v>
      </c>
      <c r="C565" s="262" t="s">
        <v>1973</v>
      </c>
      <c r="D565" s="117" t="s">
        <v>1989</v>
      </c>
    </row>
    <row r="566" spans="1:4">
      <c r="A566" s="250">
        <v>713</v>
      </c>
      <c r="B566" s="252" t="s">
        <v>2545</v>
      </c>
      <c r="C566" s="263" t="s">
        <v>1973</v>
      </c>
      <c r="D566" s="71" t="s">
        <v>1989</v>
      </c>
    </row>
    <row r="567" spans="1:4">
      <c r="A567" s="250">
        <v>714</v>
      </c>
      <c r="B567" s="251" t="s">
        <v>2546</v>
      </c>
      <c r="C567" s="262" t="s">
        <v>1973</v>
      </c>
      <c r="D567" s="117" t="s">
        <v>1974</v>
      </c>
    </row>
    <row r="568" spans="1:4">
      <c r="A568" s="250">
        <v>715</v>
      </c>
      <c r="B568" s="252" t="s">
        <v>2547</v>
      </c>
      <c r="C568" s="263" t="s">
        <v>1973</v>
      </c>
      <c r="D568" s="71" t="s">
        <v>1974</v>
      </c>
    </row>
    <row r="569" spans="1:4">
      <c r="A569" s="250">
        <v>716</v>
      </c>
      <c r="B569" s="251" t="s">
        <v>2548</v>
      </c>
      <c r="C569" s="262" t="s">
        <v>1973</v>
      </c>
      <c r="D569" s="117" t="s">
        <v>1974</v>
      </c>
    </row>
    <row r="570" spans="1:4">
      <c r="A570" s="250">
        <v>717</v>
      </c>
      <c r="B570" s="252" t="s">
        <v>2549</v>
      </c>
      <c r="C570" s="263" t="s">
        <v>1973</v>
      </c>
      <c r="D570" s="71" t="s">
        <v>1974</v>
      </c>
    </row>
    <row r="571" spans="1:4">
      <c r="A571" s="250">
        <v>718</v>
      </c>
      <c r="B571" s="251" t="s">
        <v>2550</v>
      </c>
      <c r="C571" s="262" t="s">
        <v>1973</v>
      </c>
      <c r="D571" s="117" t="s">
        <v>1974</v>
      </c>
    </row>
    <row r="572" spans="1:4">
      <c r="A572" s="250">
        <v>719</v>
      </c>
      <c r="B572" s="252" t="s">
        <v>2551</v>
      </c>
      <c r="C572" s="263" t="s">
        <v>1973</v>
      </c>
      <c r="D572" s="71" t="s">
        <v>1974</v>
      </c>
    </row>
    <row r="573" spans="1:4">
      <c r="A573" s="250">
        <v>721</v>
      </c>
      <c r="B573" s="251" t="s">
        <v>2552</v>
      </c>
      <c r="C573" s="262" t="s">
        <v>1973</v>
      </c>
      <c r="D573" s="117" t="s">
        <v>1974</v>
      </c>
    </row>
    <row r="574" spans="1:4">
      <c r="A574" s="250">
        <v>722</v>
      </c>
      <c r="B574" s="252" t="s">
        <v>2553</v>
      </c>
      <c r="C574" s="263" t="s">
        <v>1973</v>
      </c>
      <c r="D574" s="71" t="s">
        <v>1974</v>
      </c>
    </row>
    <row r="575" spans="1:4">
      <c r="A575" s="250">
        <v>723</v>
      </c>
      <c r="B575" s="251" t="s">
        <v>2554</v>
      </c>
      <c r="C575" s="262" t="s">
        <v>1980</v>
      </c>
      <c r="D575" s="117" t="s">
        <v>1981</v>
      </c>
    </row>
    <row r="576" spans="1:4">
      <c r="A576" s="250">
        <v>725</v>
      </c>
      <c r="B576" s="252" t="s">
        <v>2555</v>
      </c>
      <c r="C576" s="263" t="s">
        <v>1980</v>
      </c>
      <c r="D576" s="71" t="s">
        <v>1981</v>
      </c>
    </row>
    <row r="577" spans="1:4">
      <c r="A577" s="250">
        <v>726</v>
      </c>
      <c r="B577" s="251" t="s">
        <v>2556</v>
      </c>
      <c r="C577" s="262" t="s">
        <v>1980</v>
      </c>
      <c r="D577" s="117" t="s">
        <v>1981</v>
      </c>
    </row>
    <row r="578" spans="1:4">
      <c r="A578" s="250">
        <v>727</v>
      </c>
      <c r="B578" s="252" t="s">
        <v>2557</v>
      </c>
      <c r="C578" s="263" t="s">
        <v>1980</v>
      </c>
      <c r="D578" s="71" t="s">
        <v>1981</v>
      </c>
    </row>
    <row r="579" spans="1:4">
      <c r="A579" s="250">
        <v>728</v>
      </c>
      <c r="B579" s="251" t="s">
        <v>2558</v>
      </c>
      <c r="C579" s="262" t="s">
        <v>1973</v>
      </c>
      <c r="D579" s="117" t="s">
        <v>1974</v>
      </c>
    </row>
    <row r="580" spans="1:4">
      <c r="A580" s="250">
        <v>729</v>
      </c>
      <c r="B580" s="252" t="s">
        <v>2559</v>
      </c>
      <c r="C580" s="263" t="s">
        <v>1973</v>
      </c>
      <c r="D580" s="71" t="s">
        <v>1989</v>
      </c>
    </row>
    <row r="581" spans="1:4">
      <c r="A581" s="250">
        <v>730</v>
      </c>
      <c r="B581" s="251" t="s">
        <v>2560</v>
      </c>
      <c r="C581" s="262" t="s">
        <v>1973</v>
      </c>
      <c r="D581" s="117" t="s">
        <v>1989</v>
      </c>
    </row>
    <row r="582" spans="1:4">
      <c r="A582" s="250">
        <v>731</v>
      </c>
      <c r="B582" s="252" t="s">
        <v>2561</v>
      </c>
      <c r="C582" s="263" t="s">
        <v>1973</v>
      </c>
      <c r="D582" s="71" t="s">
        <v>1974</v>
      </c>
    </row>
    <row r="583" spans="1:4">
      <c r="A583" s="250">
        <v>732</v>
      </c>
      <c r="B583" s="251" t="s">
        <v>2562</v>
      </c>
      <c r="C583" s="262" t="s">
        <v>1973</v>
      </c>
      <c r="D583" s="117" t="s">
        <v>1974</v>
      </c>
    </row>
    <row r="584" spans="1:4">
      <c r="A584" s="250">
        <v>734</v>
      </c>
      <c r="B584" s="252" t="s">
        <v>2563</v>
      </c>
      <c r="C584" s="263" t="s">
        <v>1973</v>
      </c>
      <c r="D584" s="71" t="s">
        <v>1974</v>
      </c>
    </row>
    <row r="585" spans="1:4">
      <c r="A585" s="250">
        <v>735</v>
      </c>
      <c r="B585" s="251" t="s">
        <v>2564</v>
      </c>
      <c r="C585" s="262" t="s">
        <v>1973</v>
      </c>
      <c r="D585" s="117" t="s">
        <v>1974</v>
      </c>
    </row>
    <row r="586" spans="1:4">
      <c r="A586" s="250">
        <v>736</v>
      </c>
      <c r="B586" s="252" t="s">
        <v>2565</v>
      </c>
      <c r="C586" s="263" t="s">
        <v>1973</v>
      </c>
      <c r="D586" s="71" t="s">
        <v>1974</v>
      </c>
    </row>
    <row r="587" spans="1:4">
      <c r="A587" s="250">
        <v>738</v>
      </c>
      <c r="B587" s="251" t="s">
        <v>2566</v>
      </c>
      <c r="C587" s="262" t="s">
        <v>1973</v>
      </c>
      <c r="D587" s="117" t="s">
        <v>1974</v>
      </c>
    </row>
    <row r="588" spans="1:4">
      <c r="A588" s="250">
        <v>739</v>
      </c>
      <c r="B588" s="252" t="s">
        <v>2567</v>
      </c>
      <c r="C588" s="263" t="s">
        <v>1973</v>
      </c>
      <c r="D588" s="71" t="s">
        <v>1974</v>
      </c>
    </row>
    <row r="589" spans="1:4">
      <c r="A589" s="250">
        <v>740</v>
      </c>
      <c r="B589" s="251" t="s">
        <v>2568</v>
      </c>
      <c r="C589" s="262" t="s">
        <v>1973</v>
      </c>
      <c r="D589" s="117" t="s">
        <v>1974</v>
      </c>
    </row>
    <row r="590" spans="1:4">
      <c r="A590" s="250">
        <v>741</v>
      </c>
      <c r="B590" s="252" t="s">
        <v>2569</v>
      </c>
      <c r="C590" s="263" t="s">
        <v>1973</v>
      </c>
      <c r="D590" s="71" t="s">
        <v>1974</v>
      </c>
    </row>
    <row r="591" spans="1:4">
      <c r="A591" s="250">
        <v>742</v>
      </c>
      <c r="B591" s="251" t="s">
        <v>2570</v>
      </c>
      <c r="C591" s="262" t="s">
        <v>1980</v>
      </c>
      <c r="D591" s="117" t="s">
        <v>1981</v>
      </c>
    </row>
    <row r="592" spans="1:4">
      <c r="A592" s="250">
        <v>743</v>
      </c>
      <c r="B592" s="252" t="s">
        <v>2571</v>
      </c>
      <c r="C592" s="263" t="s">
        <v>1973</v>
      </c>
      <c r="D592" s="71" t="s">
        <v>1974</v>
      </c>
    </row>
    <row r="593" spans="1:4">
      <c r="A593" s="250">
        <v>744</v>
      </c>
      <c r="B593" s="251" t="s">
        <v>2572</v>
      </c>
      <c r="C593" s="262" t="s">
        <v>1973</v>
      </c>
      <c r="D593" s="117" t="s">
        <v>1974</v>
      </c>
    </row>
    <row r="594" spans="1:4">
      <c r="A594" s="250">
        <v>745</v>
      </c>
      <c r="B594" s="252" t="s">
        <v>2573</v>
      </c>
      <c r="C594" s="263" t="s">
        <v>1973</v>
      </c>
      <c r="D594" s="71" t="s">
        <v>1974</v>
      </c>
    </row>
    <row r="595" spans="1:4">
      <c r="A595" s="250">
        <v>746</v>
      </c>
      <c r="B595" s="251" t="s">
        <v>2574</v>
      </c>
      <c r="C595" s="262" t="s">
        <v>1973</v>
      </c>
      <c r="D595" s="117" t="s">
        <v>1974</v>
      </c>
    </row>
    <row r="596" spans="1:4">
      <c r="A596" s="250">
        <v>748</v>
      </c>
      <c r="B596" s="252" t="s">
        <v>2575</v>
      </c>
      <c r="C596" s="263" t="s">
        <v>1973</v>
      </c>
      <c r="D596" s="71" t="s">
        <v>1974</v>
      </c>
    </row>
    <row r="597" spans="1:4">
      <c r="A597" s="250">
        <v>749</v>
      </c>
      <c r="B597" s="251" t="s">
        <v>2576</v>
      </c>
      <c r="C597" s="262" t="s">
        <v>1973</v>
      </c>
      <c r="D597" s="117" t="s">
        <v>1974</v>
      </c>
    </row>
    <row r="598" spans="1:4">
      <c r="A598" s="250">
        <v>750</v>
      </c>
      <c r="B598" s="252" t="s">
        <v>2577</v>
      </c>
      <c r="C598" s="263" t="s">
        <v>1973</v>
      </c>
      <c r="D598" s="71" t="s">
        <v>1974</v>
      </c>
    </row>
    <row r="599" spans="1:4">
      <c r="A599" s="250">
        <v>751</v>
      </c>
      <c r="B599" s="251" t="s">
        <v>2578</v>
      </c>
      <c r="C599" s="262" t="s">
        <v>1973</v>
      </c>
      <c r="D599" s="117" t="s">
        <v>1974</v>
      </c>
    </row>
    <row r="600" spans="1:4">
      <c r="A600" s="250">
        <v>752</v>
      </c>
      <c r="B600" s="252" t="s">
        <v>2579</v>
      </c>
      <c r="C600" s="263" t="s">
        <v>1993</v>
      </c>
      <c r="D600" s="71" t="s">
        <v>2012</v>
      </c>
    </row>
    <row r="601" spans="1:4">
      <c r="A601" s="250">
        <v>753</v>
      </c>
      <c r="B601" s="251" t="s">
        <v>2580</v>
      </c>
      <c r="C601" s="262" t="s">
        <v>1980</v>
      </c>
      <c r="D601" s="117" t="s">
        <v>1981</v>
      </c>
    </row>
    <row r="602" spans="1:4">
      <c r="A602" s="250">
        <v>756</v>
      </c>
      <c r="B602" s="252" t="s">
        <v>2581</v>
      </c>
      <c r="C602" s="263" t="s">
        <v>1980</v>
      </c>
      <c r="D602" s="71" t="s">
        <v>1981</v>
      </c>
    </row>
    <row r="603" spans="1:4">
      <c r="A603" s="250">
        <v>757</v>
      </c>
      <c r="B603" s="251" t="s">
        <v>2582</v>
      </c>
      <c r="C603" s="262" t="s">
        <v>1980</v>
      </c>
      <c r="D603" s="117" t="s">
        <v>1981</v>
      </c>
    </row>
    <row r="604" spans="1:4">
      <c r="A604" s="250">
        <v>758</v>
      </c>
      <c r="B604" s="252" t="s">
        <v>2583</v>
      </c>
      <c r="C604" s="263" t="s">
        <v>1980</v>
      </c>
      <c r="D604" s="71" t="s">
        <v>1981</v>
      </c>
    </row>
    <row r="605" spans="1:4">
      <c r="A605" s="250">
        <v>759</v>
      </c>
      <c r="B605" s="251" t="s">
        <v>2584</v>
      </c>
      <c r="C605" s="262" t="s">
        <v>1980</v>
      </c>
      <c r="D605" s="117" t="s">
        <v>1981</v>
      </c>
    </row>
    <row r="606" spans="1:4">
      <c r="A606" s="250">
        <v>761</v>
      </c>
      <c r="B606" s="252" t="s">
        <v>2585</v>
      </c>
      <c r="C606" s="263" t="s">
        <v>1973</v>
      </c>
      <c r="D606" s="71" t="s">
        <v>1974</v>
      </c>
    </row>
    <row r="607" spans="1:4">
      <c r="A607" s="250">
        <v>762</v>
      </c>
      <c r="B607" s="251" t="s">
        <v>2586</v>
      </c>
      <c r="C607" s="262" t="s">
        <v>1980</v>
      </c>
      <c r="D607" s="117" t="s">
        <v>1981</v>
      </c>
    </row>
    <row r="608" spans="1:4">
      <c r="A608" s="250">
        <v>763</v>
      </c>
      <c r="B608" s="252" t="s">
        <v>2587</v>
      </c>
      <c r="C608" s="263" t="s">
        <v>1973</v>
      </c>
      <c r="D608" s="71" t="s">
        <v>1974</v>
      </c>
    </row>
    <row r="609" spans="1:4">
      <c r="A609" s="250">
        <v>764</v>
      </c>
      <c r="B609" s="251" t="s">
        <v>2588</v>
      </c>
      <c r="C609" s="262" t="s">
        <v>1973</v>
      </c>
      <c r="D609" s="117" t="s">
        <v>1989</v>
      </c>
    </row>
    <row r="610" spans="1:4">
      <c r="A610" s="250">
        <v>765</v>
      </c>
      <c r="B610" s="252" t="s">
        <v>2589</v>
      </c>
      <c r="C610" s="263" t="s">
        <v>1973</v>
      </c>
      <c r="D610" s="71" t="s">
        <v>1974</v>
      </c>
    </row>
    <row r="611" spans="1:4">
      <c r="A611" s="250">
        <v>766</v>
      </c>
      <c r="B611" s="251" t="s">
        <v>2590</v>
      </c>
      <c r="C611" s="262" t="s">
        <v>1973</v>
      </c>
      <c r="D611" s="117" t="s">
        <v>1974</v>
      </c>
    </row>
    <row r="612" spans="1:4">
      <c r="A612" s="250">
        <v>767</v>
      </c>
      <c r="B612" s="252" t="s">
        <v>2591</v>
      </c>
      <c r="C612" s="263" t="s">
        <v>1973</v>
      </c>
      <c r="D612" s="71" t="s">
        <v>1974</v>
      </c>
    </row>
    <row r="613" spans="1:4">
      <c r="A613" s="250">
        <v>768</v>
      </c>
      <c r="B613" s="251" t="s">
        <v>2592</v>
      </c>
      <c r="C613" s="262" t="s">
        <v>1973</v>
      </c>
      <c r="D613" s="117" t="s">
        <v>1974</v>
      </c>
    </row>
    <row r="614" spans="1:4">
      <c r="A614" s="250">
        <v>769</v>
      </c>
      <c r="B614" s="252" t="s">
        <v>2593</v>
      </c>
      <c r="C614" s="263" t="s">
        <v>1973</v>
      </c>
      <c r="D614" s="71" t="s">
        <v>1974</v>
      </c>
    </row>
    <row r="615" spans="1:4">
      <c r="A615" s="250">
        <v>770</v>
      </c>
      <c r="B615" s="251" t="s">
        <v>2594</v>
      </c>
      <c r="C615" s="262" t="s">
        <v>1973</v>
      </c>
      <c r="D615" s="117" t="s">
        <v>1974</v>
      </c>
    </row>
    <row r="616" spans="1:4">
      <c r="A616" s="250">
        <v>771</v>
      </c>
      <c r="B616" s="252" t="s">
        <v>2595</v>
      </c>
      <c r="C616" s="263" t="s">
        <v>1973</v>
      </c>
      <c r="D616" s="71" t="s">
        <v>1974</v>
      </c>
    </row>
    <row r="617" spans="1:4">
      <c r="A617" s="250">
        <v>772</v>
      </c>
      <c r="B617" s="251" t="s">
        <v>2596</v>
      </c>
      <c r="C617" s="262" t="s">
        <v>1973</v>
      </c>
      <c r="D617" s="117" t="s">
        <v>1974</v>
      </c>
    </row>
    <row r="618" spans="1:4">
      <c r="A618" s="250">
        <v>773</v>
      </c>
      <c r="B618" s="252" t="s">
        <v>2597</v>
      </c>
      <c r="C618" s="263" t="s">
        <v>1973</v>
      </c>
      <c r="D618" s="71" t="s">
        <v>1974</v>
      </c>
    </row>
    <row r="619" spans="1:4">
      <c r="A619" s="250">
        <v>774</v>
      </c>
      <c r="B619" s="251" t="s">
        <v>2598</v>
      </c>
      <c r="C619" s="262" t="s">
        <v>1973</v>
      </c>
      <c r="D619" s="117" t="s">
        <v>1974</v>
      </c>
    </row>
    <row r="620" spans="1:4">
      <c r="A620" s="250">
        <v>775</v>
      </c>
      <c r="B620" s="252" t="s">
        <v>2599</v>
      </c>
      <c r="C620" s="263" t="s">
        <v>1973</v>
      </c>
      <c r="D620" s="71" t="s">
        <v>1974</v>
      </c>
    </row>
    <row r="621" spans="1:4">
      <c r="A621" s="250">
        <v>776</v>
      </c>
      <c r="B621" s="251" t="s">
        <v>2600</v>
      </c>
      <c r="C621" s="262" t="s">
        <v>1973</v>
      </c>
      <c r="D621" s="117" t="s">
        <v>1974</v>
      </c>
    </row>
    <row r="622" spans="1:4">
      <c r="A622" s="250">
        <v>777</v>
      </c>
      <c r="B622" s="252" t="s">
        <v>2601</v>
      </c>
      <c r="C622" s="263" t="s">
        <v>1973</v>
      </c>
      <c r="D622" s="71" t="s">
        <v>1974</v>
      </c>
    </row>
    <row r="623" spans="1:4">
      <c r="A623" s="250">
        <v>778</v>
      </c>
      <c r="B623" s="251" t="s">
        <v>2602</v>
      </c>
      <c r="C623" s="262" t="s">
        <v>1973</v>
      </c>
      <c r="D623" s="117" t="s">
        <v>1974</v>
      </c>
    </row>
    <row r="624" spans="1:4">
      <c r="A624" s="250">
        <v>779</v>
      </c>
      <c r="B624" s="252" t="s">
        <v>2603</v>
      </c>
      <c r="C624" s="263" t="s">
        <v>1973</v>
      </c>
      <c r="D624" s="71" t="s">
        <v>1974</v>
      </c>
    </row>
    <row r="625" spans="1:4">
      <c r="A625" s="250">
        <v>780</v>
      </c>
      <c r="B625" s="251" t="s">
        <v>2604</v>
      </c>
      <c r="C625" s="262" t="s">
        <v>1973</v>
      </c>
      <c r="D625" s="117" t="s">
        <v>1989</v>
      </c>
    </row>
    <row r="626" spans="1:4">
      <c r="A626" s="250">
        <v>781</v>
      </c>
      <c r="B626" s="252" t="s">
        <v>2605</v>
      </c>
      <c r="C626" s="263" t="s">
        <v>1980</v>
      </c>
      <c r="D626" s="71" t="s">
        <v>1981</v>
      </c>
    </row>
    <row r="627" spans="1:4">
      <c r="A627" s="250">
        <v>782</v>
      </c>
      <c r="B627" s="251" t="s">
        <v>2606</v>
      </c>
      <c r="C627" s="262" t="s">
        <v>1973</v>
      </c>
      <c r="D627" s="117" t="s">
        <v>1974</v>
      </c>
    </row>
    <row r="628" spans="1:4">
      <c r="A628" s="250">
        <v>783</v>
      </c>
      <c r="B628" s="252" t="s">
        <v>2607</v>
      </c>
      <c r="C628" s="263" t="s">
        <v>1973</v>
      </c>
      <c r="D628" s="71" t="s">
        <v>1974</v>
      </c>
    </row>
    <row r="629" spans="1:4">
      <c r="A629" s="250">
        <v>784</v>
      </c>
      <c r="B629" s="251" t="s">
        <v>2608</v>
      </c>
      <c r="C629" s="262" t="s">
        <v>1973</v>
      </c>
      <c r="D629" s="117" t="s">
        <v>1974</v>
      </c>
    </row>
    <row r="630" spans="1:4">
      <c r="A630" s="250">
        <v>785</v>
      </c>
      <c r="B630" s="252" t="s">
        <v>2609</v>
      </c>
      <c r="C630" s="263" t="s">
        <v>1973</v>
      </c>
      <c r="D630" s="71" t="s">
        <v>1974</v>
      </c>
    </row>
    <row r="631" spans="1:4">
      <c r="A631" s="250">
        <v>786</v>
      </c>
      <c r="B631" s="251" t="s">
        <v>2610</v>
      </c>
      <c r="C631" s="262" t="s">
        <v>1973</v>
      </c>
      <c r="D631" s="117" t="s">
        <v>1974</v>
      </c>
    </row>
    <row r="632" spans="1:4">
      <c r="A632" s="250">
        <v>787</v>
      </c>
      <c r="B632" s="252" t="s">
        <v>2611</v>
      </c>
      <c r="C632" s="263" t="s">
        <v>1973</v>
      </c>
      <c r="D632" s="71" t="s">
        <v>1974</v>
      </c>
    </row>
    <row r="633" spans="1:4">
      <c r="A633" s="250">
        <v>788</v>
      </c>
      <c r="B633" s="251" t="s">
        <v>2612</v>
      </c>
      <c r="C633" s="262" t="s">
        <v>1973</v>
      </c>
      <c r="D633" s="117" t="s">
        <v>1974</v>
      </c>
    </row>
    <row r="634" spans="1:4">
      <c r="A634" s="250">
        <v>789</v>
      </c>
      <c r="B634" s="252" t="s">
        <v>2613</v>
      </c>
      <c r="C634" s="263" t="s">
        <v>1973</v>
      </c>
      <c r="D634" s="71" t="s">
        <v>1974</v>
      </c>
    </row>
    <row r="635" spans="1:4">
      <c r="A635" s="250">
        <v>790</v>
      </c>
      <c r="B635" s="251" t="s">
        <v>2614</v>
      </c>
      <c r="C635" s="262" t="s">
        <v>1980</v>
      </c>
      <c r="D635" s="117" t="s">
        <v>1981</v>
      </c>
    </row>
    <row r="636" spans="1:4">
      <c r="A636" s="250">
        <v>791</v>
      </c>
      <c r="B636" s="252" t="s">
        <v>2615</v>
      </c>
      <c r="C636" s="263" t="s">
        <v>1973</v>
      </c>
      <c r="D636" s="71" t="s">
        <v>1974</v>
      </c>
    </row>
    <row r="637" spans="1:4">
      <c r="A637" s="250">
        <v>792</v>
      </c>
      <c r="B637" s="251" t="s">
        <v>2616</v>
      </c>
      <c r="C637" s="262" t="s">
        <v>1980</v>
      </c>
      <c r="D637" s="117" t="s">
        <v>1981</v>
      </c>
    </row>
    <row r="638" spans="1:4">
      <c r="A638" s="250">
        <v>793</v>
      </c>
      <c r="B638" s="252" t="s">
        <v>2617</v>
      </c>
      <c r="C638" s="263" t="s">
        <v>1980</v>
      </c>
      <c r="D638" s="71" t="s">
        <v>1981</v>
      </c>
    </row>
    <row r="639" spans="1:4">
      <c r="A639" s="250">
        <v>794</v>
      </c>
      <c r="B639" s="251" t="s">
        <v>2618</v>
      </c>
      <c r="C639" s="262" t="s">
        <v>1980</v>
      </c>
      <c r="D639" s="117" t="s">
        <v>1981</v>
      </c>
    </row>
    <row r="640" spans="1:4">
      <c r="A640" s="250">
        <v>795</v>
      </c>
      <c r="B640" s="252" t="s">
        <v>2619</v>
      </c>
      <c r="C640" s="263" t="s">
        <v>1973</v>
      </c>
      <c r="D640" s="71" t="s">
        <v>1974</v>
      </c>
    </row>
    <row r="641" spans="1:4">
      <c r="A641" s="250">
        <v>796</v>
      </c>
      <c r="B641" s="251" t="s">
        <v>2620</v>
      </c>
      <c r="C641" s="262" t="s">
        <v>1980</v>
      </c>
      <c r="D641" s="117" t="s">
        <v>1981</v>
      </c>
    </row>
    <row r="642" spans="1:4">
      <c r="A642" s="250">
        <v>797</v>
      </c>
      <c r="B642" s="252" t="s">
        <v>2621</v>
      </c>
      <c r="C642" s="263" t="s">
        <v>1980</v>
      </c>
      <c r="D642" s="71" t="s">
        <v>1981</v>
      </c>
    </row>
    <row r="643" spans="1:4">
      <c r="A643" s="250">
        <v>798</v>
      </c>
      <c r="B643" s="251" t="s">
        <v>2622</v>
      </c>
      <c r="C643" s="262" t="s">
        <v>1973</v>
      </c>
      <c r="D643" s="117" t="s">
        <v>1974</v>
      </c>
    </row>
    <row r="644" spans="1:4">
      <c r="A644" s="250">
        <v>799</v>
      </c>
      <c r="B644" s="252" t="s">
        <v>2623</v>
      </c>
      <c r="C644" s="263" t="s">
        <v>1973</v>
      </c>
      <c r="D644" s="71" t="s">
        <v>1974</v>
      </c>
    </row>
    <row r="645" spans="1:4">
      <c r="A645" s="250">
        <v>800</v>
      </c>
      <c r="B645" s="251" t="s">
        <v>2624</v>
      </c>
      <c r="C645" s="262" t="s">
        <v>1973</v>
      </c>
      <c r="D645" s="117" t="s">
        <v>1974</v>
      </c>
    </row>
    <row r="646" spans="1:4">
      <c r="A646" s="250">
        <v>801</v>
      </c>
      <c r="B646" s="252" t="s">
        <v>2625</v>
      </c>
      <c r="C646" s="263" t="s">
        <v>1973</v>
      </c>
      <c r="D646" s="71" t="s">
        <v>1974</v>
      </c>
    </row>
    <row r="647" spans="1:4">
      <c r="A647" s="250">
        <v>802</v>
      </c>
      <c r="B647" s="251" t="s">
        <v>2626</v>
      </c>
      <c r="C647" s="262" t="s">
        <v>1973</v>
      </c>
      <c r="D647" s="117" t="s">
        <v>1989</v>
      </c>
    </row>
    <row r="648" spans="1:4">
      <c r="A648" s="250">
        <v>803</v>
      </c>
      <c r="B648" s="252" t="s">
        <v>2627</v>
      </c>
      <c r="C648" s="263" t="s">
        <v>1973</v>
      </c>
      <c r="D648" s="71" t="s">
        <v>1989</v>
      </c>
    </row>
    <row r="649" spans="1:4">
      <c r="A649" s="250">
        <v>804</v>
      </c>
      <c r="B649" s="251" t="s">
        <v>2628</v>
      </c>
      <c r="C649" s="262" t="s">
        <v>1973</v>
      </c>
      <c r="D649" s="117" t="s">
        <v>1989</v>
      </c>
    </row>
    <row r="650" spans="1:4">
      <c r="A650" s="250">
        <v>806</v>
      </c>
      <c r="B650" s="252" t="s">
        <v>2629</v>
      </c>
      <c r="C650" s="263" t="s">
        <v>1973</v>
      </c>
      <c r="D650" s="71" t="s">
        <v>1974</v>
      </c>
    </row>
    <row r="651" spans="1:4">
      <c r="A651" s="250">
        <v>807</v>
      </c>
      <c r="B651" s="251" t="s">
        <v>2630</v>
      </c>
      <c r="C651" s="262" t="s">
        <v>1973</v>
      </c>
      <c r="D651" s="117" t="s">
        <v>1989</v>
      </c>
    </row>
    <row r="652" spans="1:4">
      <c r="A652" s="250">
        <v>808</v>
      </c>
      <c r="B652" s="252" t="s">
        <v>2631</v>
      </c>
      <c r="C652" s="263" t="s">
        <v>1973</v>
      </c>
      <c r="D652" s="71" t="s">
        <v>1989</v>
      </c>
    </row>
    <row r="653" spans="1:4">
      <c r="A653" s="250">
        <v>809</v>
      </c>
      <c r="B653" s="251" t="s">
        <v>2632</v>
      </c>
      <c r="C653" s="262" t="s">
        <v>1973</v>
      </c>
      <c r="D653" s="117" t="s">
        <v>1974</v>
      </c>
    </row>
    <row r="654" spans="1:4">
      <c r="A654" s="250">
        <v>810</v>
      </c>
      <c r="B654" s="252" t="s">
        <v>2633</v>
      </c>
      <c r="C654" s="263" t="s">
        <v>1973</v>
      </c>
      <c r="D654" s="71" t="s">
        <v>1974</v>
      </c>
    </row>
    <row r="655" spans="1:4">
      <c r="A655" s="250">
        <v>811</v>
      </c>
      <c r="B655" s="251" t="s">
        <v>2634</v>
      </c>
      <c r="C655" s="262" t="s">
        <v>1980</v>
      </c>
      <c r="D655" s="117" t="s">
        <v>1981</v>
      </c>
    </row>
    <row r="656" spans="1:4">
      <c r="A656" s="250">
        <v>812</v>
      </c>
      <c r="B656" s="252" t="s">
        <v>2635</v>
      </c>
      <c r="C656" s="263" t="s">
        <v>1973</v>
      </c>
      <c r="D656" s="71" t="s">
        <v>1974</v>
      </c>
    </row>
    <row r="657" spans="1:4">
      <c r="A657" s="250">
        <v>813</v>
      </c>
      <c r="B657" s="251" t="s">
        <v>2636</v>
      </c>
      <c r="C657" s="262" t="s">
        <v>1973</v>
      </c>
      <c r="D657" s="117" t="s">
        <v>1974</v>
      </c>
    </row>
    <row r="658" spans="1:4">
      <c r="A658" s="250">
        <v>814</v>
      </c>
      <c r="B658" s="252" t="s">
        <v>2637</v>
      </c>
      <c r="C658" s="263" t="s">
        <v>1973</v>
      </c>
      <c r="D658" s="71" t="s">
        <v>1974</v>
      </c>
    </row>
    <row r="659" spans="1:4">
      <c r="A659" s="250">
        <v>815</v>
      </c>
      <c r="B659" s="251" t="s">
        <v>2638</v>
      </c>
      <c r="C659" s="262" t="s">
        <v>1973</v>
      </c>
      <c r="D659" s="117" t="s">
        <v>1989</v>
      </c>
    </row>
    <row r="660" spans="1:4">
      <c r="A660" s="250">
        <v>817</v>
      </c>
      <c r="B660" s="252" t="s">
        <v>2639</v>
      </c>
      <c r="C660" s="263" t="s">
        <v>1980</v>
      </c>
      <c r="D660" s="71" t="s">
        <v>1981</v>
      </c>
    </row>
    <row r="661" spans="1:4">
      <c r="A661" s="250">
        <v>819</v>
      </c>
      <c r="B661" s="251" t="s">
        <v>2640</v>
      </c>
      <c r="C661" s="262" t="s">
        <v>1973</v>
      </c>
      <c r="D661" s="117" t="s">
        <v>1974</v>
      </c>
    </row>
    <row r="662" spans="1:4">
      <c r="A662" s="250">
        <v>820</v>
      </c>
      <c r="B662" s="252" t="s">
        <v>2641</v>
      </c>
      <c r="C662" s="263" t="s">
        <v>1973</v>
      </c>
      <c r="D662" s="71" t="s">
        <v>1974</v>
      </c>
    </row>
    <row r="663" spans="1:4">
      <c r="A663" s="250">
        <v>821</v>
      </c>
      <c r="B663" s="251" t="s">
        <v>2642</v>
      </c>
      <c r="C663" s="262" t="s">
        <v>1980</v>
      </c>
      <c r="D663" s="117" t="s">
        <v>1981</v>
      </c>
    </row>
    <row r="664" spans="1:4">
      <c r="A664" s="250">
        <v>822</v>
      </c>
      <c r="B664" s="252" t="s">
        <v>2643</v>
      </c>
      <c r="C664" s="263" t="s">
        <v>1993</v>
      </c>
      <c r="D664" s="71" t="s">
        <v>2001</v>
      </c>
    </row>
    <row r="665" spans="1:4">
      <c r="A665" s="250">
        <v>823</v>
      </c>
      <c r="B665" s="251" t="s">
        <v>2644</v>
      </c>
      <c r="C665" s="262" t="s">
        <v>1980</v>
      </c>
      <c r="D665" s="117" t="s">
        <v>1981</v>
      </c>
    </row>
    <row r="666" spans="1:4">
      <c r="A666" s="250">
        <v>824</v>
      </c>
      <c r="B666" s="252" t="s">
        <v>2645</v>
      </c>
      <c r="C666" s="263" t="s">
        <v>1980</v>
      </c>
      <c r="D666" s="71" t="s">
        <v>1981</v>
      </c>
    </row>
    <row r="667" spans="1:4">
      <c r="A667" s="250">
        <v>825</v>
      </c>
      <c r="B667" s="251" t="s">
        <v>2646</v>
      </c>
      <c r="C667" s="262" t="s">
        <v>1993</v>
      </c>
      <c r="D667" s="117" t="s">
        <v>2001</v>
      </c>
    </row>
    <row r="668" spans="1:4">
      <c r="A668" s="250">
        <v>826</v>
      </c>
      <c r="B668" s="252" t="s">
        <v>2647</v>
      </c>
      <c r="C668" s="263" t="s">
        <v>1973</v>
      </c>
      <c r="D668" s="71" t="s">
        <v>1974</v>
      </c>
    </row>
    <row r="669" spans="1:4">
      <c r="A669" s="250">
        <v>827</v>
      </c>
      <c r="B669" s="251" t="s">
        <v>2648</v>
      </c>
      <c r="C669" s="262" t="s">
        <v>1973</v>
      </c>
      <c r="D669" s="117" t="s">
        <v>1989</v>
      </c>
    </row>
    <row r="670" spans="1:4">
      <c r="A670" s="250">
        <v>828</v>
      </c>
      <c r="B670" s="252" t="s">
        <v>2649</v>
      </c>
      <c r="C670" s="263" t="s">
        <v>1973</v>
      </c>
      <c r="D670" s="71" t="s">
        <v>1974</v>
      </c>
    </row>
    <row r="671" spans="1:4">
      <c r="A671" s="250">
        <v>829</v>
      </c>
      <c r="B671" s="251" t="s">
        <v>2650</v>
      </c>
      <c r="C671" s="262" t="s">
        <v>1993</v>
      </c>
      <c r="D671" s="117" t="s">
        <v>2001</v>
      </c>
    </row>
    <row r="672" spans="1:4">
      <c r="A672" s="250">
        <v>830</v>
      </c>
      <c r="B672" s="252" t="s">
        <v>2651</v>
      </c>
      <c r="C672" s="263" t="s">
        <v>1973</v>
      </c>
      <c r="D672" s="71" t="s">
        <v>1974</v>
      </c>
    </row>
    <row r="673" spans="1:4">
      <c r="A673" s="250">
        <v>831</v>
      </c>
      <c r="B673" s="251" t="s">
        <v>2652</v>
      </c>
      <c r="C673" s="262" t="s">
        <v>1973</v>
      </c>
      <c r="D673" s="117" t="s">
        <v>1974</v>
      </c>
    </row>
    <row r="674" spans="1:4">
      <c r="A674" s="250">
        <v>832</v>
      </c>
      <c r="B674" s="252" t="s">
        <v>2653</v>
      </c>
      <c r="C674" s="263" t="s">
        <v>1973</v>
      </c>
      <c r="D674" s="71" t="s">
        <v>1974</v>
      </c>
    </row>
    <row r="675" spans="1:4">
      <c r="A675" s="250">
        <v>833</v>
      </c>
      <c r="B675" s="251" t="s">
        <v>2654</v>
      </c>
      <c r="C675" s="262" t="s">
        <v>1973</v>
      </c>
      <c r="D675" s="117" t="s">
        <v>1974</v>
      </c>
    </row>
    <row r="676" spans="1:4">
      <c r="A676" s="250">
        <v>834</v>
      </c>
      <c r="B676" s="252" t="s">
        <v>2655</v>
      </c>
      <c r="C676" s="263" t="s">
        <v>1973</v>
      </c>
      <c r="D676" s="71" t="s">
        <v>1974</v>
      </c>
    </row>
    <row r="677" spans="1:4">
      <c r="A677" s="250">
        <v>835</v>
      </c>
      <c r="B677" s="251" t="s">
        <v>2656</v>
      </c>
      <c r="C677" s="262" t="s">
        <v>1973</v>
      </c>
      <c r="D677" s="117" t="s">
        <v>1989</v>
      </c>
    </row>
    <row r="678" spans="1:4">
      <c r="A678" s="250">
        <v>836</v>
      </c>
      <c r="B678" s="252" t="s">
        <v>2657</v>
      </c>
      <c r="C678" s="263" t="s">
        <v>1973</v>
      </c>
      <c r="D678" s="71" t="s">
        <v>1974</v>
      </c>
    </row>
    <row r="679" spans="1:4">
      <c r="A679" s="250">
        <v>837</v>
      </c>
      <c r="B679" s="251" t="s">
        <v>2658</v>
      </c>
      <c r="C679" s="262" t="s">
        <v>1973</v>
      </c>
      <c r="D679" s="117" t="s">
        <v>1974</v>
      </c>
    </row>
    <row r="680" spans="1:4">
      <c r="A680" s="250">
        <v>838</v>
      </c>
      <c r="B680" s="252" t="s">
        <v>2659</v>
      </c>
      <c r="C680" s="263" t="s">
        <v>1973</v>
      </c>
      <c r="D680" s="71" t="s">
        <v>1974</v>
      </c>
    </row>
    <row r="681" spans="1:4">
      <c r="A681" s="250">
        <v>839</v>
      </c>
      <c r="B681" s="251" t="s">
        <v>2660</v>
      </c>
      <c r="C681" s="262" t="s">
        <v>1973</v>
      </c>
      <c r="D681" s="117" t="s">
        <v>1974</v>
      </c>
    </row>
    <row r="682" spans="1:4">
      <c r="A682" s="250">
        <v>840</v>
      </c>
      <c r="B682" s="252" t="s">
        <v>2661</v>
      </c>
      <c r="C682" s="263" t="s">
        <v>1973</v>
      </c>
      <c r="D682" s="71" t="s">
        <v>1974</v>
      </c>
    </row>
    <row r="683" spans="1:4">
      <c r="A683" s="250">
        <v>841</v>
      </c>
      <c r="B683" s="251" t="s">
        <v>2662</v>
      </c>
      <c r="C683" s="262" t="s">
        <v>1973</v>
      </c>
      <c r="D683" s="117" t="s">
        <v>1974</v>
      </c>
    </row>
    <row r="684" spans="1:4">
      <c r="A684" s="250">
        <v>842</v>
      </c>
      <c r="B684" s="252" t="s">
        <v>2663</v>
      </c>
      <c r="C684" s="263" t="s">
        <v>1973</v>
      </c>
      <c r="D684" s="71" t="s">
        <v>1974</v>
      </c>
    </row>
    <row r="685" spans="1:4">
      <c r="A685" s="250">
        <v>843</v>
      </c>
      <c r="B685" s="251" t="s">
        <v>2664</v>
      </c>
      <c r="C685" s="262" t="s">
        <v>1973</v>
      </c>
      <c r="D685" s="117" t="s">
        <v>1989</v>
      </c>
    </row>
    <row r="686" spans="1:4">
      <c r="A686" s="250">
        <v>844</v>
      </c>
      <c r="B686" s="252" t="s">
        <v>2665</v>
      </c>
      <c r="C686" s="263" t="s">
        <v>1973</v>
      </c>
      <c r="D686" s="71" t="s">
        <v>1974</v>
      </c>
    </row>
    <row r="687" spans="1:4">
      <c r="A687" s="250">
        <v>845</v>
      </c>
      <c r="B687" s="251" t="s">
        <v>2666</v>
      </c>
      <c r="C687" s="262" t="s">
        <v>1973</v>
      </c>
      <c r="D687" s="117" t="s">
        <v>1974</v>
      </c>
    </row>
    <row r="688" spans="1:4">
      <c r="A688" s="250">
        <v>846</v>
      </c>
      <c r="B688" s="252" t="s">
        <v>2667</v>
      </c>
      <c r="C688" s="263" t="s">
        <v>1980</v>
      </c>
      <c r="D688" s="71" t="s">
        <v>1981</v>
      </c>
    </row>
    <row r="689" spans="1:4">
      <c r="A689" s="250">
        <v>847</v>
      </c>
      <c r="B689" s="251" t="s">
        <v>2668</v>
      </c>
      <c r="C689" s="262" t="s">
        <v>1973</v>
      </c>
      <c r="D689" s="117" t="s">
        <v>1989</v>
      </c>
    </row>
    <row r="690" spans="1:4">
      <c r="A690" s="250">
        <v>848</v>
      </c>
      <c r="B690" s="252" t="s">
        <v>2669</v>
      </c>
      <c r="C690" s="263" t="s">
        <v>1973</v>
      </c>
      <c r="D690" s="71" t="s">
        <v>1974</v>
      </c>
    </row>
    <row r="691" spans="1:4">
      <c r="A691" s="250">
        <v>849</v>
      </c>
      <c r="B691" s="251" t="s">
        <v>2670</v>
      </c>
      <c r="C691" s="262" t="s">
        <v>1980</v>
      </c>
      <c r="D691" s="117" t="s">
        <v>1981</v>
      </c>
    </row>
    <row r="692" spans="1:4">
      <c r="A692" s="250">
        <v>850</v>
      </c>
      <c r="B692" s="252" t="s">
        <v>2671</v>
      </c>
      <c r="C692" s="263" t="s">
        <v>1980</v>
      </c>
      <c r="D692" s="71" t="s">
        <v>1981</v>
      </c>
    </row>
    <row r="693" spans="1:4">
      <c r="A693" s="250">
        <v>851</v>
      </c>
      <c r="B693" s="251" t="s">
        <v>2672</v>
      </c>
      <c r="C693" s="262" t="s">
        <v>1980</v>
      </c>
      <c r="D693" s="117" t="s">
        <v>1981</v>
      </c>
    </row>
    <row r="694" spans="1:4">
      <c r="A694" s="250">
        <v>852</v>
      </c>
      <c r="B694" s="252" t="s">
        <v>2673</v>
      </c>
      <c r="C694" s="263" t="s">
        <v>1993</v>
      </c>
      <c r="D694" s="71" t="s">
        <v>2001</v>
      </c>
    </row>
    <row r="695" spans="1:4">
      <c r="A695" s="250">
        <v>853</v>
      </c>
      <c r="B695" s="251" t="s">
        <v>2674</v>
      </c>
      <c r="C695" s="262" t="s">
        <v>1973</v>
      </c>
      <c r="D695" s="117" t="s">
        <v>1974</v>
      </c>
    </row>
    <row r="696" spans="1:4">
      <c r="A696" s="250">
        <v>854</v>
      </c>
      <c r="B696" s="252" t="s">
        <v>2675</v>
      </c>
      <c r="C696" s="263" t="s">
        <v>1973</v>
      </c>
      <c r="D696" s="71" t="s">
        <v>1974</v>
      </c>
    </row>
    <row r="697" spans="1:4">
      <c r="A697" s="250">
        <v>855</v>
      </c>
      <c r="B697" s="251" t="s">
        <v>2676</v>
      </c>
      <c r="C697" s="262" t="s">
        <v>1993</v>
      </c>
      <c r="D697" s="117" t="s">
        <v>2001</v>
      </c>
    </row>
    <row r="698" spans="1:4">
      <c r="A698" s="250">
        <v>856</v>
      </c>
      <c r="B698" s="252" t="s">
        <v>2677</v>
      </c>
      <c r="C698" s="263" t="s">
        <v>1973</v>
      </c>
      <c r="D698" s="71" t="s">
        <v>1974</v>
      </c>
    </row>
    <row r="699" spans="1:4">
      <c r="A699" s="250">
        <v>857</v>
      </c>
      <c r="B699" s="251" t="s">
        <v>2678</v>
      </c>
      <c r="C699" s="262" t="s">
        <v>1973</v>
      </c>
      <c r="D699" s="117" t="s">
        <v>1974</v>
      </c>
    </row>
    <row r="700" spans="1:4">
      <c r="A700" s="250">
        <v>858</v>
      </c>
      <c r="B700" s="252" t="s">
        <v>2679</v>
      </c>
      <c r="C700" s="263" t="s">
        <v>1993</v>
      </c>
      <c r="D700" s="71" t="s">
        <v>2012</v>
      </c>
    </row>
    <row r="701" spans="1:4">
      <c r="A701" s="250">
        <v>859</v>
      </c>
      <c r="B701" s="251" t="s">
        <v>2680</v>
      </c>
      <c r="C701" s="262" t="s">
        <v>1993</v>
      </c>
      <c r="D701" s="117" t="s">
        <v>2001</v>
      </c>
    </row>
    <row r="702" spans="1:4">
      <c r="A702" s="250">
        <v>860</v>
      </c>
      <c r="B702" s="252" t="s">
        <v>2681</v>
      </c>
      <c r="C702" s="263" t="s">
        <v>1973</v>
      </c>
      <c r="D702" s="71" t="s">
        <v>1989</v>
      </c>
    </row>
    <row r="703" spans="1:4">
      <c r="A703" s="250">
        <v>861</v>
      </c>
      <c r="B703" s="251" t="s">
        <v>2682</v>
      </c>
      <c r="C703" s="262" t="s">
        <v>1973</v>
      </c>
      <c r="D703" s="117" t="s">
        <v>1974</v>
      </c>
    </row>
    <row r="704" spans="1:4">
      <c r="A704" s="250">
        <v>862</v>
      </c>
      <c r="B704" s="252" t="s">
        <v>2683</v>
      </c>
      <c r="C704" s="263" t="s">
        <v>1973</v>
      </c>
      <c r="D704" s="71" t="s">
        <v>1974</v>
      </c>
    </row>
    <row r="705" spans="1:4">
      <c r="A705" s="250">
        <v>863</v>
      </c>
      <c r="B705" s="251" t="s">
        <v>2684</v>
      </c>
      <c r="C705" s="262" t="s">
        <v>1973</v>
      </c>
      <c r="D705" s="117" t="s">
        <v>1974</v>
      </c>
    </row>
    <row r="706" spans="1:4">
      <c r="A706" s="250">
        <v>864</v>
      </c>
      <c r="B706" s="252" t="s">
        <v>2685</v>
      </c>
      <c r="C706" s="263" t="s">
        <v>1973</v>
      </c>
      <c r="D706" s="71" t="s">
        <v>1974</v>
      </c>
    </row>
    <row r="707" spans="1:4">
      <c r="A707" s="250">
        <v>865</v>
      </c>
      <c r="B707" s="251" t="s">
        <v>2686</v>
      </c>
      <c r="C707" s="262" t="s">
        <v>1973</v>
      </c>
      <c r="D707" s="117" t="s">
        <v>1974</v>
      </c>
    </row>
    <row r="708" spans="1:4">
      <c r="A708" s="250">
        <v>866</v>
      </c>
      <c r="B708" s="252" t="s">
        <v>2687</v>
      </c>
      <c r="C708" s="263" t="s">
        <v>1973</v>
      </c>
      <c r="D708" s="71" t="s">
        <v>1974</v>
      </c>
    </row>
    <row r="709" spans="1:4">
      <c r="A709" s="250">
        <v>867</v>
      </c>
      <c r="B709" s="251" t="s">
        <v>2688</v>
      </c>
      <c r="C709" s="262" t="s">
        <v>1973</v>
      </c>
      <c r="D709" s="117" t="s">
        <v>1989</v>
      </c>
    </row>
    <row r="710" spans="1:4">
      <c r="A710" s="250">
        <v>868</v>
      </c>
      <c r="B710" s="252" t="s">
        <v>2689</v>
      </c>
      <c r="C710" s="263" t="s">
        <v>1973</v>
      </c>
      <c r="D710" s="71" t="s">
        <v>1974</v>
      </c>
    </row>
    <row r="711" spans="1:4">
      <c r="A711" s="250">
        <v>869</v>
      </c>
      <c r="B711" s="251" t="s">
        <v>2690</v>
      </c>
      <c r="C711" s="262" t="s">
        <v>1973</v>
      </c>
      <c r="D711" s="117" t="s">
        <v>1974</v>
      </c>
    </row>
    <row r="712" spans="1:4">
      <c r="A712" s="250">
        <v>870</v>
      </c>
      <c r="B712" s="252" t="s">
        <v>2691</v>
      </c>
      <c r="C712" s="263" t="s">
        <v>1973</v>
      </c>
      <c r="D712" s="71" t="s">
        <v>1974</v>
      </c>
    </row>
    <row r="713" spans="1:4">
      <c r="A713" s="250">
        <v>871</v>
      </c>
      <c r="B713" s="251" t="s">
        <v>2692</v>
      </c>
      <c r="C713" s="262" t="s">
        <v>1973</v>
      </c>
      <c r="D713" s="117" t="s">
        <v>1974</v>
      </c>
    </row>
    <row r="714" spans="1:4">
      <c r="A714" s="250">
        <v>872</v>
      </c>
      <c r="B714" s="252" t="s">
        <v>2693</v>
      </c>
      <c r="C714" s="263" t="s">
        <v>1973</v>
      </c>
      <c r="D714" s="71" t="s">
        <v>1974</v>
      </c>
    </row>
    <row r="715" spans="1:4">
      <c r="A715" s="250">
        <v>873</v>
      </c>
      <c r="B715" s="251" t="s">
        <v>2694</v>
      </c>
      <c r="C715" s="262" t="s">
        <v>1980</v>
      </c>
      <c r="D715" s="117" t="s">
        <v>1981</v>
      </c>
    </row>
    <row r="716" spans="1:4">
      <c r="A716" s="250">
        <v>874</v>
      </c>
      <c r="B716" s="252" t="s">
        <v>2695</v>
      </c>
      <c r="C716" s="263" t="s">
        <v>1973</v>
      </c>
      <c r="D716" s="71" t="s">
        <v>1989</v>
      </c>
    </row>
    <row r="717" spans="1:4">
      <c r="A717" s="250">
        <v>875</v>
      </c>
      <c r="B717" s="251" t="s">
        <v>2696</v>
      </c>
      <c r="C717" s="262" t="s">
        <v>1973</v>
      </c>
      <c r="D717" s="117" t="s">
        <v>1974</v>
      </c>
    </row>
    <row r="718" spans="1:4">
      <c r="A718" s="250">
        <v>876</v>
      </c>
      <c r="B718" s="252" t="s">
        <v>2697</v>
      </c>
      <c r="C718" s="263" t="s">
        <v>1980</v>
      </c>
      <c r="D718" s="71" t="s">
        <v>1981</v>
      </c>
    </row>
    <row r="719" spans="1:4">
      <c r="A719" s="250">
        <v>877</v>
      </c>
      <c r="B719" s="251" t="s">
        <v>2698</v>
      </c>
      <c r="C719" s="262" t="s">
        <v>1973</v>
      </c>
      <c r="D719" s="117" t="s">
        <v>1974</v>
      </c>
    </row>
    <row r="720" spans="1:4">
      <c r="A720" s="250">
        <v>878</v>
      </c>
      <c r="B720" s="252" t="s">
        <v>2699</v>
      </c>
      <c r="C720" s="263" t="s">
        <v>1973</v>
      </c>
      <c r="D720" s="71" t="s">
        <v>1989</v>
      </c>
    </row>
    <row r="721" spans="1:4">
      <c r="A721" s="250">
        <v>879</v>
      </c>
      <c r="B721" s="251" t="s">
        <v>2700</v>
      </c>
      <c r="C721" s="262" t="s">
        <v>1973</v>
      </c>
      <c r="D721" s="117" t="s">
        <v>1974</v>
      </c>
    </row>
    <row r="722" spans="1:4">
      <c r="A722" s="250">
        <v>880</v>
      </c>
      <c r="B722" s="252" t="s">
        <v>2701</v>
      </c>
      <c r="C722" s="263" t="s">
        <v>1993</v>
      </c>
      <c r="D722" s="71" t="s">
        <v>2374</v>
      </c>
    </row>
    <row r="723" spans="1:4">
      <c r="A723" s="250">
        <v>881</v>
      </c>
      <c r="B723" s="251" t="s">
        <v>2702</v>
      </c>
      <c r="C723" s="262" t="s">
        <v>1973</v>
      </c>
      <c r="D723" s="117" t="s">
        <v>1989</v>
      </c>
    </row>
    <row r="724" spans="1:4">
      <c r="A724" s="250">
        <v>882</v>
      </c>
      <c r="B724" s="252" t="s">
        <v>2703</v>
      </c>
      <c r="C724" s="263" t="s">
        <v>1973</v>
      </c>
      <c r="D724" s="71" t="s">
        <v>1974</v>
      </c>
    </row>
    <row r="725" spans="1:4">
      <c r="A725" s="250">
        <v>883</v>
      </c>
      <c r="B725" s="251" t="s">
        <v>2704</v>
      </c>
      <c r="C725" s="262" t="s">
        <v>1973</v>
      </c>
      <c r="D725" s="117" t="s">
        <v>1974</v>
      </c>
    </row>
    <row r="726" spans="1:4">
      <c r="A726" s="250">
        <v>884</v>
      </c>
      <c r="B726" s="252" t="s">
        <v>2705</v>
      </c>
      <c r="C726" s="263" t="s">
        <v>1993</v>
      </c>
      <c r="D726" s="71" t="s">
        <v>2012</v>
      </c>
    </row>
    <row r="727" spans="1:4">
      <c r="A727" s="250">
        <v>885</v>
      </c>
      <c r="B727" s="251" t="s">
        <v>2706</v>
      </c>
      <c r="C727" s="262" t="s">
        <v>1980</v>
      </c>
      <c r="D727" s="117" t="s">
        <v>1981</v>
      </c>
    </row>
    <row r="728" spans="1:4">
      <c r="A728" s="250">
        <v>886</v>
      </c>
      <c r="B728" s="252" t="s">
        <v>2707</v>
      </c>
      <c r="C728" s="263" t="s">
        <v>1973</v>
      </c>
      <c r="D728" s="71" t="s">
        <v>1974</v>
      </c>
    </row>
    <row r="729" spans="1:4">
      <c r="A729" s="250">
        <v>887</v>
      </c>
      <c r="B729" s="251" t="s">
        <v>2708</v>
      </c>
      <c r="C729" s="262" t="s">
        <v>1973</v>
      </c>
      <c r="D729" s="117" t="s">
        <v>1974</v>
      </c>
    </row>
    <row r="730" spans="1:4">
      <c r="A730" s="250">
        <v>888</v>
      </c>
      <c r="B730" s="252" t="s">
        <v>2709</v>
      </c>
      <c r="C730" s="263" t="s">
        <v>1973</v>
      </c>
      <c r="D730" s="71" t="s">
        <v>1974</v>
      </c>
    </row>
    <row r="731" spans="1:4">
      <c r="A731" s="250">
        <v>889</v>
      </c>
      <c r="B731" s="251" t="s">
        <v>2710</v>
      </c>
      <c r="C731" s="262" t="s">
        <v>1973</v>
      </c>
      <c r="D731" s="117" t="s">
        <v>1989</v>
      </c>
    </row>
    <row r="732" spans="1:4">
      <c r="A732" s="250">
        <v>890</v>
      </c>
      <c r="B732" s="252" t="s">
        <v>2711</v>
      </c>
      <c r="C732" s="263" t="s">
        <v>1973</v>
      </c>
      <c r="D732" s="71" t="s">
        <v>1989</v>
      </c>
    </row>
    <row r="733" spans="1:4">
      <c r="A733" s="250">
        <v>891</v>
      </c>
      <c r="B733" s="251" t="s">
        <v>2712</v>
      </c>
      <c r="C733" s="262" t="s">
        <v>1973</v>
      </c>
      <c r="D733" s="117" t="s">
        <v>1974</v>
      </c>
    </row>
    <row r="734" spans="1:4">
      <c r="A734" s="250">
        <v>892</v>
      </c>
      <c r="B734" s="252" t="s">
        <v>2713</v>
      </c>
      <c r="C734" s="263" t="s">
        <v>1973</v>
      </c>
      <c r="D734" s="71" t="s">
        <v>1974</v>
      </c>
    </row>
    <row r="735" spans="1:4">
      <c r="A735" s="250">
        <v>893</v>
      </c>
      <c r="B735" s="251" t="s">
        <v>2714</v>
      </c>
      <c r="C735" s="262" t="s">
        <v>1973</v>
      </c>
      <c r="D735" s="117" t="s">
        <v>1974</v>
      </c>
    </row>
    <row r="736" spans="1:4">
      <c r="A736" s="250">
        <v>894</v>
      </c>
      <c r="B736" s="252" t="s">
        <v>2715</v>
      </c>
      <c r="C736" s="263" t="s">
        <v>1973</v>
      </c>
      <c r="D736" s="71" t="s">
        <v>1989</v>
      </c>
    </row>
    <row r="737" spans="1:4">
      <c r="A737" s="250">
        <v>895</v>
      </c>
      <c r="B737" s="251" t="s">
        <v>2716</v>
      </c>
      <c r="C737" s="262" t="s">
        <v>1973</v>
      </c>
      <c r="D737" s="117" t="s">
        <v>1989</v>
      </c>
    </row>
    <row r="738" spans="1:4">
      <c r="A738" s="250">
        <v>896</v>
      </c>
      <c r="B738" s="252" t="s">
        <v>2717</v>
      </c>
      <c r="C738" s="263" t="s">
        <v>1993</v>
      </c>
      <c r="D738" s="71" t="s">
        <v>2001</v>
      </c>
    </row>
    <row r="739" spans="1:4">
      <c r="A739" s="250">
        <v>897</v>
      </c>
      <c r="B739" s="251" t="s">
        <v>2718</v>
      </c>
      <c r="C739" s="262" t="s">
        <v>1973</v>
      </c>
      <c r="D739" s="117" t="s">
        <v>1974</v>
      </c>
    </row>
    <row r="740" spans="1:4">
      <c r="A740" s="250">
        <v>898</v>
      </c>
      <c r="B740" s="252" t="s">
        <v>2719</v>
      </c>
      <c r="C740" s="263" t="s">
        <v>1973</v>
      </c>
      <c r="D740" s="71" t="s">
        <v>1989</v>
      </c>
    </row>
    <row r="741" spans="1:4">
      <c r="A741" s="250">
        <v>899</v>
      </c>
      <c r="B741" s="251" t="s">
        <v>2720</v>
      </c>
      <c r="C741" s="262" t="s">
        <v>1973</v>
      </c>
      <c r="D741" s="117" t="s">
        <v>1974</v>
      </c>
    </row>
    <row r="742" spans="1:4">
      <c r="A742" s="250">
        <v>900</v>
      </c>
      <c r="B742" s="252" t="s">
        <v>2721</v>
      </c>
      <c r="C742" s="263" t="s">
        <v>1980</v>
      </c>
      <c r="D742" s="71" t="s">
        <v>1981</v>
      </c>
    </row>
    <row r="743" spans="1:4">
      <c r="A743" s="250">
        <v>901</v>
      </c>
      <c r="B743" s="251" t="s">
        <v>2722</v>
      </c>
      <c r="C743" s="262" t="s">
        <v>1973</v>
      </c>
      <c r="D743" s="117" t="s">
        <v>1989</v>
      </c>
    </row>
    <row r="744" spans="1:4">
      <c r="A744" s="250">
        <v>902</v>
      </c>
      <c r="B744" s="252" t="s">
        <v>2723</v>
      </c>
      <c r="C744" s="263" t="s">
        <v>1973</v>
      </c>
      <c r="D744" s="71" t="s">
        <v>1974</v>
      </c>
    </row>
    <row r="745" spans="1:4">
      <c r="A745" s="250">
        <v>903</v>
      </c>
      <c r="B745" s="251" t="s">
        <v>2724</v>
      </c>
      <c r="C745" s="262" t="s">
        <v>1980</v>
      </c>
      <c r="D745" s="117" t="s">
        <v>1981</v>
      </c>
    </row>
    <row r="746" spans="1:4">
      <c r="A746" s="250">
        <v>904</v>
      </c>
      <c r="B746" s="252" t="s">
        <v>2725</v>
      </c>
      <c r="C746" s="263" t="s">
        <v>1973</v>
      </c>
      <c r="D746" s="71" t="s">
        <v>1974</v>
      </c>
    </row>
    <row r="747" spans="1:4">
      <c r="A747" s="250">
        <v>905</v>
      </c>
      <c r="B747" s="251" t="s">
        <v>2726</v>
      </c>
      <c r="C747" s="262" t="s">
        <v>1973</v>
      </c>
      <c r="D747" s="117" t="s">
        <v>1989</v>
      </c>
    </row>
    <row r="748" spans="1:4">
      <c r="A748" s="250">
        <v>906</v>
      </c>
      <c r="B748" s="252" t="s">
        <v>2727</v>
      </c>
      <c r="C748" s="263" t="s">
        <v>1993</v>
      </c>
      <c r="D748" s="71" t="s">
        <v>2001</v>
      </c>
    </row>
    <row r="749" spans="1:4">
      <c r="A749" s="250">
        <v>907</v>
      </c>
      <c r="B749" s="251" t="s">
        <v>2728</v>
      </c>
      <c r="C749" s="262" t="s">
        <v>1973</v>
      </c>
      <c r="D749" s="117" t="s">
        <v>1974</v>
      </c>
    </row>
    <row r="750" spans="1:4">
      <c r="A750" s="250">
        <v>908</v>
      </c>
      <c r="B750" s="252" t="s">
        <v>2729</v>
      </c>
      <c r="C750" s="263" t="s">
        <v>1973</v>
      </c>
      <c r="D750" s="71" t="s">
        <v>1974</v>
      </c>
    </row>
    <row r="751" spans="1:4">
      <c r="A751" s="250">
        <v>909</v>
      </c>
      <c r="B751" s="251" t="s">
        <v>2730</v>
      </c>
      <c r="C751" s="262" t="s">
        <v>1973</v>
      </c>
      <c r="D751" s="117" t="s">
        <v>1989</v>
      </c>
    </row>
    <row r="752" spans="1:4">
      <c r="A752" s="250">
        <v>910</v>
      </c>
      <c r="B752" s="252" t="s">
        <v>2731</v>
      </c>
      <c r="C752" s="263" t="s">
        <v>1973</v>
      </c>
      <c r="D752" s="71" t="s">
        <v>1989</v>
      </c>
    </row>
    <row r="753" spans="1:4">
      <c r="A753" s="250">
        <v>911</v>
      </c>
      <c r="B753" s="251" t="s">
        <v>2732</v>
      </c>
      <c r="C753" s="262" t="s">
        <v>1973</v>
      </c>
      <c r="D753" s="117" t="s">
        <v>1989</v>
      </c>
    </row>
    <row r="754" spans="1:4">
      <c r="A754" s="250">
        <v>912</v>
      </c>
      <c r="B754" s="252" t="s">
        <v>2733</v>
      </c>
      <c r="C754" s="263" t="s">
        <v>1973</v>
      </c>
      <c r="D754" s="71" t="s">
        <v>1989</v>
      </c>
    </row>
    <row r="755" spans="1:4">
      <c r="A755" s="250">
        <v>913</v>
      </c>
      <c r="B755" s="251" t="s">
        <v>2734</v>
      </c>
      <c r="C755" s="262" t="s">
        <v>1973</v>
      </c>
      <c r="D755" s="117" t="s">
        <v>1974</v>
      </c>
    </row>
    <row r="756" spans="1:4">
      <c r="A756" s="250">
        <v>914</v>
      </c>
      <c r="B756" s="252" t="s">
        <v>2735</v>
      </c>
      <c r="C756" s="263" t="s">
        <v>1973</v>
      </c>
      <c r="D756" s="71" t="s">
        <v>1974</v>
      </c>
    </row>
    <row r="757" spans="1:4">
      <c r="A757" s="250">
        <v>915</v>
      </c>
      <c r="B757" s="251" t="s">
        <v>2736</v>
      </c>
      <c r="C757" s="262" t="s">
        <v>1973</v>
      </c>
      <c r="D757" s="117" t="s">
        <v>1974</v>
      </c>
    </row>
    <row r="758" spans="1:4">
      <c r="A758" s="250">
        <v>916</v>
      </c>
      <c r="B758" s="252" t="s">
        <v>2737</v>
      </c>
      <c r="C758" s="263" t="s">
        <v>1973</v>
      </c>
      <c r="D758" s="71" t="s">
        <v>1974</v>
      </c>
    </row>
    <row r="759" spans="1:4">
      <c r="A759" s="250">
        <v>917</v>
      </c>
      <c r="B759" s="251" t="s">
        <v>2738</v>
      </c>
      <c r="C759" s="262" t="s">
        <v>1993</v>
      </c>
      <c r="D759" s="117" t="s">
        <v>2374</v>
      </c>
    </row>
    <row r="760" spans="1:4">
      <c r="A760" s="250">
        <v>918</v>
      </c>
      <c r="B760" s="252" t="s">
        <v>2739</v>
      </c>
      <c r="C760" s="263" t="s">
        <v>1973</v>
      </c>
      <c r="D760" s="71" t="s">
        <v>1989</v>
      </c>
    </row>
    <row r="761" spans="1:4">
      <c r="A761" s="250">
        <v>919</v>
      </c>
      <c r="B761" s="251" t="s">
        <v>2740</v>
      </c>
      <c r="C761" s="262" t="s">
        <v>1973</v>
      </c>
      <c r="D761" s="117" t="s">
        <v>1974</v>
      </c>
    </row>
    <row r="762" spans="1:4">
      <c r="A762" s="250">
        <v>920</v>
      </c>
      <c r="B762" s="252" t="s">
        <v>2741</v>
      </c>
      <c r="C762" s="263" t="s">
        <v>1973</v>
      </c>
      <c r="D762" s="71" t="s">
        <v>1989</v>
      </c>
    </row>
    <row r="763" spans="1:4">
      <c r="A763" s="250">
        <v>921</v>
      </c>
      <c r="B763" s="251" t="s">
        <v>2742</v>
      </c>
      <c r="C763" s="262" t="s">
        <v>1973</v>
      </c>
      <c r="D763" s="117" t="s">
        <v>1974</v>
      </c>
    </row>
    <row r="764" spans="1:4">
      <c r="A764" s="250">
        <v>922</v>
      </c>
      <c r="B764" s="252" t="s">
        <v>2743</v>
      </c>
      <c r="C764" s="263" t="s">
        <v>1973</v>
      </c>
      <c r="D764" s="71" t="s">
        <v>1974</v>
      </c>
    </row>
    <row r="765" spans="1:4">
      <c r="A765" s="250">
        <v>923</v>
      </c>
      <c r="B765" s="251" t="s">
        <v>2744</v>
      </c>
      <c r="C765" s="262" t="s">
        <v>1973</v>
      </c>
      <c r="D765" s="117" t="s">
        <v>1974</v>
      </c>
    </row>
    <row r="766" spans="1:4">
      <c r="A766" s="250">
        <v>924</v>
      </c>
      <c r="B766" s="252" t="s">
        <v>2745</v>
      </c>
      <c r="C766" s="263" t="s">
        <v>1973</v>
      </c>
      <c r="D766" s="71" t="s">
        <v>1989</v>
      </c>
    </row>
    <row r="767" spans="1:4">
      <c r="A767" s="250">
        <v>925</v>
      </c>
      <c r="B767" s="251" t="s">
        <v>2746</v>
      </c>
      <c r="C767" s="262" t="s">
        <v>1973</v>
      </c>
      <c r="D767" s="117" t="s">
        <v>1974</v>
      </c>
    </row>
    <row r="768" spans="1:4">
      <c r="A768" s="250">
        <v>926</v>
      </c>
      <c r="B768" s="252" t="s">
        <v>2747</v>
      </c>
      <c r="C768" s="263" t="s">
        <v>1973</v>
      </c>
      <c r="D768" s="71" t="s">
        <v>1974</v>
      </c>
    </row>
    <row r="769" spans="1:4">
      <c r="A769" s="250">
        <v>927</v>
      </c>
      <c r="B769" s="251" t="s">
        <v>2748</v>
      </c>
      <c r="C769" s="262" t="s">
        <v>1973</v>
      </c>
      <c r="D769" s="117" t="s">
        <v>1974</v>
      </c>
    </row>
    <row r="770" spans="1:4">
      <c r="A770" s="250">
        <v>928</v>
      </c>
      <c r="B770" s="252" t="s">
        <v>2749</v>
      </c>
      <c r="C770" s="263" t="s">
        <v>1973</v>
      </c>
      <c r="D770" s="71" t="s">
        <v>1974</v>
      </c>
    </row>
    <row r="771" spans="1:4">
      <c r="A771" s="250">
        <v>929</v>
      </c>
      <c r="B771" s="251" t="s">
        <v>2750</v>
      </c>
      <c r="C771" s="262" t="s">
        <v>1973</v>
      </c>
      <c r="D771" s="117" t="s">
        <v>1974</v>
      </c>
    </row>
    <row r="772" spans="1:4">
      <c r="A772" s="250">
        <v>930</v>
      </c>
      <c r="B772" s="252" t="s">
        <v>2751</v>
      </c>
      <c r="C772" s="263" t="s">
        <v>1973</v>
      </c>
      <c r="D772" s="71" t="s">
        <v>1974</v>
      </c>
    </row>
    <row r="773" spans="1:4">
      <c r="A773" s="250">
        <v>931</v>
      </c>
      <c r="B773" s="251" t="s">
        <v>2752</v>
      </c>
      <c r="C773" s="262" t="s">
        <v>1973</v>
      </c>
      <c r="D773" s="117" t="s">
        <v>1974</v>
      </c>
    </row>
    <row r="774" spans="1:4">
      <c r="A774" s="250">
        <v>932</v>
      </c>
      <c r="B774" s="252" t="s">
        <v>2753</v>
      </c>
      <c r="C774" s="263" t="s">
        <v>1973</v>
      </c>
      <c r="D774" s="71" t="s">
        <v>1974</v>
      </c>
    </row>
    <row r="775" spans="1:4">
      <c r="A775" s="250">
        <v>933</v>
      </c>
      <c r="B775" s="251" t="s">
        <v>2754</v>
      </c>
      <c r="C775" s="262" t="s">
        <v>1973</v>
      </c>
      <c r="D775" s="117" t="s">
        <v>1989</v>
      </c>
    </row>
    <row r="776" spans="1:4">
      <c r="A776" s="250">
        <v>934</v>
      </c>
      <c r="B776" s="252" t="s">
        <v>2755</v>
      </c>
      <c r="C776" s="263" t="s">
        <v>1973</v>
      </c>
      <c r="D776" s="71" t="s">
        <v>1974</v>
      </c>
    </row>
    <row r="777" spans="1:4">
      <c r="A777" s="250">
        <v>935</v>
      </c>
      <c r="B777" s="251" t="s">
        <v>2756</v>
      </c>
      <c r="C777" s="262" t="s">
        <v>1973</v>
      </c>
      <c r="D777" s="117" t="s">
        <v>1974</v>
      </c>
    </row>
    <row r="778" spans="1:4">
      <c r="A778" s="250">
        <v>936</v>
      </c>
      <c r="B778" s="252" t="s">
        <v>2757</v>
      </c>
      <c r="C778" s="263" t="s">
        <v>1993</v>
      </c>
      <c r="D778" s="71" t="s">
        <v>2001</v>
      </c>
    </row>
    <row r="779" spans="1:4">
      <c r="A779" s="250">
        <v>937</v>
      </c>
      <c r="B779" s="251" t="s">
        <v>2758</v>
      </c>
      <c r="C779" s="262" t="s">
        <v>1973</v>
      </c>
      <c r="D779" s="117" t="s">
        <v>1974</v>
      </c>
    </row>
    <row r="780" spans="1:4">
      <c r="A780" s="250">
        <v>938</v>
      </c>
      <c r="B780" s="252" t="s">
        <v>2759</v>
      </c>
      <c r="C780" s="263" t="s">
        <v>1973</v>
      </c>
      <c r="D780" s="71" t="s">
        <v>1974</v>
      </c>
    </row>
    <row r="781" spans="1:4">
      <c r="A781" s="250">
        <v>939</v>
      </c>
      <c r="B781" s="251" t="s">
        <v>2760</v>
      </c>
      <c r="C781" s="262" t="s">
        <v>1973</v>
      </c>
      <c r="D781" s="117" t="s">
        <v>1974</v>
      </c>
    </row>
    <row r="782" spans="1:4">
      <c r="A782" s="250">
        <v>940</v>
      </c>
      <c r="B782" s="252" t="s">
        <v>2761</v>
      </c>
      <c r="C782" s="263" t="s">
        <v>1973</v>
      </c>
      <c r="D782" s="71" t="s">
        <v>1974</v>
      </c>
    </row>
    <row r="783" spans="1:4">
      <c r="A783" s="250">
        <v>941</v>
      </c>
      <c r="B783" s="251" t="s">
        <v>2762</v>
      </c>
      <c r="C783" s="262" t="s">
        <v>1973</v>
      </c>
      <c r="D783" s="117" t="s">
        <v>1974</v>
      </c>
    </row>
    <row r="784" spans="1:4">
      <c r="A784" s="250">
        <v>942</v>
      </c>
      <c r="B784" s="252" t="s">
        <v>2763</v>
      </c>
      <c r="C784" s="263" t="s">
        <v>1973</v>
      </c>
      <c r="D784" s="71" t="s">
        <v>1974</v>
      </c>
    </row>
    <row r="785" spans="1:4">
      <c r="A785" s="250">
        <v>943</v>
      </c>
      <c r="B785" s="251" t="s">
        <v>2764</v>
      </c>
      <c r="C785" s="262" t="s">
        <v>1973</v>
      </c>
      <c r="D785" s="117" t="s">
        <v>1974</v>
      </c>
    </row>
    <row r="786" spans="1:4">
      <c r="A786" s="250">
        <v>944</v>
      </c>
      <c r="B786" s="252" t="s">
        <v>2765</v>
      </c>
      <c r="C786" s="263" t="s">
        <v>1980</v>
      </c>
      <c r="D786" s="71" t="s">
        <v>1981</v>
      </c>
    </row>
    <row r="787" spans="1:4">
      <c r="A787" s="250">
        <v>945</v>
      </c>
      <c r="B787" s="251" t="s">
        <v>2766</v>
      </c>
      <c r="C787" s="262" t="s">
        <v>1973</v>
      </c>
      <c r="D787" s="117" t="s">
        <v>1989</v>
      </c>
    </row>
    <row r="788" spans="1:4">
      <c r="A788" s="250">
        <v>946</v>
      </c>
      <c r="B788" s="252" t="s">
        <v>2767</v>
      </c>
      <c r="C788" s="263" t="s">
        <v>1973</v>
      </c>
      <c r="D788" s="71" t="s">
        <v>1974</v>
      </c>
    </row>
    <row r="789" spans="1:4">
      <c r="A789" s="250">
        <v>947</v>
      </c>
      <c r="B789" s="251" t="s">
        <v>2768</v>
      </c>
      <c r="C789" s="262" t="s">
        <v>1973</v>
      </c>
      <c r="D789" s="117" t="s">
        <v>1974</v>
      </c>
    </row>
    <row r="790" spans="1:4">
      <c r="A790" s="250">
        <v>948</v>
      </c>
      <c r="B790" s="252" t="s">
        <v>2769</v>
      </c>
      <c r="C790" s="263" t="s">
        <v>1973</v>
      </c>
      <c r="D790" s="71" t="s">
        <v>1974</v>
      </c>
    </row>
    <row r="791" spans="1:4">
      <c r="A791" s="250">
        <v>949</v>
      </c>
      <c r="B791" s="251" t="s">
        <v>2770</v>
      </c>
      <c r="C791" s="262" t="s">
        <v>1973</v>
      </c>
      <c r="D791" s="117" t="s">
        <v>1974</v>
      </c>
    </row>
    <row r="792" spans="1:4">
      <c r="A792" s="250">
        <v>950</v>
      </c>
      <c r="B792" s="252" t="s">
        <v>2771</v>
      </c>
      <c r="C792" s="263" t="s">
        <v>1973</v>
      </c>
      <c r="D792" s="71" t="s">
        <v>1989</v>
      </c>
    </row>
    <row r="793" spans="1:4">
      <c r="A793" s="250">
        <v>951</v>
      </c>
      <c r="B793" s="251" t="s">
        <v>2772</v>
      </c>
      <c r="C793" s="262" t="s">
        <v>1973</v>
      </c>
      <c r="D793" s="117" t="s">
        <v>1989</v>
      </c>
    </row>
    <row r="794" spans="1:4">
      <c r="A794" s="250">
        <v>952</v>
      </c>
      <c r="B794" s="252" t="s">
        <v>2773</v>
      </c>
      <c r="C794" s="263" t="s">
        <v>1973</v>
      </c>
      <c r="D794" s="71" t="s">
        <v>1974</v>
      </c>
    </row>
    <row r="795" spans="1:4">
      <c r="A795" s="250">
        <v>953</v>
      </c>
      <c r="B795" s="251" t="s">
        <v>2774</v>
      </c>
      <c r="C795" s="262" t="s">
        <v>1973</v>
      </c>
      <c r="D795" s="117" t="s">
        <v>1989</v>
      </c>
    </row>
    <row r="796" spans="1:4">
      <c r="A796" s="250">
        <v>954</v>
      </c>
      <c r="B796" s="252" t="s">
        <v>2775</v>
      </c>
      <c r="C796" s="263" t="s">
        <v>1973</v>
      </c>
      <c r="D796" s="71" t="s">
        <v>1974</v>
      </c>
    </row>
    <row r="797" spans="1:4">
      <c r="A797" s="250">
        <v>955</v>
      </c>
      <c r="B797" s="251" t="s">
        <v>2776</v>
      </c>
      <c r="C797" s="262" t="s">
        <v>1973</v>
      </c>
      <c r="D797" s="117" t="s">
        <v>1974</v>
      </c>
    </row>
    <row r="798" spans="1:4">
      <c r="A798" s="250">
        <v>956</v>
      </c>
      <c r="B798" s="252" t="s">
        <v>2777</v>
      </c>
      <c r="C798" s="263" t="s">
        <v>1973</v>
      </c>
      <c r="D798" s="71" t="s">
        <v>1989</v>
      </c>
    </row>
    <row r="799" spans="1:4">
      <c r="A799" s="250">
        <v>957</v>
      </c>
      <c r="B799" s="251" t="s">
        <v>2778</v>
      </c>
      <c r="C799" s="262" t="s">
        <v>1973</v>
      </c>
      <c r="D799" s="117" t="s">
        <v>1974</v>
      </c>
    </row>
    <row r="800" spans="1:4">
      <c r="A800" s="250">
        <v>958</v>
      </c>
      <c r="B800" s="252" t="s">
        <v>2779</v>
      </c>
      <c r="C800" s="263" t="s">
        <v>1973</v>
      </c>
      <c r="D800" s="71" t="s">
        <v>1974</v>
      </c>
    </row>
    <row r="801" spans="1:4">
      <c r="A801" s="250">
        <v>959</v>
      </c>
      <c r="B801" s="251" t="s">
        <v>2780</v>
      </c>
      <c r="C801" s="262" t="s">
        <v>1973</v>
      </c>
      <c r="D801" s="117" t="s">
        <v>1974</v>
      </c>
    </row>
    <row r="802" spans="1:4">
      <c r="A802" s="250">
        <v>960</v>
      </c>
      <c r="B802" s="252" t="s">
        <v>2781</v>
      </c>
      <c r="C802" s="263" t="s">
        <v>1973</v>
      </c>
      <c r="D802" s="71" t="s">
        <v>1974</v>
      </c>
    </row>
    <row r="803" spans="1:4">
      <c r="A803" s="250">
        <v>961</v>
      </c>
      <c r="B803" s="251" t="s">
        <v>2782</v>
      </c>
      <c r="C803" s="262" t="s">
        <v>1973</v>
      </c>
      <c r="D803" s="117" t="s">
        <v>1989</v>
      </c>
    </row>
    <row r="804" spans="1:4">
      <c r="A804" s="250">
        <v>962</v>
      </c>
      <c r="B804" s="252" t="s">
        <v>2783</v>
      </c>
      <c r="C804" s="263" t="s">
        <v>1973</v>
      </c>
      <c r="D804" s="71" t="s">
        <v>1974</v>
      </c>
    </row>
    <row r="805" spans="1:4">
      <c r="A805" s="250">
        <v>963</v>
      </c>
      <c r="B805" s="251" t="s">
        <v>2784</v>
      </c>
      <c r="C805" s="262" t="s">
        <v>1973</v>
      </c>
      <c r="D805" s="117" t="s">
        <v>1974</v>
      </c>
    </row>
    <row r="806" spans="1:4">
      <c r="A806" s="250">
        <v>964</v>
      </c>
      <c r="B806" s="252" t="s">
        <v>2785</v>
      </c>
      <c r="C806" s="71" t="s">
        <v>1973</v>
      </c>
      <c r="D806" s="71" t="s">
        <v>1974</v>
      </c>
    </row>
    <row r="807" spans="1:4">
      <c r="A807" s="250">
        <v>965</v>
      </c>
      <c r="B807" s="251" t="s">
        <v>2786</v>
      </c>
      <c r="C807" s="117" t="s">
        <v>1973</v>
      </c>
      <c r="D807" s="117" t="s">
        <v>1974</v>
      </c>
    </row>
    <row r="808" spans="1:4">
      <c r="A808" s="250">
        <v>966</v>
      </c>
      <c r="B808" s="252" t="s">
        <v>2787</v>
      </c>
      <c r="C808" s="71" t="s">
        <v>1973</v>
      </c>
      <c r="D808" s="71" t="s">
        <v>1989</v>
      </c>
    </row>
    <row r="809" spans="1:4">
      <c r="A809" s="250">
        <v>967</v>
      </c>
      <c r="B809" s="251" t="s">
        <v>2788</v>
      </c>
      <c r="C809" s="117" t="s">
        <v>1973</v>
      </c>
      <c r="D809" s="117" t="s">
        <v>1974</v>
      </c>
    </row>
    <row r="810" spans="1:4">
      <c r="A810" s="250">
        <v>968</v>
      </c>
      <c r="B810" s="252" t="s">
        <v>2789</v>
      </c>
      <c r="C810" s="71" t="s">
        <v>1973</v>
      </c>
      <c r="D810" s="71" t="s">
        <v>1989</v>
      </c>
    </row>
    <row r="811" spans="1:4">
      <c r="A811" s="250">
        <v>969</v>
      </c>
      <c r="B811" s="251" t="s">
        <v>2790</v>
      </c>
      <c r="C811" s="117" t="s">
        <v>1973</v>
      </c>
      <c r="D811" s="117" t="s">
        <v>1989</v>
      </c>
    </row>
    <row r="812" spans="1:4">
      <c r="A812" s="250">
        <v>970</v>
      </c>
      <c r="B812" s="252" t="s">
        <v>2791</v>
      </c>
      <c r="C812" s="71" t="s">
        <v>1973</v>
      </c>
      <c r="D812" s="71" t="s">
        <v>1974</v>
      </c>
    </row>
    <row r="813" spans="1:4">
      <c r="A813" s="250">
        <v>971</v>
      </c>
      <c r="B813" s="251" t="s">
        <v>2792</v>
      </c>
      <c r="C813" s="117" t="s">
        <v>1973</v>
      </c>
      <c r="D813" s="117" t="s">
        <v>1974</v>
      </c>
    </row>
    <row r="814" spans="1:4">
      <c r="A814" s="250">
        <v>972</v>
      </c>
      <c r="B814" s="252" t="s">
        <v>2793</v>
      </c>
      <c r="C814" s="263" t="s">
        <v>1973</v>
      </c>
      <c r="D814" s="71" t="s">
        <v>1974</v>
      </c>
    </row>
    <row r="815" spans="1:4">
      <c r="A815" s="250">
        <v>973</v>
      </c>
      <c r="B815" s="251" t="s">
        <v>2794</v>
      </c>
      <c r="C815" s="262" t="s">
        <v>1973</v>
      </c>
      <c r="D815" s="117" t="s">
        <v>1974</v>
      </c>
    </row>
    <row r="816" spans="1:4">
      <c r="A816" s="250">
        <v>974</v>
      </c>
      <c r="B816" s="252" t="s">
        <v>2795</v>
      </c>
      <c r="C816" s="263" t="s">
        <v>1993</v>
      </c>
      <c r="D816" s="71" t="s">
        <v>2001</v>
      </c>
    </row>
    <row r="817" spans="1:4">
      <c r="A817" s="250">
        <v>975</v>
      </c>
      <c r="B817" s="251" t="s">
        <v>2796</v>
      </c>
      <c r="C817" s="262" t="s">
        <v>1973</v>
      </c>
      <c r="D817" s="117" t="s">
        <v>1974</v>
      </c>
    </row>
    <row r="818" spans="1:4">
      <c r="A818" s="250">
        <v>976</v>
      </c>
      <c r="B818" s="252" t="s">
        <v>2797</v>
      </c>
      <c r="C818" s="263" t="s">
        <v>1973</v>
      </c>
      <c r="D818" s="71" t="s">
        <v>1989</v>
      </c>
    </row>
    <row r="819" spans="1:4">
      <c r="A819" s="250">
        <v>977</v>
      </c>
      <c r="B819" s="251" t="s">
        <v>2798</v>
      </c>
      <c r="C819" s="262" t="s">
        <v>1973</v>
      </c>
      <c r="D819" s="117" t="s">
        <v>1989</v>
      </c>
    </row>
    <row r="820" spans="1:4">
      <c r="A820" s="250">
        <v>978</v>
      </c>
      <c r="B820" s="252" t="s">
        <v>2799</v>
      </c>
      <c r="C820" s="263" t="s">
        <v>1973</v>
      </c>
      <c r="D820" s="71" t="s">
        <v>1989</v>
      </c>
    </row>
    <row r="821" spans="1:4">
      <c r="A821" s="250">
        <v>980</v>
      </c>
      <c r="B821" s="251" t="s">
        <v>2800</v>
      </c>
      <c r="C821" s="262" t="s">
        <v>1973</v>
      </c>
      <c r="D821" s="117" t="s">
        <v>1974</v>
      </c>
    </row>
    <row r="822" spans="1:4">
      <c r="A822" s="250">
        <v>981</v>
      </c>
      <c r="B822" s="252" t="s">
        <v>2801</v>
      </c>
      <c r="C822" s="263" t="s">
        <v>1973</v>
      </c>
      <c r="D822" s="71" t="s">
        <v>1974</v>
      </c>
    </row>
    <row r="823" spans="1:4">
      <c r="A823" s="250">
        <v>982</v>
      </c>
      <c r="B823" s="251" t="s">
        <v>2802</v>
      </c>
      <c r="C823" s="262" t="s">
        <v>1973</v>
      </c>
      <c r="D823" s="117" t="s">
        <v>1974</v>
      </c>
    </row>
    <row r="824" spans="1:4">
      <c r="A824" s="250">
        <v>983</v>
      </c>
      <c r="B824" s="252" t="s">
        <v>2803</v>
      </c>
      <c r="C824" s="263" t="s">
        <v>1973</v>
      </c>
      <c r="D824" s="71" t="s">
        <v>1989</v>
      </c>
    </row>
    <row r="825" spans="1:4">
      <c r="A825" s="250">
        <v>984</v>
      </c>
      <c r="B825" s="251" t="s">
        <v>2804</v>
      </c>
      <c r="C825" s="262" t="s">
        <v>1973</v>
      </c>
      <c r="D825" s="117" t="s">
        <v>1989</v>
      </c>
    </row>
    <row r="826" spans="1:4">
      <c r="A826" s="250">
        <v>985</v>
      </c>
      <c r="B826" s="252" t="s">
        <v>2805</v>
      </c>
      <c r="C826" s="263" t="s">
        <v>1973</v>
      </c>
      <c r="D826" s="71" t="s">
        <v>1989</v>
      </c>
    </row>
    <row r="827" spans="1:4">
      <c r="A827" s="250">
        <v>986</v>
      </c>
      <c r="B827" s="251" t="s">
        <v>2806</v>
      </c>
      <c r="C827" s="262" t="s">
        <v>1973</v>
      </c>
      <c r="D827" s="117" t="s">
        <v>1974</v>
      </c>
    </row>
    <row r="828" spans="1:4">
      <c r="A828" s="250">
        <v>987</v>
      </c>
      <c r="B828" s="252" t="s">
        <v>2807</v>
      </c>
      <c r="C828" s="263" t="s">
        <v>1973</v>
      </c>
      <c r="D828" s="71" t="s">
        <v>1989</v>
      </c>
    </row>
    <row r="829" spans="1:4">
      <c r="A829" s="250">
        <v>988</v>
      </c>
      <c r="B829" s="251" t="s">
        <v>2808</v>
      </c>
      <c r="C829" s="262" t="s">
        <v>1973</v>
      </c>
      <c r="D829" s="117" t="s">
        <v>1989</v>
      </c>
    </row>
    <row r="830" spans="1:4">
      <c r="A830" s="250">
        <v>989</v>
      </c>
      <c r="B830" s="252" t="s">
        <v>2809</v>
      </c>
      <c r="C830" s="263" t="s">
        <v>1973</v>
      </c>
      <c r="D830" s="71" t="s">
        <v>1974</v>
      </c>
    </row>
    <row r="831" spans="1:4">
      <c r="A831" s="250">
        <v>990</v>
      </c>
      <c r="B831" s="251" t="s">
        <v>2810</v>
      </c>
      <c r="C831" s="262" t="s">
        <v>1973</v>
      </c>
      <c r="D831" s="117" t="s">
        <v>1989</v>
      </c>
    </row>
    <row r="832" spans="1:4">
      <c r="A832" s="250">
        <v>991</v>
      </c>
      <c r="B832" s="252" t="s">
        <v>2811</v>
      </c>
      <c r="C832" s="263" t="s">
        <v>1973</v>
      </c>
      <c r="D832" s="71" t="s">
        <v>1989</v>
      </c>
    </row>
    <row r="833" spans="1:4">
      <c r="A833" s="250">
        <v>992</v>
      </c>
      <c r="B833" s="251" t="s">
        <v>2812</v>
      </c>
      <c r="C833" s="262" t="s">
        <v>1973</v>
      </c>
      <c r="D833" s="117" t="s">
        <v>1989</v>
      </c>
    </row>
    <row r="834" spans="1:4">
      <c r="A834" s="250">
        <v>993</v>
      </c>
      <c r="B834" s="252" t="s">
        <v>2813</v>
      </c>
      <c r="C834" s="263" t="s">
        <v>1973</v>
      </c>
      <c r="D834" s="71" t="s">
        <v>1974</v>
      </c>
    </row>
    <row r="835" spans="1:4">
      <c r="A835" s="250">
        <v>994</v>
      </c>
      <c r="B835" s="251" t="s">
        <v>2814</v>
      </c>
      <c r="C835" s="262" t="s">
        <v>1973</v>
      </c>
      <c r="D835" s="117" t="s">
        <v>1989</v>
      </c>
    </row>
    <row r="836" spans="1:4">
      <c r="A836" s="250">
        <v>995</v>
      </c>
      <c r="B836" s="252" t="s">
        <v>2815</v>
      </c>
      <c r="C836" s="263" t="s">
        <v>1973</v>
      </c>
      <c r="D836" s="71" t="s">
        <v>1989</v>
      </c>
    </row>
    <row r="837" spans="1:4">
      <c r="A837" s="250">
        <v>996</v>
      </c>
      <c r="B837" s="251" t="s">
        <v>2816</v>
      </c>
      <c r="C837" s="262" t="s">
        <v>1973</v>
      </c>
      <c r="D837" s="117" t="s">
        <v>1989</v>
      </c>
    </row>
    <row r="838" spans="1:4">
      <c r="A838" s="250">
        <v>997</v>
      </c>
      <c r="B838" s="252" t="s">
        <v>2817</v>
      </c>
      <c r="C838" s="263" t="s">
        <v>1973</v>
      </c>
      <c r="D838" s="71" t="s">
        <v>1974</v>
      </c>
    </row>
    <row r="839" spans="1:4">
      <c r="A839" s="250">
        <v>998</v>
      </c>
      <c r="B839" s="251" t="s">
        <v>2818</v>
      </c>
      <c r="C839" s="262" t="s">
        <v>1973</v>
      </c>
      <c r="D839" s="117" t="s">
        <v>1974</v>
      </c>
    </row>
    <row r="840" spans="1:4">
      <c r="A840" s="250">
        <v>999</v>
      </c>
      <c r="B840" s="252" t="s">
        <v>2819</v>
      </c>
      <c r="C840" s="263" t="s">
        <v>1993</v>
      </c>
      <c r="D840" s="71" t="s">
        <v>2001</v>
      </c>
    </row>
    <row r="841" spans="1:4">
      <c r="A841" s="250">
        <v>1000</v>
      </c>
      <c r="B841" s="251" t="s">
        <v>2820</v>
      </c>
      <c r="C841" s="262" t="s">
        <v>1973</v>
      </c>
      <c r="D841" s="117" t="s">
        <v>1989</v>
      </c>
    </row>
    <row r="842" spans="1:4">
      <c r="A842" s="250">
        <v>1001</v>
      </c>
      <c r="B842" s="252" t="s">
        <v>2821</v>
      </c>
      <c r="C842" s="263" t="s">
        <v>1973</v>
      </c>
      <c r="D842" s="71" t="s">
        <v>1974</v>
      </c>
    </row>
    <row r="843" spans="1:4">
      <c r="A843" s="250">
        <v>1002</v>
      </c>
      <c r="B843" s="251" t="s">
        <v>2822</v>
      </c>
      <c r="C843" s="262" t="s">
        <v>1973</v>
      </c>
      <c r="D843" s="117" t="s">
        <v>1974</v>
      </c>
    </row>
    <row r="844" spans="1:4">
      <c r="A844" s="250">
        <v>1003</v>
      </c>
      <c r="B844" s="252" t="s">
        <v>2823</v>
      </c>
      <c r="C844" s="263" t="s">
        <v>1973</v>
      </c>
      <c r="D844" s="71" t="s">
        <v>1974</v>
      </c>
    </row>
    <row r="845" spans="1:4">
      <c r="A845" s="250">
        <v>1004</v>
      </c>
      <c r="B845" s="251" t="s">
        <v>2824</v>
      </c>
      <c r="C845" s="117" t="s">
        <v>1973</v>
      </c>
      <c r="D845" s="117" t="s">
        <v>1989</v>
      </c>
    </row>
    <row r="846" spans="1:4">
      <c r="A846" s="250">
        <v>1005</v>
      </c>
      <c r="B846" s="252" t="s">
        <v>2825</v>
      </c>
      <c r="C846" s="71" t="s">
        <v>1973</v>
      </c>
      <c r="D846" s="71" t="s">
        <v>1989</v>
      </c>
    </row>
    <row r="847" spans="1:4">
      <c r="A847" s="250">
        <v>1006</v>
      </c>
      <c r="B847" s="251" t="s">
        <v>2826</v>
      </c>
      <c r="C847" s="117" t="s">
        <v>1973</v>
      </c>
      <c r="D847" s="117" t="s">
        <v>1974</v>
      </c>
    </row>
    <row r="848" spans="1:4">
      <c r="A848" s="250">
        <v>1007</v>
      </c>
      <c r="B848" s="252" t="s">
        <v>2827</v>
      </c>
      <c r="C848" s="71" t="s">
        <v>1973</v>
      </c>
      <c r="D848" s="71" t="s">
        <v>1974</v>
      </c>
    </row>
    <row r="849" spans="1:4">
      <c r="A849" s="250">
        <v>1008</v>
      </c>
      <c r="B849" s="251" t="s">
        <v>2828</v>
      </c>
      <c r="C849" s="117" t="s">
        <v>1973</v>
      </c>
      <c r="D849" s="117" t="s">
        <v>1974</v>
      </c>
    </row>
    <row r="850" spans="1:4">
      <c r="A850" s="250">
        <v>1009</v>
      </c>
      <c r="B850" s="252" t="s">
        <v>2829</v>
      </c>
      <c r="C850" s="71" t="s">
        <v>1973</v>
      </c>
      <c r="D850" s="71" t="s">
        <v>1989</v>
      </c>
    </row>
    <row r="851" spans="1:4">
      <c r="A851" s="250">
        <v>1010</v>
      </c>
      <c r="B851" s="251" t="s">
        <v>2830</v>
      </c>
      <c r="C851" s="117" t="s">
        <v>1973</v>
      </c>
      <c r="D851" s="117" t="s">
        <v>1989</v>
      </c>
    </row>
    <row r="852" spans="1:4">
      <c r="A852" s="250">
        <v>1011</v>
      </c>
      <c r="B852" s="252" t="s">
        <v>2831</v>
      </c>
      <c r="C852" s="71" t="s">
        <v>1973</v>
      </c>
      <c r="D852" s="71" t="s">
        <v>1974</v>
      </c>
    </row>
    <row r="853" spans="1:4">
      <c r="A853" s="250">
        <v>1012</v>
      </c>
      <c r="B853" s="251" t="s">
        <v>2832</v>
      </c>
      <c r="C853" s="117" t="s">
        <v>1973</v>
      </c>
      <c r="D853" s="117" t="s">
        <v>1974</v>
      </c>
    </row>
    <row r="854" spans="1:4">
      <c r="A854" s="250">
        <v>1013</v>
      </c>
      <c r="B854" s="252" t="s">
        <v>2833</v>
      </c>
      <c r="C854" s="263" t="s">
        <v>1973</v>
      </c>
      <c r="D854" s="71" t="s">
        <v>1989</v>
      </c>
    </row>
    <row r="855" spans="1:4">
      <c r="A855" s="250">
        <v>1014</v>
      </c>
      <c r="B855" s="251" t="s">
        <v>2834</v>
      </c>
      <c r="C855" s="262" t="s">
        <v>1973</v>
      </c>
      <c r="D855" s="117" t="s">
        <v>1989</v>
      </c>
    </row>
    <row r="856" spans="1:4">
      <c r="A856" s="250">
        <v>1015</v>
      </c>
      <c r="B856" s="252" t="s">
        <v>2835</v>
      </c>
      <c r="C856" s="263" t="s">
        <v>1973</v>
      </c>
      <c r="D856" s="71" t="s">
        <v>1989</v>
      </c>
    </row>
    <row r="857" spans="1:4">
      <c r="A857" s="250">
        <v>1016</v>
      </c>
      <c r="B857" s="251" t="s">
        <v>2836</v>
      </c>
      <c r="C857" s="262" t="s">
        <v>1973</v>
      </c>
      <c r="D857" s="117" t="s">
        <v>1989</v>
      </c>
    </row>
    <row r="858" spans="1:4">
      <c r="A858" s="250">
        <v>1017</v>
      </c>
      <c r="B858" s="252" t="s">
        <v>2837</v>
      </c>
      <c r="C858" s="263" t="s">
        <v>1973</v>
      </c>
      <c r="D858" s="71" t="s">
        <v>1989</v>
      </c>
    </row>
    <row r="859" spans="1:4">
      <c r="A859" s="250">
        <v>1018</v>
      </c>
      <c r="B859" s="251" t="s">
        <v>2838</v>
      </c>
      <c r="C859" s="262" t="s">
        <v>1973</v>
      </c>
      <c r="D859" s="117" t="s">
        <v>1989</v>
      </c>
    </row>
    <row r="860" spans="1:4">
      <c r="A860" s="250">
        <v>1019</v>
      </c>
      <c r="B860" s="252" t="s">
        <v>2839</v>
      </c>
      <c r="C860" s="263" t="s">
        <v>1993</v>
      </c>
      <c r="D860" s="71" t="s">
        <v>2001</v>
      </c>
    </row>
    <row r="861" spans="1:4">
      <c r="A861" s="250">
        <v>1020</v>
      </c>
      <c r="B861" s="251" t="s">
        <v>2840</v>
      </c>
      <c r="C861" s="262" t="s">
        <v>1973</v>
      </c>
      <c r="D861" s="117" t="s">
        <v>1989</v>
      </c>
    </row>
    <row r="862" spans="1:4">
      <c r="A862" s="250">
        <v>1021</v>
      </c>
      <c r="B862" s="252" t="s">
        <v>2841</v>
      </c>
      <c r="C862" s="263" t="s">
        <v>1973</v>
      </c>
      <c r="D862" s="71" t="s">
        <v>1989</v>
      </c>
    </row>
    <row r="863" spans="1:4">
      <c r="A863" s="250">
        <v>1022</v>
      </c>
      <c r="B863" s="251" t="s">
        <v>2842</v>
      </c>
      <c r="C863" s="262" t="s">
        <v>1973</v>
      </c>
      <c r="D863" s="117" t="s">
        <v>1974</v>
      </c>
    </row>
    <row r="864" spans="1:4">
      <c r="A864" s="250">
        <v>1023</v>
      </c>
      <c r="B864" s="252" t="s">
        <v>2843</v>
      </c>
      <c r="C864" s="263" t="s">
        <v>1973</v>
      </c>
      <c r="D864" s="71" t="s">
        <v>1974</v>
      </c>
    </row>
    <row r="865" spans="1:4">
      <c r="A865" s="250">
        <v>1024</v>
      </c>
      <c r="B865" s="251" t="s">
        <v>2844</v>
      </c>
      <c r="C865" s="262" t="s">
        <v>1973</v>
      </c>
      <c r="D865" s="117" t="s">
        <v>1989</v>
      </c>
    </row>
    <row r="866" spans="1:4">
      <c r="A866" s="250">
        <v>1025</v>
      </c>
      <c r="B866" s="252" t="s">
        <v>2845</v>
      </c>
      <c r="C866" s="263" t="s">
        <v>1993</v>
      </c>
      <c r="D866" s="71" t="s">
        <v>2012</v>
      </c>
    </row>
    <row r="867" spans="1:4">
      <c r="A867" s="250">
        <v>1026</v>
      </c>
      <c r="B867" s="251" t="s">
        <v>2846</v>
      </c>
      <c r="C867" s="262" t="s">
        <v>1973</v>
      </c>
      <c r="D867" s="117" t="s">
        <v>1974</v>
      </c>
    </row>
    <row r="868" spans="1:4">
      <c r="A868" s="250">
        <v>1027</v>
      </c>
      <c r="B868" s="252" t="s">
        <v>2847</v>
      </c>
      <c r="C868" s="263" t="s">
        <v>1973</v>
      </c>
      <c r="D868" s="71" t="s">
        <v>1974</v>
      </c>
    </row>
    <row r="869" spans="1:4">
      <c r="A869" s="250">
        <v>1028</v>
      </c>
      <c r="B869" s="251" t="s">
        <v>2848</v>
      </c>
      <c r="C869" s="262" t="s">
        <v>1973</v>
      </c>
      <c r="D869" s="117" t="s">
        <v>1974</v>
      </c>
    </row>
    <row r="870" spans="1:4">
      <c r="A870" s="250">
        <v>1029</v>
      </c>
      <c r="B870" s="252" t="s">
        <v>2849</v>
      </c>
      <c r="C870" s="263" t="s">
        <v>1973</v>
      </c>
      <c r="D870" s="71" t="s">
        <v>1989</v>
      </c>
    </row>
    <row r="871" spans="1:4">
      <c r="A871" s="250">
        <v>1030</v>
      </c>
      <c r="B871" s="251" t="s">
        <v>2850</v>
      </c>
      <c r="C871" s="262" t="s">
        <v>1973</v>
      </c>
      <c r="D871" s="117" t="s">
        <v>1974</v>
      </c>
    </row>
    <row r="872" spans="1:4">
      <c r="A872" s="250">
        <v>1031</v>
      </c>
      <c r="B872" s="252" t="s">
        <v>2851</v>
      </c>
      <c r="C872" s="263" t="s">
        <v>1973</v>
      </c>
      <c r="D872" s="71" t="s">
        <v>1974</v>
      </c>
    </row>
    <row r="873" spans="1:4">
      <c r="A873" s="250">
        <v>1032</v>
      </c>
      <c r="B873" s="251" t="s">
        <v>2852</v>
      </c>
      <c r="C873" s="262" t="s">
        <v>1980</v>
      </c>
      <c r="D873" s="117" t="s">
        <v>1981</v>
      </c>
    </row>
    <row r="874" spans="1:4">
      <c r="A874" s="250">
        <v>1033</v>
      </c>
      <c r="B874" s="252" t="s">
        <v>2853</v>
      </c>
      <c r="C874" s="263" t="s">
        <v>1973</v>
      </c>
      <c r="D874" s="71" t="s">
        <v>1974</v>
      </c>
    </row>
    <row r="875" spans="1:4">
      <c r="A875" s="250">
        <v>1034</v>
      </c>
      <c r="B875" s="251" t="s">
        <v>2854</v>
      </c>
      <c r="C875" s="262" t="s">
        <v>1973</v>
      </c>
      <c r="D875" s="117" t="s">
        <v>1989</v>
      </c>
    </row>
    <row r="876" spans="1:4">
      <c r="A876" s="250">
        <v>1035</v>
      </c>
      <c r="B876" s="252" t="s">
        <v>2855</v>
      </c>
      <c r="C876" s="263" t="s">
        <v>1973</v>
      </c>
      <c r="D876" s="71" t="s">
        <v>1974</v>
      </c>
    </row>
    <row r="877" spans="1:4">
      <c r="A877" s="250">
        <v>1036</v>
      </c>
      <c r="B877" s="251" t="s">
        <v>2856</v>
      </c>
      <c r="C877" s="262" t="s">
        <v>1973</v>
      </c>
      <c r="D877" s="117" t="s">
        <v>1974</v>
      </c>
    </row>
    <row r="878" spans="1:4">
      <c r="A878" s="250">
        <v>1037</v>
      </c>
      <c r="B878" s="252" t="s">
        <v>2857</v>
      </c>
      <c r="C878" s="263" t="s">
        <v>1973</v>
      </c>
      <c r="D878" s="71" t="s">
        <v>1974</v>
      </c>
    </row>
    <row r="879" spans="1:4">
      <c r="A879" s="250">
        <v>1038</v>
      </c>
      <c r="B879" s="251" t="s">
        <v>2858</v>
      </c>
      <c r="C879" s="262" t="s">
        <v>1973</v>
      </c>
      <c r="D879" s="117" t="s">
        <v>1974</v>
      </c>
    </row>
    <row r="880" spans="1:4">
      <c r="A880" s="250">
        <v>1039</v>
      </c>
      <c r="B880" s="252" t="s">
        <v>2859</v>
      </c>
      <c r="C880" s="263" t="s">
        <v>1973</v>
      </c>
      <c r="D880" s="71" t="s">
        <v>1974</v>
      </c>
    </row>
    <row r="881" spans="1:4">
      <c r="A881" s="250">
        <v>1040</v>
      </c>
      <c r="B881" s="251" t="s">
        <v>2860</v>
      </c>
      <c r="C881" s="262" t="s">
        <v>1973</v>
      </c>
      <c r="D881" s="117" t="s">
        <v>1974</v>
      </c>
    </row>
    <row r="882" spans="1:4">
      <c r="A882" s="250">
        <v>1041</v>
      </c>
      <c r="B882" s="252" t="s">
        <v>2861</v>
      </c>
      <c r="C882" s="263" t="s">
        <v>1973</v>
      </c>
      <c r="D882" s="71" t="s">
        <v>1989</v>
      </c>
    </row>
    <row r="883" spans="1:4">
      <c r="A883" s="250">
        <v>1042</v>
      </c>
      <c r="B883" s="251" t="s">
        <v>2862</v>
      </c>
      <c r="C883" s="262" t="s">
        <v>1973</v>
      </c>
      <c r="D883" s="117" t="s">
        <v>1974</v>
      </c>
    </row>
    <row r="884" spans="1:4">
      <c r="A884" s="250">
        <v>1043</v>
      </c>
      <c r="B884" s="252" t="s">
        <v>2863</v>
      </c>
      <c r="C884" s="263" t="s">
        <v>1973</v>
      </c>
      <c r="D884" s="71" t="s">
        <v>1989</v>
      </c>
    </row>
    <row r="885" spans="1:4">
      <c r="A885" s="250">
        <v>1044</v>
      </c>
      <c r="B885" s="251" t="s">
        <v>2864</v>
      </c>
      <c r="C885" s="262" t="s">
        <v>1973</v>
      </c>
      <c r="D885" s="117" t="s">
        <v>1989</v>
      </c>
    </row>
    <row r="886" spans="1:4">
      <c r="A886" s="250">
        <v>1045</v>
      </c>
      <c r="B886" s="252" t="s">
        <v>2865</v>
      </c>
      <c r="C886" s="263" t="s">
        <v>1973</v>
      </c>
      <c r="D886" s="71" t="s">
        <v>1989</v>
      </c>
    </row>
    <row r="887" spans="1:4">
      <c r="A887" s="250">
        <v>1046</v>
      </c>
      <c r="B887" s="251" t="s">
        <v>2866</v>
      </c>
      <c r="C887" s="262" t="s">
        <v>1980</v>
      </c>
      <c r="D887" s="117" t="s">
        <v>1981</v>
      </c>
    </row>
    <row r="888" spans="1:4">
      <c r="A888" s="250">
        <v>1047</v>
      </c>
      <c r="B888" s="252" t="s">
        <v>2867</v>
      </c>
      <c r="C888" s="263" t="s">
        <v>1973</v>
      </c>
      <c r="D888" s="71" t="s">
        <v>1989</v>
      </c>
    </row>
    <row r="889" spans="1:4">
      <c r="A889" s="250">
        <v>1048</v>
      </c>
      <c r="B889" s="251" t="s">
        <v>2868</v>
      </c>
      <c r="C889" s="262" t="s">
        <v>1973</v>
      </c>
      <c r="D889" s="117" t="s">
        <v>1989</v>
      </c>
    </row>
    <row r="890" spans="1:4">
      <c r="A890" s="250">
        <v>1049</v>
      </c>
      <c r="B890" s="252" t="s">
        <v>2869</v>
      </c>
      <c r="C890" s="263" t="s">
        <v>1973</v>
      </c>
      <c r="D890" s="71" t="s">
        <v>1989</v>
      </c>
    </row>
    <row r="891" spans="1:4">
      <c r="A891" s="250">
        <v>1050</v>
      </c>
      <c r="B891" s="251" t="s">
        <v>2870</v>
      </c>
      <c r="C891" s="262" t="s">
        <v>1973</v>
      </c>
      <c r="D891" s="117" t="s">
        <v>1974</v>
      </c>
    </row>
    <row r="892" spans="1:4">
      <c r="A892" s="250">
        <v>1051</v>
      </c>
      <c r="B892" s="252" t="s">
        <v>2871</v>
      </c>
      <c r="C892" s="263" t="s">
        <v>1973</v>
      </c>
      <c r="D892" s="71" t="s">
        <v>1974</v>
      </c>
    </row>
    <row r="893" spans="1:4">
      <c r="A893" s="250">
        <v>1052</v>
      </c>
      <c r="B893" s="251" t="s">
        <v>2872</v>
      </c>
      <c r="C893" s="262" t="s">
        <v>1980</v>
      </c>
      <c r="D893" s="117" t="s">
        <v>1981</v>
      </c>
    </row>
    <row r="894" spans="1:4">
      <c r="A894" s="250">
        <v>1053</v>
      </c>
      <c r="B894" s="252" t="s">
        <v>2873</v>
      </c>
      <c r="C894" s="263" t="s">
        <v>1973</v>
      </c>
      <c r="D894" s="71" t="s">
        <v>1989</v>
      </c>
    </row>
    <row r="895" spans="1:4">
      <c r="A895" s="250">
        <v>1054</v>
      </c>
      <c r="B895" s="251" t="s">
        <v>2874</v>
      </c>
      <c r="C895" s="262" t="s">
        <v>1973</v>
      </c>
      <c r="D895" s="117" t="s">
        <v>1989</v>
      </c>
    </row>
    <row r="896" spans="1:4">
      <c r="A896" s="250">
        <v>1055</v>
      </c>
      <c r="B896" s="252" t="s">
        <v>2875</v>
      </c>
      <c r="C896" s="263" t="s">
        <v>1973</v>
      </c>
      <c r="D896" s="71" t="s">
        <v>1989</v>
      </c>
    </row>
    <row r="897" spans="1:4">
      <c r="A897" s="250">
        <v>1056</v>
      </c>
      <c r="B897" s="251" t="s">
        <v>2876</v>
      </c>
      <c r="C897" s="262" t="s">
        <v>1973</v>
      </c>
      <c r="D897" s="117" t="s">
        <v>1974</v>
      </c>
    </row>
    <row r="898" spans="1:4">
      <c r="A898" s="250">
        <v>1057</v>
      </c>
      <c r="B898" s="252" t="s">
        <v>2877</v>
      </c>
      <c r="C898" s="263" t="s">
        <v>1973</v>
      </c>
      <c r="D898" s="71" t="s">
        <v>1974</v>
      </c>
    </row>
    <row r="899" spans="1:4">
      <c r="A899" s="250">
        <v>1058</v>
      </c>
      <c r="B899" s="251" t="s">
        <v>2878</v>
      </c>
      <c r="C899" s="262" t="s">
        <v>1973</v>
      </c>
      <c r="D899" s="117" t="s">
        <v>1974</v>
      </c>
    </row>
    <row r="900" spans="1:4">
      <c r="A900" s="250">
        <v>1059</v>
      </c>
      <c r="B900" s="252" t="s">
        <v>2879</v>
      </c>
      <c r="C900" s="263" t="s">
        <v>1973</v>
      </c>
      <c r="D900" s="71" t="s">
        <v>1974</v>
      </c>
    </row>
    <row r="901" spans="1:4">
      <c r="A901" s="250">
        <v>1060</v>
      </c>
      <c r="B901" s="251" t="s">
        <v>2880</v>
      </c>
      <c r="C901" s="262" t="s">
        <v>1973</v>
      </c>
      <c r="D901" s="117" t="s">
        <v>1974</v>
      </c>
    </row>
    <row r="902" spans="1:4">
      <c r="A902" s="250">
        <v>1061</v>
      </c>
      <c r="B902" s="252" t="s">
        <v>2881</v>
      </c>
      <c r="C902" s="263" t="s">
        <v>1973</v>
      </c>
      <c r="D902" s="71" t="s">
        <v>1974</v>
      </c>
    </row>
    <row r="903" spans="1:4">
      <c r="A903" s="250">
        <v>1062</v>
      </c>
      <c r="B903" s="251" t="s">
        <v>2882</v>
      </c>
      <c r="C903" s="262" t="s">
        <v>1973</v>
      </c>
      <c r="D903" s="117" t="s">
        <v>1974</v>
      </c>
    </row>
    <row r="904" spans="1:4">
      <c r="A904" s="250">
        <v>1063</v>
      </c>
      <c r="B904" s="252" t="s">
        <v>2883</v>
      </c>
      <c r="C904" s="263" t="s">
        <v>1973</v>
      </c>
      <c r="D904" s="71" t="s">
        <v>1974</v>
      </c>
    </row>
    <row r="905" spans="1:4">
      <c r="A905" s="250">
        <v>1064</v>
      </c>
      <c r="B905" s="251" t="s">
        <v>2884</v>
      </c>
      <c r="C905" s="262" t="s">
        <v>1973</v>
      </c>
      <c r="D905" s="117" t="s">
        <v>1989</v>
      </c>
    </row>
    <row r="906" spans="1:4">
      <c r="A906" s="250">
        <v>1065</v>
      </c>
      <c r="B906" s="252" t="s">
        <v>2885</v>
      </c>
      <c r="C906" s="263" t="s">
        <v>1973</v>
      </c>
      <c r="D906" s="71" t="s">
        <v>1974</v>
      </c>
    </row>
    <row r="907" spans="1:4">
      <c r="A907" s="250">
        <v>1066</v>
      </c>
      <c r="B907" s="251" t="s">
        <v>2886</v>
      </c>
      <c r="C907" s="262" t="s">
        <v>1973</v>
      </c>
      <c r="D907" s="117" t="s">
        <v>1989</v>
      </c>
    </row>
    <row r="908" spans="1:4">
      <c r="A908" s="250">
        <v>1067</v>
      </c>
      <c r="B908" s="252" t="s">
        <v>2887</v>
      </c>
      <c r="C908" s="263" t="s">
        <v>1973</v>
      </c>
      <c r="D908" s="71" t="s">
        <v>1989</v>
      </c>
    </row>
    <row r="909" spans="1:4">
      <c r="A909" s="250">
        <v>1068</v>
      </c>
      <c r="B909" s="251" t="s">
        <v>2888</v>
      </c>
      <c r="C909" s="262" t="s">
        <v>1973</v>
      </c>
      <c r="D909" s="117" t="s">
        <v>1974</v>
      </c>
    </row>
    <row r="910" spans="1:4">
      <c r="A910" s="250">
        <v>1069</v>
      </c>
      <c r="B910" s="252" t="s">
        <v>2889</v>
      </c>
      <c r="C910" s="263" t="s">
        <v>1973</v>
      </c>
      <c r="D910" s="71" t="s">
        <v>1974</v>
      </c>
    </row>
    <row r="911" spans="1:4">
      <c r="A911" s="250">
        <v>1070</v>
      </c>
      <c r="B911" s="251" t="s">
        <v>2890</v>
      </c>
      <c r="C911" s="262" t="s">
        <v>1993</v>
      </c>
      <c r="D911" s="117" t="s">
        <v>2374</v>
      </c>
    </row>
    <row r="912" spans="1:4">
      <c r="A912" s="250">
        <v>1071</v>
      </c>
      <c r="B912" s="252" t="s">
        <v>2891</v>
      </c>
      <c r="C912" s="263" t="s">
        <v>1973</v>
      </c>
      <c r="D912" s="71" t="s">
        <v>1989</v>
      </c>
    </row>
    <row r="913" spans="1:4">
      <c r="A913" s="250">
        <v>1072</v>
      </c>
      <c r="B913" s="251" t="s">
        <v>2892</v>
      </c>
      <c r="C913" s="262" t="s">
        <v>1973</v>
      </c>
      <c r="D913" s="117" t="s">
        <v>1989</v>
      </c>
    </row>
    <row r="914" spans="1:4">
      <c r="A914" s="250">
        <v>1073</v>
      </c>
      <c r="B914" s="252" t="s">
        <v>2893</v>
      </c>
      <c r="C914" s="263" t="s">
        <v>1973</v>
      </c>
      <c r="D914" s="71" t="s">
        <v>1974</v>
      </c>
    </row>
    <row r="915" spans="1:4">
      <c r="A915" s="250">
        <v>1074</v>
      </c>
      <c r="B915" s="251" t="s">
        <v>2894</v>
      </c>
      <c r="C915" s="262" t="s">
        <v>1973</v>
      </c>
      <c r="D915" s="117" t="s">
        <v>1974</v>
      </c>
    </row>
    <row r="916" spans="1:4">
      <c r="A916" s="250">
        <v>1075</v>
      </c>
      <c r="B916" s="252" t="s">
        <v>2895</v>
      </c>
      <c r="C916" s="263" t="s">
        <v>1973</v>
      </c>
      <c r="D916" s="71" t="s">
        <v>1974</v>
      </c>
    </row>
    <row r="917" spans="1:4">
      <c r="A917" s="250">
        <v>1076</v>
      </c>
      <c r="B917" s="251" t="s">
        <v>2896</v>
      </c>
      <c r="C917" s="262" t="s">
        <v>1973</v>
      </c>
      <c r="D917" s="117" t="s">
        <v>1974</v>
      </c>
    </row>
    <row r="918" spans="1:4">
      <c r="A918" s="250">
        <v>1077</v>
      </c>
      <c r="B918" s="252" t="s">
        <v>2897</v>
      </c>
      <c r="C918" s="263" t="s">
        <v>1973</v>
      </c>
      <c r="D918" s="71" t="s">
        <v>1974</v>
      </c>
    </row>
    <row r="919" spans="1:4">
      <c r="A919" s="250">
        <v>1078</v>
      </c>
      <c r="B919" s="251" t="s">
        <v>2898</v>
      </c>
      <c r="C919" s="262" t="s">
        <v>1973</v>
      </c>
      <c r="D919" s="117" t="s">
        <v>1989</v>
      </c>
    </row>
    <row r="920" spans="1:4">
      <c r="A920" s="250">
        <v>1079</v>
      </c>
      <c r="B920" s="252" t="s">
        <v>2899</v>
      </c>
      <c r="C920" s="263" t="s">
        <v>1973</v>
      </c>
      <c r="D920" s="71" t="s">
        <v>1974</v>
      </c>
    </row>
    <row r="921" spans="1:4">
      <c r="A921" s="250">
        <v>1080</v>
      </c>
      <c r="B921" s="251" t="s">
        <v>2900</v>
      </c>
      <c r="C921" s="262" t="s">
        <v>1973</v>
      </c>
      <c r="D921" s="117" t="s">
        <v>1989</v>
      </c>
    </row>
    <row r="922" spans="1:4">
      <c r="A922" s="250">
        <v>1081</v>
      </c>
      <c r="B922" s="252" t="s">
        <v>2901</v>
      </c>
      <c r="C922" s="264" t="s">
        <v>1973</v>
      </c>
      <c r="D922" s="71" t="s">
        <v>1989</v>
      </c>
    </row>
    <row r="923" spans="1:4">
      <c r="A923" s="250">
        <v>1082</v>
      </c>
      <c r="B923" s="251" t="s">
        <v>2902</v>
      </c>
      <c r="C923" s="265" t="s">
        <v>1973</v>
      </c>
      <c r="D923" s="117" t="s">
        <v>1974</v>
      </c>
    </row>
    <row r="924" spans="1:4">
      <c r="A924" s="250">
        <v>1083</v>
      </c>
      <c r="B924" s="252" t="s">
        <v>2903</v>
      </c>
      <c r="C924" s="264" t="s">
        <v>1980</v>
      </c>
      <c r="D924" s="71" t="s">
        <v>1981</v>
      </c>
    </row>
    <row r="925" spans="1:4">
      <c r="A925" s="250">
        <v>1084</v>
      </c>
      <c r="B925" s="251" t="s">
        <v>2904</v>
      </c>
      <c r="C925" s="265" t="s">
        <v>1973</v>
      </c>
      <c r="D925" s="117" t="s">
        <v>1989</v>
      </c>
    </row>
    <row r="926" spans="1:4">
      <c r="A926" s="250">
        <v>1085</v>
      </c>
      <c r="B926" s="252" t="s">
        <v>2905</v>
      </c>
      <c r="C926" s="264" t="s">
        <v>1973</v>
      </c>
      <c r="D926" s="71" t="s">
        <v>1974</v>
      </c>
    </row>
    <row r="927" spans="1:4">
      <c r="A927" s="250">
        <v>1086</v>
      </c>
      <c r="B927" s="251" t="s">
        <v>2906</v>
      </c>
      <c r="C927" s="265" t="s">
        <v>1973</v>
      </c>
      <c r="D927" s="117" t="s">
        <v>1989</v>
      </c>
    </row>
    <row r="928" spans="1:4">
      <c r="A928" s="250">
        <v>1087</v>
      </c>
      <c r="B928" s="252" t="s">
        <v>2907</v>
      </c>
      <c r="C928" s="264" t="s">
        <v>1973</v>
      </c>
      <c r="D928" s="71" t="s">
        <v>1989</v>
      </c>
    </row>
    <row r="929" spans="1:4">
      <c r="A929" s="250">
        <v>1088</v>
      </c>
      <c r="B929" s="251" t="s">
        <v>2908</v>
      </c>
      <c r="C929" s="265" t="s">
        <v>1973</v>
      </c>
      <c r="D929" s="117" t="s">
        <v>1989</v>
      </c>
    </row>
    <row r="930" spans="1:4">
      <c r="A930" s="250">
        <v>1089</v>
      </c>
      <c r="B930" s="252" t="s">
        <v>2909</v>
      </c>
      <c r="C930" s="264" t="s">
        <v>1973</v>
      </c>
      <c r="D930" s="71" t="s">
        <v>1989</v>
      </c>
    </row>
    <row r="931" spans="1:4">
      <c r="A931" s="250">
        <v>1090</v>
      </c>
      <c r="B931" s="251" t="s">
        <v>2910</v>
      </c>
      <c r="C931" s="262" t="s">
        <v>1980</v>
      </c>
      <c r="D931" s="117" t="s">
        <v>1981</v>
      </c>
    </row>
    <row r="932" spans="1:4">
      <c r="A932" s="250">
        <v>1091</v>
      </c>
      <c r="B932" s="252" t="s">
        <v>2911</v>
      </c>
      <c r="C932" s="263" t="s">
        <v>1973</v>
      </c>
      <c r="D932" s="71" t="s">
        <v>1974</v>
      </c>
    </row>
    <row r="933" spans="1:4">
      <c r="A933" s="250">
        <v>1092</v>
      </c>
      <c r="B933" s="251" t="s">
        <v>2912</v>
      </c>
      <c r="C933" s="262" t="s">
        <v>1973</v>
      </c>
      <c r="D933" s="117" t="s">
        <v>1974</v>
      </c>
    </row>
    <row r="934" spans="1:4">
      <c r="A934" s="250">
        <v>1093</v>
      </c>
      <c r="B934" s="252" t="s">
        <v>2913</v>
      </c>
      <c r="C934" s="263" t="s">
        <v>1973</v>
      </c>
      <c r="D934" s="71" t="s">
        <v>1989</v>
      </c>
    </row>
    <row r="935" spans="1:4">
      <c r="A935" s="250">
        <v>1094</v>
      </c>
      <c r="B935" s="251" t="s">
        <v>2914</v>
      </c>
      <c r="C935" s="262" t="s">
        <v>1973</v>
      </c>
      <c r="D935" s="117" t="s">
        <v>1989</v>
      </c>
    </row>
    <row r="936" spans="1:4">
      <c r="A936" s="250">
        <v>1095</v>
      </c>
      <c r="B936" s="252" t="s">
        <v>2915</v>
      </c>
      <c r="C936" s="263" t="s">
        <v>1973</v>
      </c>
      <c r="D936" s="71" t="s">
        <v>1989</v>
      </c>
    </row>
    <row r="937" spans="1:4">
      <c r="A937" s="250">
        <v>1096</v>
      </c>
      <c r="B937" s="251" t="s">
        <v>2916</v>
      </c>
      <c r="C937" s="262" t="s">
        <v>1980</v>
      </c>
      <c r="D937" s="117" t="s">
        <v>1981</v>
      </c>
    </row>
    <row r="938" spans="1:4">
      <c r="A938" s="250">
        <v>1097</v>
      </c>
      <c r="B938" s="252" t="s">
        <v>2917</v>
      </c>
      <c r="C938" s="263" t="s">
        <v>1973</v>
      </c>
      <c r="D938" s="71" t="s">
        <v>1989</v>
      </c>
    </row>
    <row r="939" spans="1:4">
      <c r="A939" s="250">
        <v>1098</v>
      </c>
      <c r="B939" s="251" t="s">
        <v>2918</v>
      </c>
      <c r="C939" s="262" t="s">
        <v>1993</v>
      </c>
      <c r="D939" s="117" t="s">
        <v>2001</v>
      </c>
    </row>
    <row r="940" spans="1:4">
      <c r="A940" s="250">
        <v>1099</v>
      </c>
      <c r="B940" s="252" t="s">
        <v>2919</v>
      </c>
      <c r="C940" s="263" t="s">
        <v>1973</v>
      </c>
      <c r="D940" s="71" t="s">
        <v>1974</v>
      </c>
    </row>
    <row r="941" spans="1:4">
      <c r="A941" s="250">
        <v>1100</v>
      </c>
      <c r="B941" s="251" t="s">
        <v>2920</v>
      </c>
      <c r="C941" s="262" t="s">
        <v>1973</v>
      </c>
      <c r="D941" s="117" t="s">
        <v>1974</v>
      </c>
    </row>
    <row r="942" spans="1:4">
      <c r="A942" s="250">
        <v>1101</v>
      </c>
      <c r="B942" s="252" t="s">
        <v>2921</v>
      </c>
      <c r="C942" s="263" t="s">
        <v>1973</v>
      </c>
      <c r="D942" s="71" t="s">
        <v>1989</v>
      </c>
    </row>
    <row r="943" spans="1:4">
      <c r="A943" s="250">
        <v>1102</v>
      </c>
      <c r="B943" s="251" t="s">
        <v>2922</v>
      </c>
      <c r="C943" s="262" t="s">
        <v>1973</v>
      </c>
      <c r="D943" s="117" t="s">
        <v>1974</v>
      </c>
    </row>
    <row r="944" spans="1:4">
      <c r="A944" s="250">
        <v>1103</v>
      </c>
      <c r="B944" s="252" t="s">
        <v>2923</v>
      </c>
      <c r="C944" s="263" t="s">
        <v>1973</v>
      </c>
      <c r="D944" s="71" t="s">
        <v>1974</v>
      </c>
    </row>
    <row r="945" spans="1:4">
      <c r="A945" s="250">
        <v>1104</v>
      </c>
      <c r="B945" s="251" t="s">
        <v>2924</v>
      </c>
      <c r="C945" s="262" t="s">
        <v>1973</v>
      </c>
      <c r="D945" s="117" t="s">
        <v>1989</v>
      </c>
    </row>
    <row r="946" spans="1:4">
      <c r="A946" s="250">
        <v>1105</v>
      </c>
      <c r="B946" s="252" t="s">
        <v>2925</v>
      </c>
      <c r="C946" s="263" t="s">
        <v>1973</v>
      </c>
      <c r="D946" s="71" t="s">
        <v>1989</v>
      </c>
    </row>
    <row r="947" spans="1:4">
      <c r="A947" s="250">
        <v>1106</v>
      </c>
      <c r="B947" s="251" t="s">
        <v>2926</v>
      </c>
      <c r="C947" s="262" t="s">
        <v>1973</v>
      </c>
      <c r="D947" s="117" t="s">
        <v>1974</v>
      </c>
    </row>
    <row r="948" spans="1:4">
      <c r="A948" s="250">
        <v>1107</v>
      </c>
      <c r="B948" s="252" t="s">
        <v>2927</v>
      </c>
      <c r="C948" s="263" t="s">
        <v>1973</v>
      </c>
      <c r="D948" s="71" t="s">
        <v>1974</v>
      </c>
    </row>
    <row r="949" spans="1:4">
      <c r="A949" s="250">
        <v>1108</v>
      </c>
      <c r="B949" s="251" t="s">
        <v>2928</v>
      </c>
      <c r="C949" s="262" t="s">
        <v>1973</v>
      </c>
      <c r="D949" s="117" t="s">
        <v>1974</v>
      </c>
    </row>
    <row r="950" spans="1:4">
      <c r="A950" s="250">
        <v>1109</v>
      </c>
      <c r="B950" s="252" t="s">
        <v>2929</v>
      </c>
      <c r="C950" s="263" t="s">
        <v>1973</v>
      </c>
      <c r="D950" s="71" t="s">
        <v>1974</v>
      </c>
    </row>
    <row r="951" spans="1:4">
      <c r="A951" s="250">
        <v>1110</v>
      </c>
      <c r="B951" s="251" t="s">
        <v>2930</v>
      </c>
      <c r="C951" s="262" t="s">
        <v>1973</v>
      </c>
      <c r="D951" s="117" t="s">
        <v>1974</v>
      </c>
    </row>
    <row r="952" spans="1:4">
      <c r="A952" s="250">
        <v>1111</v>
      </c>
      <c r="B952" s="252" t="s">
        <v>2931</v>
      </c>
      <c r="C952" s="263" t="s">
        <v>1973</v>
      </c>
      <c r="D952" s="71" t="s">
        <v>1974</v>
      </c>
    </row>
    <row r="953" spans="1:4">
      <c r="A953" s="250">
        <v>1112</v>
      </c>
      <c r="B953" s="251" t="s">
        <v>2932</v>
      </c>
      <c r="C953" s="262" t="s">
        <v>1973</v>
      </c>
      <c r="D953" s="117" t="s">
        <v>1974</v>
      </c>
    </row>
    <row r="954" spans="1:4">
      <c r="A954" s="250">
        <v>1113</v>
      </c>
      <c r="B954" s="252" t="s">
        <v>2933</v>
      </c>
      <c r="C954" s="263" t="s">
        <v>1973</v>
      </c>
      <c r="D954" s="71" t="s">
        <v>1974</v>
      </c>
    </row>
    <row r="955" spans="1:4">
      <c r="A955" s="250">
        <v>1114</v>
      </c>
      <c r="B955" s="251" t="s">
        <v>2934</v>
      </c>
      <c r="C955" s="262" t="s">
        <v>1973</v>
      </c>
      <c r="D955" s="117" t="s">
        <v>1974</v>
      </c>
    </row>
    <row r="956" spans="1:4">
      <c r="A956" s="250">
        <v>1115</v>
      </c>
      <c r="B956" s="252" t="s">
        <v>2935</v>
      </c>
      <c r="C956" s="263" t="s">
        <v>1973</v>
      </c>
      <c r="D956" s="71" t="s">
        <v>1974</v>
      </c>
    </row>
    <row r="957" spans="1:4">
      <c r="A957" s="250">
        <v>1116</v>
      </c>
      <c r="B957" s="251" t="s">
        <v>2936</v>
      </c>
      <c r="C957" s="262" t="s">
        <v>1973</v>
      </c>
      <c r="D957" s="117" t="s">
        <v>1974</v>
      </c>
    </row>
    <row r="958" spans="1:4">
      <c r="A958" s="250">
        <v>1117</v>
      </c>
      <c r="B958" s="252" t="s">
        <v>2937</v>
      </c>
      <c r="C958" s="263" t="s">
        <v>1973</v>
      </c>
      <c r="D958" s="71" t="s">
        <v>1974</v>
      </c>
    </row>
    <row r="959" spans="1:4">
      <c r="A959" s="250">
        <v>1118</v>
      </c>
      <c r="B959" s="251" t="s">
        <v>2938</v>
      </c>
      <c r="C959" s="262" t="s">
        <v>1973</v>
      </c>
      <c r="D959" s="117" t="s">
        <v>1974</v>
      </c>
    </row>
    <row r="960" spans="1:4">
      <c r="A960" s="250">
        <v>1119</v>
      </c>
      <c r="B960" s="252" t="s">
        <v>2939</v>
      </c>
      <c r="C960" s="263" t="s">
        <v>1973</v>
      </c>
      <c r="D960" s="71" t="s">
        <v>1974</v>
      </c>
    </row>
    <row r="961" spans="1:4">
      <c r="A961" s="250">
        <v>1120</v>
      </c>
      <c r="B961" s="251" t="s">
        <v>2940</v>
      </c>
      <c r="C961" s="262" t="s">
        <v>1973</v>
      </c>
      <c r="D961" s="117" t="s">
        <v>1974</v>
      </c>
    </row>
    <row r="962" spans="1:4">
      <c r="A962" s="250">
        <v>1121</v>
      </c>
      <c r="B962" s="252" t="s">
        <v>2941</v>
      </c>
      <c r="C962" s="263" t="s">
        <v>1973</v>
      </c>
      <c r="D962" s="71" t="s">
        <v>1974</v>
      </c>
    </row>
    <row r="963" spans="1:4">
      <c r="A963" s="250">
        <v>1122</v>
      </c>
      <c r="B963" s="251" t="s">
        <v>2942</v>
      </c>
      <c r="C963" s="262" t="s">
        <v>1973</v>
      </c>
      <c r="D963" s="117" t="s">
        <v>1974</v>
      </c>
    </row>
    <row r="964" spans="1:4">
      <c r="A964" s="250">
        <v>1123</v>
      </c>
      <c r="B964" s="252" t="s">
        <v>2943</v>
      </c>
      <c r="C964" s="263" t="s">
        <v>1973</v>
      </c>
      <c r="D964" s="71" t="s">
        <v>1974</v>
      </c>
    </row>
    <row r="965" spans="1:4">
      <c r="A965" s="250">
        <v>1124</v>
      </c>
      <c r="B965" s="251" t="s">
        <v>2944</v>
      </c>
      <c r="C965" s="262" t="s">
        <v>1973</v>
      </c>
      <c r="D965" s="117" t="s">
        <v>1974</v>
      </c>
    </row>
    <row r="966" spans="1:4">
      <c r="A966" s="250">
        <v>1125</v>
      </c>
      <c r="B966" s="252" t="s">
        <v>2945</v>
      </c>
      <c r="C966" s="263" t="s">
        <v>1973</v>
      </c>
      <c r="D966" s="71" t="s">
        <v>1989</v>
      </c>
    </row>
    <row r="967" spans="1:4">
      <c r="A967" s="250">
        <v>1126</v>
      </c>
      <c r="B967" s="251" t="s">
        <v>2946</v>
      </c>
      <c r="C967" s="262" t="s">
        <v>1973</v>
      </c>
      <c r="D967" s="117" t="s">
        <v>1989</v>
      </c>
    </row>
    <row r="968" spans="1:4">
      <c r="A968" s="250">
        <v>1127</v>
      </c>
      <c r="B968" s="252" t="s">
        <v>2947</v>
      </c>
      <c r="C968" s="263" t="s">
        <v>1973</v>
      </c>
      <c r="D968" s="71" t="s">
        <v>1989</v>
      </c>
    </row>
    <row r="969" spans="1:4">
      <c r="A969" s="250">
        <v>1128</v>
      </c>
      <c r="B969" s="251" t="s">
        <v>2948</v>
      </c>
      <c r="C969" s="262" t="s">
        <v>1973</v>
      </c>
      <c r="D969" s="117" t="s">
        <v>1974</v>
      </c>
    </row>
    <row r="970" spans="1:4">
      <c r="A970" s="250">
        <v>1129</v>
      </c>
      <c r="B970" s="252" t="s">
        <v>2949</v>
      </c>
      <c r="C970" s="263" t="s">
        <v>1973</v>
      </c>
      <c r="D970" s="71" t="s">
        <v>1989</v>
      </c>
    </row>
    <row r="971" spans="1:4">
      <c r="A971" s="250">
        <v>1130</v>
      </c>
      <c r="B971" s="251" t="s">
        <v>2950</v>
      </c>
      <c r="C971" s="262" t="s">
        <v>1973</v>
      </c>
      <c r="D971" s="117" t="s">
        <v>1989</v>
      </c>
    </row>
    <row r="972" spans="1:4">
      <c r="A972" s="250">
        <v>1131</v>
      </c>
      <c r="B972" s="252" t="s">
        <v>2951</v>
      </c>
      <c r="C972" s="263" t="s">
        <v>1973</v>
      </c>
      <c r="D972" s="71" t="s">
        <v>1974</v>
      </c>
    </row>
    <row r="973" spans="1:4">
      <c r="A973" s="250">
        <v>1132</v>
      </c>
      <c r="B973" s="251" t="s">
        <v>2952</v>
      </c>
      <c r="C973" s="262" t="s">
        <v>1973</v>
      </c>
      <c r="D973" s="117" t="s">
        <v>1974</v>
      </c>
    </row>
    <row r="974" spans="1:4">
      <c r="A974" s="250">
        <v>1133</v>
      </c>
      <c r="B974" s="252" t="s">
        <v>2953</v>
      </c>
      <c r="C974" s="263" t="s">
        <v>1973</v>
      </c>
      <c r="D974" s="71" t="s">
        <v>1974</v>
      </c>
    </row>
    <row r="975" spans="1:4">
      <c r="A975" s="250">
        <v>1134</v>
      </c>
      <c r="B975" s="251" t="s">
        <v>2954</v>
      </c>
      <c r="C975" s="262" t="s">
        <v>1973</v>
      </c>
      <c r="D975" s="117" t="s">
        <v>1989</v>
      </c>
    </row>
    <row r="976" spans="1:4">
      <c r="A976" s="250">
        <v>1135</v>
      </c>
      <c r="B976" s="252" t="s">
        <v>2955</v>
      </c>
      <c r="C976" s="263" t="s">
        <v>1973</v>
      </c>
      <c r="D976" s="71" t="s">
        <v>1989</v>
      </c>
    </row>
    <row r="977" spans="1:4">
      <c r="A977" s="250">
        <v>1136</v>
      </c>
      <c r="B977" s="251" t="s">
        <v>2956</v>
      </c>
      <c r="C977" s="262" t="s">
        <v>1993</v>
      </c>
      <c r="D977" s="117" t="s">
        <v>2012</v>
      </c>
    </row>
    <row r="978" spans="1:4">
      <c r="A978" s="250">
        <v>1137</v>
      </c>
      <c r="B978" s="252" t="s">
        <v>2957</v>
      </c>
      <c r="C978" s="263" t="s">
        <v>1980</v>
      </c>
      <c r="D978" s="71" t="s">
        <v>1981</v>
      </c>
    </row>
    <row r="979" spans="1:4">
      <c r="A979" s="250">
        <v>1138</v>
      </c>
      <c r="B979" s="251" t="s">
        <v>2958</v>
      </c>
      <c r="C979" s="262" t="s">
        <v>1973</v>
      </c>
      <c r="D979" s="117" t="s">
        <v>1989</v>
      </c>
    </row>
    <row r="980" spans="1:4">
      <c r="A980" s="250">
        <v>1139</v>
      </c>
      <c r="B980" s="252" t="s">
        <v>2959</v>
      </c>
      <c r="C980" s="263" t="s">
        <v>1980</v>
      </c>
      <c r="D980" s="71" t="s">
        <v>1981</v>
      </c>
    </row>
    <row r="981" spans="1:4">
      <c r="A981" s="250">
        <v>1140</v>
      </c>
      <c r="B981" s="251" t="s">
        <v>2960</v>
      </c>
      <c r="C981" s="262" t="s">
        <v>1973</v>
      </c>
      <c r="D981" s="117" t="s">
        <v>1989</v>
      </c>
    </row>
    <row r="982" spans="1:4">
      <c r="A982" s="250">
        <v>1141</v>
      </c>
      <c r="B982" s="252" t="s">
        <v>2961</v>
      </c>
      <c r="C982" s="263" t="s">
        <v>1973</v>
      </c>
      <c r="D982" s="71" t="s">
        <v>1989</v>
      </c>
    </row>
    <row r="983" spans="1:4">
      <c r="A983" s="250">
        <v>1142</v>
      </c>
      <c r="B983" s="251" t="s">
        <v>2962</v>
      </c>
      <c r="C983" s="262" t="s">
        <v>1993</v>
      </c>
      <c r="D983" s="117" t="s">
        <v>2001</v>
      </c>
    </row>
    <row r="984" spans="1:4">
      <c r="A984" s="250">
        <v>1143</v>
      </c>
      <c r="B984" s="252" t="s">
        <v>2963</v>
      </c>
      <c r="C984" s="263" t="s">
        <v>1993</v>
      </c>
      <c r="D984" s="71" t="s">
        <v>2001</v>
      </c>
    </row>
    <row r="985" spans="1:4">
      <c r="A985" s="253">
        <v>1144</v>
      </c>
      <c r="B985" s="254" t="s">
        <v>2964</v>
      </c>
      <c r="C985" s="266" t="s">
        <v>1973</v>
      </c>
      <c r="D985" s="270" t="s">
        <v>1974</v>
      </c>
    </row>
    <row r="986" spans="1:4">
      <c r="A986" s="250">
        <v>1145</v>
      </c>
      <c r="B986" s="255" t="s">
        <v>2965</v>
      </c>
      <c r="C986" s="267" t="s">
        <v>1973</v>
      </c>
      <c r="D986" s="71" t="s">
        <v>1989</v>
      </c>
    </row>
    <row r="987" spans="1:4">
      <c r="A987" s="253">
        <v>1146</v>
      </c>
      <c r="B987" s="254" t="s">
        <v>2966</v>
      </c>
      <c r="C987" s="266" t="s">
        <v>1973</v>
      </c>
      <c r="D987" s="270" t="s">
        <v>1974</v>
      </c>
    </row>
    <row r="988" spans="1:4">
      <c r="A988" s="250">
        <v>1147</v>
      </c>
      <c r="B988" s="255" t="s">
        <v>2967</v>
      </c>
      <c r="C988" s="267" t="s">
        <v>1973</v>
      </c>
      <c r="D988" s="271" t="s">
        <v>1974</v>
      </c>
    </row>
    <row r="989" spans="1:4">
      <c r="A989" s="253">
        <v>1148</v>
      </c>
      <c r="B989" s="251" t="s">
        <v>2968</v>
      </c>
      <c r="C989" s="262" t="s">
        <v>1993</v>
      </c>
      <c r="D989" s="117" t="s">
        <v>2001</v>
      </c>
    </row>
    <row r="990" spans="1:4">
      <c r="A990" s="250">
        <v>1149</v>
      </c>
      <c r="B990" s="255" t="s">
        <v>2969</v>
      </c>
      <c r="C990" s="268" t="s">
        <v>1973</v>
      </c>
      <c r="D990" s="71" t="s">
        <v>1989</v>
      </c>
    </row>
    <row r="991" spans="1:4">
      <c r="A991" s="253">
        <v>1150</v>
      </c>
      <c r="B991" s="251" t="s">
        <v>2970</v>
      </c>
      <c r="C991" s="262" t="s">
        <v>1980</v>
      </c>
      <c r="D991" s="117" t="s">
        <v>1981</v>
      </c>
    </row>
    <row r="992" spans="1:4">
      <c r="A992" s="250">
        <v>1151</v>
      </c>
      <c r="B992" s="252" t="s">
        <v>2971</v>
      </c>
      <c r="C992" s="268" t="s">
        <v>1973</v>
      </c>
      <c r="D992" s="71" t="s">
        <v>1989</v>
      </c>
    </row>
    <row r="993" spans="1:4">
      <c r="A993" s="253">
        <v>1152</v>
      </c>
      <c r="B993" s="254" t="s">
        <v>2972</v>
      </c>
      <c r="C993" s="269" t="s">
        <v>1973</v>
      </c>
      <c r="D993" s="117" t="s">
        <v>1989</v>
      </c>
    </row>
    <row r="994" spans="1:4">
      <c r="A994" s="253">
        <v>1153</v>
      </c>
      <c r="B994" s="255" t="s">
        <v>2973</v>
      </c>
      <c r="C994" s="268" t="s">
        <v>1973</v>
      </c>
      <c r="D994" s="71" t="s">
        <v>1974</v>
      </c>
    </row>
    <row r="995" spans="1:4">
      <c r="A995" s="253">
        <v>1154</v>
      </c>
      <c r="B995" s="254" t="s">
        <v>2974</v>
      </c>
      <c r="C995" s="269" t="s">
        <v>1973</v>
      </c>
      <c r="D995" s="117" t="s">
        <v>1974</v>
      </c>
    </row>
    <row r="996" spans="1:4">
      <c r="A996" s="253">
        <v>1155</v>
      </c>
      <c r="B996" s="255" t="s">
        <v>2975</v>
      </c>
      <c r="C996" s="268" t="s">
        <v>1973</v>
      </c>
      <c r="D996" s="71" t="s">
        <v>1974</v>
      </c>
    </row>
    <row r="997" spans="1:4">
      <c r="A997" s="253">
        <v>1156</v>
      </c>
      <c r="B997" s="254" t="s">
        <v>2976</v>
      </c>
      <c r="C997" s="269" t="s">
        <v>1973</v>
      </c>
      <c r="D997" s="117" t="s">
        <v>1974</v>
      </c>
    </row>
    <row r="998" spans="1:4">
      <c r="A998" s="253">
        <v>1157</v>
      </c>
      <c r="B998" s="255" t="s">
        <v>2977</v>
      </c>
      <c r="C998" s="268" t="s">
        <v>1973</v>
      </c>
      <c r="D998" s="71" t="s">
        <v>1974</v>
      </c>
    </row>
    <row r="999" spans="1:4">
      <c r="A999" s="253">
        <v>1158</v>
      </c>
      <c r="B999" s="254" t="s">
        <v>2978</v>
      </c>
      <c r="C999" s="269" t="s">
        <v>1973</v>
      </c>
      <c r="D999" s="117" t="s">
        <v>1974</v>
      </c>
    </row>
    <row r="1000" spans="1:4">
      <c r="A1000" s="253">
        <v>1159</v>
      </c>
      <c r="B1000" s="255" t="s">
        <v>2979</v>
      </c>
      <c r="C1000" s="268" t="s">
        <v>1980</v>
      </c>
      <c r="D1000" s="71" t="s">
        <v>1981</v>
      </c>
    </row>
    <row r="1001" spans="1:4">
      <c r="A1001" s="253">
        <v>1160</v>
      </c>
      <c r="B1001" s="254" t="s">
        <v>2980</v>
      </c>
      <c r="C1001" s="269" t="s">
        <v>1980</v>
      </c>
      <c r="D1001" s="117" t="s">
        <v>1981</v>
      </c>
    </row>
    <row r="1002" spans="1:4">
      <c r="A1002" s="253">
        <v>1161</v>
      </c>
      <c r="B1002" s="255" t="s">
        <v>2981</v>
      </c>
      <c r="C1002" s="268" t="s">
        <v>1973</v>
      </c>
      <c r="D1002" s="71" t="s">
        <v>1989</v>
      </c>
    </row>
    <row r="1003" spans="1:4">
      <c r="A1003" s="253">
        <v>1162</v>
      </c>
      <c r="B1003" s="254" t="s">
        <v>2982</v>
      </c>
      <c r="C1003" s="269" t="s">
        <v>1973</v>
      </c>
      <c r="D1003" s="117" t="s">
        <v>1989</v>
      </c>
    </row>
    <row r="1004" spans="1:4">
      <c r="A1004" s="253">
        <v>1163</v>
      </c>
      <c r="B1004" s="255" t="s">
        <v>2983</v>
      </c>
      <c r="C1004" s="268" t="s">
        <v>1973</v>
      </c>
      <c r="D1004" s="71" t="s">
        <v>1989</v>
      </c>
    </row>
    <row r="1005" spans="1:4">
      <c r="A1005" s="253">
        <v>1164</v>
      </c>
      <c r="B1005" s="254" t="s">
        <v>2984</v>
      </c>
      <c r="C1005" s="269" t="s">
        <v>1973</v>
      </c>
      <c r="D1005" s="117" t="s">
        <v>1974</v>
      </c>
    </row>
    <row r="1006" spans="1:4">
      <c r="A1006" s="253">
        <v>1165</v>
      </c>
      <c r="B1006" s="255" t="s">
        <v>2985</v>
      </c>
      <c r="C1006" s="268" t="s">
        <v>1973</v>
      </c>
      <c r="D1006" s="71" t="s">
        <v>1974</v>
      </c>
    </row>
    <row r="1007" spans="1:4">
      <c r="A1007" s="253">
        <v>1166</v>
      </c>
      <c r="B1007" s="254" t="s">
        <v>2986</v>
      </c>
      <c r="C1007" s="269" t="s">
        <v>1973</v>
      </c>
      <c r="D1007" s="117" t="s">
        <v>1974</v>
      </c>
    </row>
    <row r="1008" spans="1:4">
      <c r="A1008" s="253">
        <v>1167</v>
      </c>
      <c r="B1008" s="255" t="s">
        <v>2987</v>
      </c>
      <c r="C1008" s="268" t="s">
        <v>1980</v>
      </c>
      <c r="D1008" s="71" t="s">
        <v>1981</v>
      </c>
    </row>
    <row r="1009" spans="1:4">
      <c r="A1009" s="253">
        <v>1168</v>
      </c>
      <c r="B1009" s="254" t="s">
        <v>2988</v>
      </c>
      <c r="C1009" s="269" t="s">
        <v>1973</v>
      </c>
      <c r="D1009" s="117" t="s">
        <v>1989</v>
      </c>
    </row>
    <row r="1010" spans="1:4">
      <c r="A1010" s="253">
        <v>1169</v>
      </c>
      <c r="B1010" s="255" t="s">
        <v>2989</v>
      </c>
      <c r="C1010" s="268" t="s">
        <v>1973</v>
      </c>
      <c r="D1010" s="71" t="s">
        <v>1989</v>
      </c>
    </row>
    <row r="1011" spans="1:4">
      <c r="A1011" s="253">
        <v>1170</v>
      </c>
      <c r="B1011" s="254" t="s">
        <v>2990</v>
      </c>
      <c r="C1011" s="269" t="s">
        <v>1973</v>
      </c>
      <c r="D1011" s="117" t="s">
        <v>1974</v>
      </c>
    </row>
    <row r="1012" spans="1:4">
      <c r="A1012" s="253">
        <v>1171</v>
      </c>
      <c r="B1012" s="255" t="s">
        <v>2991</v>
      </c>
      <c r="C1012" s="268" t="s">
        <v>1973</v>
      </c>
      <c r="D1012" s="71" t="s">
        <v>1989</v>
      </c>
    </row>
    <row r="1013" spans="1:4">
      <c r="A1013" s="253">
        <v>1172</v>
      </c>
      <c r="B1013" s="251" t="s">
        <v>2992</v>
      </c>
      <c r="C1013" s="269" t="s">
        <v>1973</v>
      </c>
      <c r="D1013" s="117" t="s">
        <v>1974</v>
      </c>
    </row>
    <row r="1014" spans="1:4">
      <c r="A1014" s="253">
        <v>1173</v>
      </c>
      <c r="B1014" s="252" t="s">
        <v>2993</v>
      </c>
      <c r="C1014" s="268" t="s">
        <v>1973</v>
      </c>
      <c r="D1014" s="71" t="s">
        <v>1974</v>
      </c>
    </row>
    <row r="1015" spans="1:4">
      <c r="A1015" s="253">
        <v>1174</v>
      </c>
      <c r="B1015" s="254" t="s">
        <v>2994</v>
      </c>
      <c r="C1015" s="269" t="s">
        <v>1973</v>
      </c>
      <c r="D1015" s="117" t="s">
        <v>1974</v>
      </c>
    </row>
    <row r="1016" spans="1:4">
      <c r="A1016" s="253">
        <v>1175</v>
      </c>
      <c r="B1016" s="255" t="s">
        <v>2995</v>
      </c>
      <c r="C1016" s="268" t="s">
        <v>1973</v>
      </c>
      <c r="D1016" s="71" t="s">
        <v>1974</v>
      </c>
    </row>
    <row r="1017" spans="1:4">
      <c r="A1017" s="253">
        <v>1176</v>
      </c>
      <c r="B1017" s="254" t="s">
        <v>2996</v>
      </c>
      <c r="C1017" s="269" t="s">
        <v>1980</v>
      </c>
      <c r="D1017" s="117" t="s">
        <v>1981</v>
      </c>
    </row>
    <row r="1018" spans="1:4">
      <c r="A1018" s="253">
        <v>1177</v>
      </c>
      <c r="B1018" s="255" t="s">
        <v>2997</v>
      </c>
      <c r="C1018" s="268" t="s">
        <v>1993</v>
      </c>
      <c r="D1018" s="71" t="s">
        <v>2001</v>
      </c>
    </row>
    <row r="1019" spans="1:4">
      <c r="A1019" s="253">
        <v>1178</v>
      </c>
      <c r="B1019" s="251" t="s">
        <v>2998</v>
      </c>
      <c r="C1019" s="269" t="s">
        <v>1973</v>
      </c>
      <c r="D1019" s="117" t="s">
        <v>1974</v>
      </c>
    </row>
    <row r="1020" spans="1:4">
      <c r="A1020" s="253">
        <v>1179</v>
      </c>
      <c r="B1020" s="252" t="s">
        <v>2999</v>
      </c>
      <c r="C1020" s="268" t="s">
        <v>1973</v>
      </c>
      <c r="D1020" s="71" t="s">
        <v>1974</v>
      </c>
    </row>
    <row r="1021" spans="1:4">
      <c r="A1021" s="253">
        <v>1180</v>
      </c>
      <c r="B1021" s="251" t="s">
        <v>3000</v>
      </c>
      <c r="C1021" s="269" t="s">
        <v>1973</v>
      </c>
      <c r="D1021" s="117" t="s">
        <v>1974</v>
      </c>
    </row>
    <row r="1022" spans="1:4">
      <c r="A1022" s="253">
        <v>1181</v>
      </c>
      <c r="B1022" s="252" t="s">
        <v>3001</v>
      </c>
      <c r="C1022" s="268" t="s">
        <v>1973</v>
      </c>
      <c r="D1022" s="71" t="s">
        <v>1974</v>
      </c>
    </row>
    <row r="1023" spans="1:4">
      <c r="A1023" s="253">
        <v>1182</v>
      </c>
      <c r="B1023" s="254" t="s">
        <v>3002</v>
      </c>
      <c r="C1023" s="269" t="s">
        <v>1980</v>
      </c>
      <c r="D1023" s="117" t="s">
        <v>1981</v>
      </c>
    </row>
    <row r="1024" spans="1:4">
      <c r="A1024" s="253">
        <v>1183</v>
      </c>
      <c r="B1024" s="252" t="s">
        <v>3003</v>
      </c>
      <c r="C1024" s="264" t="s">
        <v>1973</v>
      </c>
      <c r="D1024" s="71" t="s">
        <v>1974</v>
      </c>
    </row>
    <row r="1025" spans="1:4">
      <c r="A1025" s="253">
        <v>1184</v>
      </c>
      <c r="B1025" s="254" t="s">
        <v>3004</v>
      </c>
      <c r="C1025" s="269" t="s">
        <v>1973</v>
      </c>
      <c r="D1025" s="270" t="s">
        <v>1989</v>
      </c>
    </row>
    <row r="1026" spans="1:4">
      <c r="A1026" s="253">
        <v>1185</v>
      </c>
      <c r="B1026" s="252" t="s">
        <v>3005</v>
      </c>
      <c r="C1026" s="268" t="s">
        <v>1973</v>
      </c>
      <c r="D1026" s="71" t="s">
        <v>1974</v>
      </c>
    </row>
    <row r="1027" spans="1:4">
      <c r="A1027" s="253">
        <v>1186</v>
      </c>
      <c r="B1027" s="251" t="s">
        <v>3006</v>
      </c>
      <c r="C1027" s="269" t="s">
        <v>1973</v>
      </c>
      <c r="D1027" s="270" t="s">
        <v>1989</v>
      </c>
    </row>
    <row r="1028" spans="1:4">
      <c r="A1028" s="253">
        <v>1187</v>
      </c>
      <c r="B1028" s="252" t="s">
        <v>3007</v>
      </c>
      <c r="C1028" s="268" t="s">
        <v>1973</v>
      </c>
      <c r="D1028" s="271" t="s">
        <v>1989</v>
      </c>
    </row>
    <row r="1029" spans="1:4">
      <c r="A1029" s="253">
        <v>1188</v>
      </c>
      <c r="B1029" s="251" t="s">
        <v>3008</v>
      </c>
      <c r="C1029" s="269" t="s">
        <v>1973</v>
      </c>
      <c r="D1029" s="270" t="s">
        <v>1989</v>
      </c>
    </row>
    <row r="1030" spans="1:4">
      <c r="A1030" s="253">
        <v>1189</v>
      </c>
      <c r="B1030" s="252" t="s">
        <v>3009</v>
      </c>
      <c r="C1030" s="268" t="s">
        <v>1973</v>
      </c>
      <c r="D1030" s="271" t="s">
        <v>1989</v>
      </c>
    </row>
    <row r="1031" spans="1:4">
      <c r="A1031" s="253">
        <v>1190</v>
      </c>
      <c r="B1031" s="251" t="s">
        <v>3010</v>
      </c>
      <c r="C1031" s="269" t="s">
        <v>1973</v>
      </c>
      <c r="D1031" s="117" t="s">
        <v>1974</v>
      </c>
    </row>
    <row r="1032" spans="1:4">
      <c r="A1032" s="253">
        <v>1191</v>
      </c>
      <c r="B1032" s="252" t="s">
        <v>3011</v>
      </c>
      <c r="C1032" s="268" t="s">
        <v>1973</v>
      </c>
      <c r="D1032" s="71" t="s">
        <v>1974</v>
      </c>
    </row>
    <row r="1033" spans="1:4">
      <c r="A1033" s="253">
        <v>1192</v>
      </c>
      <c r="B1033" s="251" t="s">
        <v>3012</v>
      </c>
      <c r="C1033" s="269" t="s">
        <v>1973</v>
      </c>
      <c r="D1033" s="117" t="s">
        <v>1974</v>
      </c>
    </row>
    <row r="1034" spans="1:4">
      <c r="A1034" s="253">
        <v>1193</v>
      </c>
      <c r="B1034" s="252" t="s">
        <v>3013</v>
      </c>
      <c r="C1034" s="268" t="s">
        <v>1973</v>
      </c>
      <c r="D1034" s="71" t="s">
        <v>1974</v>
      </c>
    </row>
    <row r="1035" spans="1:4">
      <c r="A1035" s="253">
        <v>1194</v>
      </c>
      <c r="B1035" s="251" t="s">
        <v>3014</v>
      </c>
      <c r="C1035" s="269" t="s">
        <v>1973</v>
      </c>
      <c r="D1035" s="117" t="s">
        <v>1974</v>
      </c>
    </row>
    <row r="1036" spans="1:4">
      <c r="A1036" s="253">
        <v>1195</v>
      </c>
      <c r="B1036" s="255" t="s">
        <v>3015</v>
      </c>
      <c r="C1036" s="268" t="s">
        <v>1973</v>
      </c>
      <c r="D1036" s="71" t="s">
        <v>1974</v>
      </c>
    </row>
    <row r="1037" spans="1:4">
      <c r="A1037" s="253">
        <v>1196</v>
      </c>
      <c r="B1037" s="254" t="s">
        <v>3016</v>
      </c>
      <c r="C1037" s="266" t="s">
        <v>1980</v>
      </c>
      <c r="D1037" s="270" t="s">
        <v>1981</v>
      </c>
    </row>
    <row r="1038" spans="1:4">
      <c r="A1038" s="253">
        <v>1197</v>
      </c>
      <c r="B1038" s="255" t="s">
        <v>3017</v>
      </c>
      <c r="C1038" s="268" t="s">
        <v>1973</v>
      </c>
      <c r="D1038" s="71" t="s">
        <v>1974</v>
      </c>
    </row>
    <row r="1039" spans="1:4">
      <c r="A1039" s="253">
        <v>1198</v>
      </c>
      <c r="B1039" s="251" t="s">
        <v>3018</v>
      </c>
      <c r="C1039" s="269" t="s">
        <v>1973</v>
      </c>
      <c r="D1039" s="117" t="s">
        <v>1974</v>
      </c>
    </row>
    <row r="1040" spans="1:4">
      <c r="A1040" s="253">
        <v>1199</v>
      </c>
      <c r="B1040" s="252" t="s">
        <v>3019</v>
      </c>
      <c r="C1040" s="268" t="s">
        <v>1973</v>
      </c>
      <c r="D1040" s="71" t="s">
        <v>1974</v>
      </c>
    </row>
    <row r="1041" spans="1:4">
      <c r="A1041" s="253">
        <v>1200</v>
      </c>
      <c r="B1041" s="251" t="s">
        <v>3020</v>
      </c>
      <c r="C1041" s="269" t="s">
        <v>1973</v>
      </c>
      <c r="D1041" s="117" t="s">
        <v>1974</v>
      </c>
    </row>
    <row r="1042" spans="1:4">
      <c r="A1042" s="253">
        <v>1201</v>
      </c>
      <c r="B1042" s="252" t="s">
        <v>3021</v>
      </c>
      <c r="C1042" s="268" t="s">
        <v>1973</v>
      </c>
      <c r="D1042" s="71" t="s">
        <v>1974</v>
      </c>
    </row>
    <row r="1043" spans="1:4">
      <c r="A1043" s="253">
        <v>1202</v>
      </c>
      <c r="B1043" s="254" t="s">
        <v>3022</v>
      </c>
      <c r="C1043" s="269" t="s">
        <v>1973</v>
      </c>
      <c r="D1043" s="270" t="s">
        <v>1989</v>
      </c>
    </row>
    <row r="1044" spans="1:4">
      <c r="A1044" s="253">
        <v>1203</v>
      </c>
      <c r="B1044" s="252" t="s">
        <v>3023</v>
      </c>
      <c r="C1044" s="268" t="s">
        <v>1973</v>
      </c>
      <c r="D1044" s="71" t="s">
        <v>1974</v>
      </c>
    </row>
    <row r="1045" spans="1:4">
      <c r="A1045" s="253">
        <v>1204</v>
      </c>
      <c r="B1045" s="251" t="s">
        <v>3024</v>
      </c>
      <c r="C1045" s="269" t="s">
        <v>1973</v>
      </c>
      <c r="D1045" s="270" t="s">
        <v>1989</v>
      </c>
    </row>
    <row r="1046" spans="1:4">
      <c r="A1046" s="253">
        <v>1205</v>
      </c>
      <c r="B1046" s="252" t="s">
        <v>3025</v>
      </c>
      <c r="C1046" s="268" t="s">
        <v>1973</v>
      </c>
      <c r="D1046" s="271" t="s">
        <v>1989</v>
      </c>
    </row>
    <row r="1047" spans="1:4">
      <c r="A1047" s="253">
        <v>1206</v>
      </c>
      <c r="B1047" s="251" t="s">
        <v>3026</v>
      </c>
      <c r="C1047" s="269" t="s">
        <v>1973</v>
      </c>
      <c r="D1047" s="270" t="s">
        <v>1989</v>
      </c>
    </row>
    <row r="1048" spans="1:4">
      <c r="A1048" s="253">
        <v>1207</v>
      </c>
      <c r="B1048" s="252" t="s">
        <v>3027</v>
      </c>
      <c r="C1048" s="268" t="s">
        <v>1973</v>
      </c>
      <c r="D1048" s="271" t="s">
        <v>1989</v>
      </c>
    </row>
    <row r="1049" spans="1:4">
      <c r="A1049" s="253">
        <v>1208</v>
      </c>
      <c r="B1049" s="251" t="s">
        <v>3028</v>
      </c>
      <c r="C1049" s="269" t="s">
        <v>1973</v>
      </c>
      <c r="D1049" s="270" t="s">
        <v>1989</v>
      </c>
    </row>
    <row r="1050" spans="1:4">
      <c r="A1050" s="253">
        <v>1209</v>
      </c>
      <c r="B1050" s="252" t="s">
        <v>3029</v>
      </c>
      <c r="C1050" s="268" t="s">
        <v>1973</v>
      </c>
      <c r="D1050" s="71" t="s">
        <v>1974</v>
      </c>
    </row>
    <row r="1051" spans="1:4">
      <c r="A1051" s="253">
        <v>1210</v>
      </c>
      <c r="B1051" s="251" t="s">
        <v>3030</v>
      </c>
      <c r="C1051" s="269" t="s">
        <v>1973</v>
      </c>
      <c r="D1051" s="270" t="s">
        <v>1989</v>
      </c>
    </row>
    <row r="1052" spans="1:4">
      <c r="A1052" s="253">
        <v>1211</v>
      </c>
      <c r="B1052" s="252" t="s">
        <v>3031</v>
      </c>
      <c r="C1052" s="268" t="s">
        <v>1973</v>
      </c>
      <c r="D1052" s="271" t="s">
        <v>1989</v>
      </c>
    </row>
    <row r="1053" spans="1:4">
      <c r="A1053" s="253">
        <v>1212</v>
      </c>
      <c r="B1053" s="254" t="s">
        <v>3032</v>
      </c>
      <c r="C1053" s="269" t="s">
        <v>1993</v>
      </c>
      <c r="D1053" s="270" t="s">
        <v>2001</v>
      </c>
    </row>
    <row r="1054" spans="1:4">
      <c r="A1054" s="253">
        <v>1213</v>
      </c>
      <c r="B1054" s="252" t="s">
        <v>3033</v>
      </c>
      <c r="C1054" s="268" t="s">
        <v>1973</v>
      </c>
      <c r="D1054" s="71" t="s">
        <v>1974</v>
      </c>
    </row>
    <row r="1055" spans="1:4">
      <c r="A1055" s="256">
        <v>1214</v>
      </c>
      <c r="B1055" s="251" t="s">
        <v>3034</v>
      </c>
      <c r="C1055" s="269" t="s">
        <v>1993</v>
      </c>
      <c r="D1055" s="117" t="s">
        <v>2001</v>
      </c>
    </row>
    <row r="1056" spans="1:4">
      <c r="A1056" s="253">
        <v>1215</v>
      </c>
      <c r="B1056" s="252" t="s">
        <v>3035</v>
      </c>
      <c r="C1056" s="268" t="s">
        <v>1973</v>
      </c>
      <c r="D1056" s="71" t="s">
        <v>1974</v>
      </c>
    </row>
    <row r="1057" spans="1:4">
      <c r="A1057" s="256">
        <v>1216</v>
      </c>
      <c r="B1057" s="251" t="s">
        <v>3036</v>
      </c>
      <c r="C1057" s="269" t="s">
        <v>1973</v>
      </c>
      <c r="D1057" s="270" t="s">
        <v>1989</v>
      </c>
    </row>
    <row r="1058" spans="1:4">
      <c r="A1058" s="253">
        <v>1217</v>
      </c>
      <c r="B1058" s="252" t="s">
        <v>3037</v>
      </c>
      <c r="C1058" s="268" t="s">
        <v>1973</v>
      </c>
      <c r="D1058" s="71" t="s">
        <v>1974</v>
      </c>
    </row>
    <row r="1059" spans="1:4">
      <c r="A1059" s="256">
        <v>1218</v>
      </c>
      <c r="B1059" s="251" t="s">
        <v>3038</v>
      </c>
      <c r="C1059" s="269" t="s">
        <v>1973</v>
      </c>
      <c r="D1059" s="270" t="s">
        <v>1989</v>
      </c>
    </row>
    <row r="1060" spans="1:4">
      <c r="A1060" s="253">
        <v>1219</v>
      </c>
      <c r="B1060" s="252" t="s">
        <v>3039</v>
      </c>
      <c r="C1060" s="268" t="s">
        <v>1973</v>
      </c>
      <c r="D1060" s="71" t="s">
        <v>1974</v>
      </c>
    </row>
    <row r="1061" spans="1:4">
      <c r="A1061" s="256">
        <v>1220</v>
      </c>
      <c r="B1061" s="254" t="s">
        <v>3040</v>
      </c>
      <c r="C1061" s="269" t="s">
        <v>1973</v>
      </c>
      <c r="D1061" s="117" t="s">
        <v>1974</v>
      </c>
    </row>
    <row r="1062" spans="1:4">
      <c r="A1062" s="253">
        <v>1221</v>
      </c>
      <c r="B1062" s="255" t="s">
        <v>3041</v>
      </c>
      <c r="C1062" s="268" t="s">
        <v>1973</v>
      </c>
      <c r="D1062" s="271" t="s">
        <v>1989</v>
      </c>
    </row>
    <row r="1063" spans="1:4">
      <c r="A1063" s="256">
        <v>1222</v>
      </c>
      <c r="B1063" s="251" t="s">
        <v>3042</v>
      </c>
      <c r="C1063" s="269" t="s">
        <v>1973</v>
      </c>
      <c r="D1063" s="117" t="s">
        <v>1974</v>
      </c>
    </row>
    <row r="1064" spans="1:4">
      <c r="A1064" s="253">
        <v>1223</v>
      </c>
      <c r="B1064" s="252" t="s">
        <v>3043</v>
      </c>
      <c r="C1064" s="268" t="s">
        <v>1973</v>
      </c>
      <c r="D1064" s="271" t="s">
        <v>1989</v>
      </c>
    </row>
    <row r="1065" spans="1:4">
      <c r="A1065" s="256">
        <v>1224</v>
      </c>
      <c r="B1065" s="251" t="s">
        <v>3044</v>
      </c>
      <c r="C1065" s="269" t="s">
        <v>1973</v>
      </c>
      <c r="D1065" s="270" t="s">
        <v>1989</v>
      </c>
    </row>
    <row r="1066" spans="1:4">
      <c r="A1066" s="253">
        <v>1225</v>
      </c>
      <c r="B1066" s="252" t="s">
        <v>3045</v>
      </c>
      <c r="C1066" s="268" t="s">
        <v>1973</v>
      </c>
      <c r="D1066" s="271" t="s">
        <v>1989</v>
      </c>
    </row>
    <row r="1067" spans="1:4">
      <c r="A1067" s="256">
        <v>1226</v>
      </c>
      <c r="B1067" s="251" t="s">
        <v>3046</v>
      </c>
      <c r="C1067" s="269" t="s">
        <v>1973</v>
      </c>
      <c r="D1067" s="270" t="s">
        <v>1989</v>
      </c>
    </row>
    <row r="1068" spans="1:4">
      <c r="A1068" s="253">
        <v>1227</v>
      </c>
      <c r="B1068" s="252" t="s">
        <v>3047</v>
      </c>
      <c r="C1068" s="268" t="s">
        <v>1973</v>
      </c>
      <c r="D1068" s="271" t="s">
        <v>1989</v>
      </c>
    </row>
    <row r="1069" spans="1:4">
      <c r="A1069" s="256">
        <v>1228</v>
      </c>
      <c r="B1069" s="251" t="s">
        <v>3048</v>
      </c>
      <c r="C1069" s="269" t="s">
        <v>1973</v>
      </c>
      <c r="D1069" s="270" t="s">
        <v>1989</v>
      </c>
    </row>
    <row r="1070" spans="1:4">
      <c r="A1070" s="253">
        <v>1229</v>
      </c>
      <c r="B1070" s="252" t="s">
        <v>3049</v>
      </c>
      <c r="C1070" s="268" t="s">
        <v>1973</v>
      </c>
      <c r="D1070" s="71" t="s">
        <v>1974</v>
      </c>
    </row>
    <row r="1071" spans="1:4">
      <c r="A1071" s="256">
        <v>1230</v>
      </c>
      <c r="B1071" s="251" t="s">
        <v>3050</v>
      </c>
      <c r="C1071" s="269" t="s">
        <v>1973</v>
      </c>
      <c r="D1071" s="117" t="s">
        <v>1974</v>
      </c>
    </row>
    <row r="1072" spans="1:4">
      <c r="A1072" s="253">
        <v>1231</v>
      </c>
      <c r="B1072" s="255" t="s">
        <v>3051</v>
      </c>
      <c r="C1072" s="267" t="s">
        <v>1980</v>
      </c>
      <c r="D1072" s="271" t="s">
        <v>1981</v>
      </c>
    </row>
    <row r="1073" spans="1:4">
      <c r="A1073" s="256">
        <v>1232</v>
      </c>
      <c r="B1073" s="254" t="s">
        <v>3052</v>
      </c>
      <c r="C1073" s="269" t="s">
        <v>1973</v>
      </c>
      <c r="D1073" s="117" t="s">
        <v>1974</v>
      </c>
    </row>
    <row r="1074" spans="1:4">
      <c r="A1074" s="256">
        <v>1233</v>
      </c>
      <c r="B1074" s="252" t="s">
        <v>3053</v>
      </c>
      <c r="C1074" s="268" t="s">
        <v>1973</v>
      </c>
      <c r="D1074" s="71" t="s">
        <v>1989</v>
      </c>
    </row>
    <row r="1075" spans="1:4">
      <c r="A1075" s="253">
        <v>1234</v>
      </c>
      <c r="B1075" s="251" t="s">
        <v>3054</v>
      </c>
      <c r="C1075" s="269" t="s">
        <v>1973</v>
      </c>
      <c r="D1075" s="117" t="s">
        <v>1974</v>
      </c>
    </row>
    <row r="1076" spans="1:4">
      <c r="A1076" s="256">
        <v>1235</v>
      </c>
      <c r="B1076" s="252" t="s">
        <v>3055</v>
      </c>
      <c r="C1076" s="268" t="s">
        <v>1973</v>
      </c>
      <c r="D1076" s="71" t="s">
        <v>1974</v>
      </c>
    </row>
    <row r="1077" spans="1:4">
      <c r="A1077" s="253">
        <v>1236</v>
      </c>
      <c r="B1077" s="251" t="s">
        <v>3056</v>
      </c>
      <c r="C1077" s="269" t="s">
        <v>1973</v>
      </c>
      <c r="D1077" s="117" t="s">
        <v>1974</v>
      </c>
    </row>
    <row r="1078" spans="1:4">
      <c r="A1078" s="256">
        <v>1237</v>
      </c>
      <c r="B1078" s="252" t="s">
        <v>3057</v>
      </c>
      <c r="C1078" s="268" t="s">
        <v>1973</v>
      </c>
      <c r="D1078" s="71" t="s">
        <v>1989</v>
      </c>
    </row>
    <row r="1079" spans="1:4">
      <c r="A1079" s="256">
        <v>1238</v>
      </c>
      <c r="B1079" s="251" t="s">
        <v>3058</v>
      </c>
      <c r="C1079" s="269" t="s">
        <v>1973</v>
      </c>
      <c r="D1079" s="117" t="s">
        <v>1989</v>
      </c>
    </row>
    <row r="1080" spans="1:4">
      <c r="A1080" s="253">
        <v>1239</v>
      </c>
      <c r="B1080" s="252" t="s">
        <v>3059</v>
      </c>
      <c r="C1080" s="268" t="s">
        <v>1973</v>
      </c>
      <c r="D1080" s="71" t="s">
        <v>1989</v>
      </c>
    </row>
    <row r="1081" spans="1:4">
      <c r="A1081" s="256">
        <v>1240</v>
      </c>
      <c r="B1081" s="251" t="s">
        <v>3060</v>
      </c>
      <c r="C1081" s="269" t="s">
        <v>1973</v>
      </c>
      <c r="D1081" s="117" t="s">
        <v>1989</v>
      </c>
    </row>
    <row r="1082" spans="1:4">
      <c r="A1082" s="253">
        <v>1241</v>
      </c>
      <c r="B1082" s="252" t="s">
        <v>3061</v>
      </c>
      <c r="C1082" s="268" t="s">
        <v>1973</v>
      </c>
      <c r="D1082" s="71" t="s">
        <v>1974</v>
      </c>
    </row>
    <row r="1083" spans="1:4">
      <c r="A1083" s="256">
        <v>1242</v>
      </c>
      <c r="B1083" s="251" t="s">
        <v>3062</v>
      </c>
      <c r="C1083" s="269" t="s">
        <v>1973</v>
      </c>
      <c r="D1083" s="117" t="s">
        <v>1989</v>
      </c>
    </row>
    <row r="1084" spans="1:4">
      <c r="A1084" s="256">
        <v>1243</v>
      </c>
      <c r="B1084" s="252" t="s">
        <v>3063</v>
      </c>
      <c r="C1084" s="268" t="s">
        <v>1973</v>
      </c>
      <c r="D1084" s="71" t="s">
        <v>1974</v>
      </c>
    </row>
    <row r="1085" spans="1:4">
      <c r="A1085" s="253">
        <v>1244</v>
      </c>
      <c r="B1085" s="251" t="s">
        <v>3064</v>
      </c>
      <c r="C1085" s="269" t="s">
        <v>1973</v>
      </c>
      <c r="D1085" s="117" t="s">
        <v>1974</v>
      </c>
    </row>
    <row r="1086" spans="1:4">
      <c r="A1086" s="256">
        <v>1245</v>
      </c>
      <c r="B1086" s="252" t="s">
        <v>3065</v>
      </c>
      <c r="C1086" s="268" t="s">
        <v>1973</v>
      </c>
      <c r="D1086" s="71" t="s">
        <v>1974</v>
      </c>
    </row>
    <row r="1087" spans="1:4">
      <c r="A1087" s="253">
        <v>1246</v>
      </c>
      <c r="B1087" s="251" t="s">
        <v>3066</v>
      </c>
      <c r="C1087" s="269" t="s">
        <v>1973</v>
      </c>
      <c r="D1087" s="117" t="s">
        <v>1974</v>
      </c>
    </row>
    <row r="1088" spans="1:4">
      <c r="A1088" s="256">
        <v>1247</v>
      </c>
      <c r="B1088" s="252" t="s">
        <v>3067</v>
      </c>
      <c r="C1088" s="268" t="s">
        <v>1973</v>
      </c>
      <c r="D1088" s="71" t="s">
        <v>1989</v>
      </c>
    </row>
    <row r="1089" spans="1:4">
      <c r="A1089" s="256">
        <v>1248</v>
      </c>
      <c r="B1089" s="251" t="s">
        <v>3068</v>
      </c>
      <c r="C1089" s="269" t="s">
        <v>1973</v>
      </c>
      <c r="D1089" s="117" t="s">
        <v>1974</v>
      </c>
    </row>
    <row r="1090" spans="1:4">
      <c r="A1090" s="253">
        <v>1249</v>
      </c>
      <c r="B1090" s="252" t="s">
        <v>3069</v>
      </c>
      <c r="C1090" s="268" t="s">
        <v>1973</v>
      </c>
      <c r="D1090" s="71" t="s">
        <v>1989</v>
      </c>
    </row>
    <row r="1091" spans="1:4">
      <c r="A1091" s="256">
        <v>1250</v>
      </c>
      <c r="B1091" s="251" t="s">
        <v>3070</v>
      </c>
      <c r="C1091" s="269" t="s">
        <v>1973</v>
      </c>
      <c r="D1091" s="117" t="s">
        <v>1989</v>
      </c>
    </row>
    <row r="1092" spans="1:4">
      <c r="A1092" s="253">
        <v>1251</v>
      </c>
      <c r="B1092" s="252" t="s">
        <v>3071</v>
      </c>
      <c r="C1092" s="268" t="s">
        <v>1973</v>
      </c>
      <c r="D1092" s="71" t="s">
        <v>1974</v>
      </c>
    </row>
    <row r="1093" spans="1:4">
      <c r="A1093" s="256">
        <v>1252</v>
      </c>
      <c r="B1093" s="251" t="s">
        <v>3072</v>
      </c>
      <c r="C1093" s="266" t="s">
        <v>1980</v>
      </c>
      <c r="D1093" s="270" t="s">
        <v>1981</v>
      </c>
    </row>
    <row r="1094" spans="1:4">
      <c r="A1094" s="256">
        <v>1253</v>
      </c>
      <c r="B1094" s="252" t="s">
        <v>3073</v>
      </c>
      <c r="C1094" s="268" t="s">
        <v>1973</v>
      </c>
      <c r="D1094" s="71" t="s">
        <v>1974</v>
      </c>
    </row>
    <row r="1095" spans="1:4">
      <c r="A1095" s="253">
        <v>1254</v>
      </c>
      <c r="B1095" s="251" t="s">
        <v>3074</v>
      </c>
      <c r="C1095" s="269" t="s">
        <v>1973</v>
      </c>
      <c r="D1095" s="117" t="s">
        <v>1974</v>
      </c>
    </row>
    <row r="1096" spans="1:4">
      <c r="A1096" s="256">
        <v>1255</v>
      </c>
      <c r="B1096" s="252" t="s">
        <v>3075</v>
      </c>
      <c r="C1096" s="268" t="s">
        <v>1973</v>
      </c>
      <c r="D1096" s="71" t="s">
        <v>1974</v>
      </c>
    </row>
    <row r="1097" spans="1:4">
      <c r="A1097" s="253">
        <v>1256</v>
      </c>
      <c r="B1097" s="251" t="s">
        <v>3076</v>
      </c>
      <c r="C1097" s="269" t="s">
        <v>1973</v>
      </c>
      <c r="D1097" s="117" t="s">
        <v>1974</v>
      </c>
    </row>
    <row r="1098" spans="1:4">
      <c r="A1098" s="256">
        <v>1257</v>
      </c>
      <c r="B1098" s="252" t="s">
        <v>3077</v>
      </c>
      <c r="C1098" s="268" t="s">
        <v>1973</v>
      </c>
      <c r="D1098" s="71" t="s">
        <v>1974</v>
      </c>
    </row>
    <row r="1099" spans="1:4">
      <c r="A1099" s="256">
        <v>1258</v>
      </c>
      <c r="B1099" s="251" t="s">
        <v>3078</v>
      </c>
      <c r="C1099" s="269" t="s">
        <v>1973</v>
      </c>
      <c r="D1099" s="117" t="s">
        <v>1974</v>
      </c>
    </row>
    <row r="1100" spans="1:4">
      <c r="A1100" s="253">
        <v>1259</v>
      </c>
      <c r="B1100" s="252" t="s">
        <v>3079</v>
      </c>
      <c r="C1100" s="268" t="s">
        <v>1973</v>
      </c>
      <c r="D1100" s="71" t="s">
        <v>1974</v>
      </c>
    </row>
    <row r="1101" spans="1:4">
      <c r="A1101" s="256">
        <v>1260</v>
      </c>
      <c r="B1101" s="251" t="s">
        <v>3080</v>
      </c>
      <c r="C1101" s="269" t="s">
        <v>1973</v>
      </c>
      <c r="D1101" s="117" t="s">
        <v>1974</v>
      </c>
    </row>
    <row r="1102" spans="1:4">
      <c r="A1102" s="253">
        <v>1261</v>
      </c>
      <c r="B1102" s="252" t="s">
        <v>3081</v>
      </c>
      <c r="C1102" s="268" t="s">
        <v>1973</v>
      </c>
      <c r="D1102" s="71" t="s">
        <v>1989</v>
      </c>
    </row>
    <row r="1103" spans="1:4">
      <c r="A1103" s="256">
        <v>1262</v>
      </c>
      <c r="B1103" s="254" t="s">
        <v>3082</v>
      </c>
      <c r="C1103" s="269" t="s">
        <v>1973</v>
      </c>
      <c r="D1103" s="117" t="s">
        <v>1974</v>
      </c>
    </row>
    <row r="1104" spans="1:4">
      <c r="A1104" s="256">
        <v>1263</v>
      </c>
      <c r="B1104" s="252" t="s">
        <v>3083</v>
      </c>
      <c r="C1104" s="268" t="s">
        <v>1973</v>
      </c>
      <c r="D1104" s="71" t="s">
        <v>1974</v>
      </c>
    </row>
    <row r="1105" spans="1:4">
      <c r="A1105" s="253">
        <v>1264</v>
      </c>
      <c r="B1105" s="254" t="s">
        <v>3084</v>
      </c>
      <c r="C1105" s="269" t="s">
        <v>1973</v>
      </c>
      <c r="D1105" s="117" t="s">
        <v>1974</v>
      </c>
    </row>
    <row r="1106" spans="1:4">
      <c r="A1106" s="256">
        <v>1265</v>
      </c>
      <c r="B1106" s="252" t="s">
        <v>3085</v>
      </c>
      <c r="C1106" s="268" t="s">
        <v>1973</v>
      </c>
      <c r="D1106" s="71" t="s">
        <v>1989</v>
      </c>
    </row>
    <row r="1107" spans="1:4">
      <c r="A1107" s="253">
        <v>1266</v>
      </c>
      <c r="B1107" s="251" t="s">
        <v>3086</v>
      </c>
      <c r="C1107" s="269" t="s">
        <v>1973</v>
      </c>
      <c r="D1107" s="117" t="s">
        <v>1989</v>
      </c>
    </row>
    <row r="1108" spans="1:4">
      <c r="A1108" s="256">
        <v>1267</v>
      </c>
      <c r="B1108" s="252" t="s">
        <v>3087</v>
      </c>
      <c r="C1108" s="268" t="s">
        <v>1973</v>
      </c>
      <c r="D1108" s="71" t="s">
        <v>1974</v>
      </c>
    </row>
    <row r="1109" spans="1:4">
      <c r="A1109" s="253">
        <v>1268</v>
      </c>
      <c r="B1109" s="251" t="s">
        <v>3088</v>
      </c>
      <c r="C1109" s="262" t="s">
        <v>1980</v>
      </c>
      <c r="D1109" s="270" t="s">
        <v>1981</v>
      </c>
    </row>
    <row r="1110" spans="1:4">
      <c r="A1110" s="256">
        <v>1269</v>
      </c>
      <c r="B1110" s="252" t="s">
        <v>3089</v>
      </c>
      <c r="C1110" s="268" t="s">
        <v>1973</v>
      </c>
      <c r="D1110" s="71" t="s">
        <v>1974</v>
      </c>
    </row>
    <row r="1111" spans="1:4">
      <c r="A1111" s="253">
        <v>1270</v>
      </c>
      <c r="B1111" s="251" t="s">
        <v>3090</v>
      </c>
      <c r="C1111" s="269" t="s">
        <v>1973</v>
      </c>
      <c r="D1111" s="117" t="s">
        <v>1974</v>
      </c>
    </row>
    <row r="1112" spans="1:4">
      <c r="A1112" s="256">
        <v>1271</v>
      </c>
      <c r="B1112" s="252" t="s">
        <v>3091</v>
      </c>
      <c r="C1112" s="268" t="s">
        <v>1973</v>
      </c>
      <c r="D1112" s="71" t="s">
        <v>1974</v>
      </c>
    </row>
    <row r="1113" spans="1:4">
      <c r="A1113" s="253">
        <v>1272</v>
      </c>
      <c r="B1113" s="251" t="s">
        <v>3092</v>
      </c>
      <c r="C1113" s="269" t="s">
        <v>1973</v>
      </c>
      <c r="D1113" s="117" t="s">
        <v>1974</v>
      </c>
    </row>
    <row r="1114" spans="1:4">
      <c r="A1114" s="256">
        <v>1273</v>
      </c>
      <c r="B1114" s="252" t="s">
        <v>3093</v>
      </c>
      <c r="C1114" s="268" t="s">
        <v>1973</v>
      </c>
      <c r="D1114" s="71" t="s">
        <v>1974</v>
      </c>
    </row>
    <row r="1115" spans="1:4">
      <c r="A1115" s="256">
        <v>1274</v>
      </c>
      <c r="B1115" s="254" t="s">
        <v>3094</v>
      </c>
      <c r="C1115" s="269" t="s">
        <v>1973</v>
      </c>
      <c r="D1115" s="117" t="s">
        <v>1989</v>
      </c>
    </row>
    <row r="1116" spans="1:4">
      <c r="A1116" s="253">
        <v>1275</v>
      </c>
      <c r="B1116" s="252" t="s">
        <v>3095</v>
      </c>
      <c r="C1116" s="268" t="s">
        <v>1973</v>
      </c>
      <c r="D1116" s="71" t="s">
        <v>1989</v>
      </c>
    </row>
    <row r="1117" spans="1:4">
      <c r="A1117" s="256">
        <v>1276</v>
      </c>
      <c r="B1117" s="251" t="s">
        <v>3096</v>
      </c>
      <c r="C1117" s="269" t="s">
        <v>1973</v>
      </c>
      <c r="D1117" s="117" t="s">
        <v>1974</v>
      </c>
    </row>
    <row r="1118" spans="1:4">
      <c r="A1118" s="256">
        <v>1277</v>
      </c>
      <c r="B1118" s="252" t="s">
        <v>3097</v>
      </c>
      <c r="C1118" s="268" t="s">
        <v>1973</v>
      </c>
      <c r="D1118" s="71" t="s">
        <v>1989</v>
      </c>
    </row>
    <row r="1119" spans="1:4">
      <c r="A1119" s="253">
        <v>1278</v>
      </c>
      <c r="B1119" s="251" t="s">
        <v>3098</v>
      </c>
      <c r="C1119" s="269" t="s">
        <v>1973</v>
      </c>
      <c r="D1119" s="117" t="s">
        <v>1989</v>
      </c>
    </row>
    <row r="1120" spans="1:4">
      <c r="A1120" s="256">
        <v>1279</v>
      </c>
      <c r="B1120" s="252" t="s">
        <v>3099</v>
      </c>
      <c r="C1120" s="268" t="s">
        <v>1973</v>
      </c>
      <c r="D1120" s="71" t="s">
        <v>1989</v>
      </c>
    </row>
    <row r="1121" spans="1:4">
      <c r="A1121" s="256">
        <v>1280</v>
      </c>
      <c r="B1121" s="251" t="s">
        <v>3100</v>
      </c>
      <c r="C1121" s="269" t="s">
        <v>1973</v>
      </c>
      <c r="D1121" s="117" t="s">
        <v>1974</v>
      </c>
    </row>
    <row r="1122" spans="1:4">
      <c r="A1122" s="250">
        <v>1281</v>
      </c>
      <c r="B1122" s="252" t="s">
        <v>3101</v>
      </c>
      <c r="C1122" s="267" t="s">
        <v>1980</v>
      </c>
      <c r="D1122" s="271" t="s">
        <v>1981</v>
      </c>
    </row>
    <row r="1123" spans="1:4">
      <c r="A1123" s="256">
        <v>1282</v>
      </c>
      <c r="B1123" s="251" t="s">
        <v>3102</v>
      </c>
      <c r="C1123" s="269" t="s">
        <v>1973</v>
      </c>
      <c r="D1123" s="117" t="s">
        <v>1989</v>
      </c>
    </row>
    <row r="1124" spans="1:4">
      <c r="A1124" s="253">
        <v>1283</v>
      </c>
      <c r="B1124" s="252" t="s">
        <v>3103</v>
      </c>
      <c r="C1124" s="268" t="s">
        <v>1973</v>
      </c>
      <c r="D1124" s="71" t="s">
        <v>1974</v>
      </c>
    </row>
    <row r="1125" spans="1:4">
      <c r="A1125" s="256">
        <v>1284</v>
      </c>
      <c r="B1125" s="251" t="s">
        <v>3104</v>
      </c>
      <c r="C1125" s="269" t="s">
        <v>1973</v>
      </c>
      <c r="D1125" s="117" t="s">
        <v>1989</v>
      </c>
    </row>
    <row r="1126" spans="1:4">
      <c r="A1126" s="253">
        <v>1285</v>
      </c>
      <c r="B1126" s="252" t="s">
        <v>3105</v>
      </c>
      <c r="C1126" s="268" t="s">
        <v>1973</v>
      </c>
      <c r="D1126" s="71" t="s">
        <v>1989</v>
      </c>
    </row>
    <row r="1127" spans="1:4">
      <c r="A1127" s="256">
        <v>1286</v>
      </c>
      <c r="B1127" s="251" t="s">
        <v>3106</v>
      </c>
      <c r="C1127" s="269" t="s">
        <v>1973</v>
      </c>
      <c r="D1127" s="117" t="s">
        <v>1989</v>
      </c>
    </row>
    <row r="1128" spans="1:4">
      <c r="A1128" s="253">
        <v>1287</v>
      </c>
      <c r="B1128" s="252" t="s">
        <v>3107</v>
      </c>
      <c r="C1128" s="268" t="s">
        <v>1973</v>
      </c>
      <c r="D1128" s="71" t="s">
        <v>1989</v>
      </c>
    </row>
    <row r="1129" spans="1:4">
      <c r="A1129" s="256">
        <v>1288</v>
      </c>
      <c r="B1129" s="251" t="s">
        <v>3108</v>
      </c>
      <c r="C1129" s="269" t="s">
        <v>1993</v>
      </c>
      <c r="D1129" s="117" t="s">
        <v>2012</v>
      </c>
    </row>
    <row r="1130" spans="1:4">
      <c r="A1130" s="253">
        <v>1289</v>
      </c>
      <c r="B1130" s="255" t="s">
        <v>3109</v>
      </c>
      <c r="C1130" s="268" t="s">
        <v>1993</v>
      </c>
      <c r="D1130" s="271" t="s">
        <v>2001</v>
      </c>
    </row>
    <row r="1131" spans="1:4">
      <c r="A1131" s="256">
        <v>1290</v>
      </c>
      <c r="B1131" s="251" t="s">
        <v>3110</v>
      </c>
      <c r="C1131" s="269" t="s">
        <v>1973</v>
      </c>
      <c r="D1131" s="117" t="s">
        <v>1974</v>
      </c>
    </row>
    <row r="1132" spans="1:4">
      <c r="A1132" s="253">
        <v>1291</v>
      </c>
      <c r="B1132" s="252" t="s">
        <v>3111</v>
      </c>
      <c r="C1132" s="268" t="s">
        <v>1973</v>
      </c>
      <c r="D1132" s="71" t="s">
        <v>1989</v>
      </c>
    </row>
    <row r="1133" spans="1:4">
      <c r="A1133" s="256">
        <v>1292</v>
      </c>
      <c r="B1133" s="251" t="s">
        <v>3112</v>
      </c>
      <c r="C1133" s="269" t="s">
        <v>1973</v>
      </c>
      <c r="D1133" s="117" t="s">
        <v>1974</v>
      </c>
    </row>
    <row r="1134" spans="1:4">
      <c r="A1134" s="253">
        <v>1293</v>
      </c>
      <c r="B1134" s="252" t="s">
        <v>3113</v>
      </c>
      <c r="C1134" s="268" t="s">
        <v>1973</v>
      </c>
      <c r="D1134" s="71" t="s">
        <v>1989</v>
      </c>
    </row>
    <row r="1135" spans="1:4">
      <c r="A1135" s="256">
        <v>1294</v>
      </c>
      <c r="B1135" s="254" t="s">
        <v>3114</v>
      </c>
      <c r="C1135" s="269" t="s">
        <v>1973</v>
      </c>
      <c r="D1135" s="117" t="s">
        <v>1989</v>
      </c>
    </row>
    <row r="1136" spans="1:4">
      <c r="A1136" s="253">
        <v>1295</v>
      </c>
      <c r="B1136" s="252" t="s">
        <v>3115</v>
      </c>
      <c r="C1136" s="268" t="s">
        <v>1973</v>
      </c>
      <c r="D1136" s="71" t="s">
        <v>1974</v>
      </c>
    </row>
    <row r="1137" spans="1:4">
      <c r="A1137" s="256">
        <v>1296</v>
      </c>
      <c r="B1137" s="251" t="s">
        <v>3116</v>
      </c>
      <c r="C1137" s="269" t="s">
        <v>1973</v>
      </c>
      <c r="D1137" s="117" t="s">
        <v>1989</v>
      </c>
    </row>
    <row r="1138" spans="1:4">
      <c r="A1138" s="253">
        <v>1297</v>
      </c>
      <c r="B1138" s="252" t="s">
        <v>3117</v>
      </c>
      <c r="C1138" s="268" t="s">
        <v>1973</v>
      </c>
      <c r="D1138" s="71" t="s">
        <v>1974</v>
      </c>
    </row>
    <row r="1139" spans="1:4">
      <c r="A1139" s="256">
        <v>1298</v>
      </c>
      <c r="B1139" s="251" t="s">
        <v>3118</v>
      </c>
      <c r="C1139" s="269" t="s">
        <v>1973</v>
      </c>
      <c r="D1139" s="117" t="s">
        <v>1989</v>
      </c>
    </row>
    <row r="1140" spans="1:4">
      <c r="A1140" s="253">
        <v>1299</v>
      </c>
      <c r="B1140" s="252" t="s">
        <v>3119</v>
      </c>
      <c r="C1140" s="268" t="s">
        <v>1973</v>
      </c>
      <c r="D1140" s="71" t="s">
        <v>1989</v>
      </c>
    </row>
    <row r="1141" spans="1:4">
      <c r="A1141" s="256">
        <v>1300</v>
      </c>
      <c r="B1141" s="251" t="s">
        <v>3120</v>
      </c>
      <c r="C1141" s="269" t="s">
        <v>1973</v>
      </c>
      <c r="D1141" s="117" t="s">
        <v>1989</v>
      </c>
    </row>
    <row r="1142" spans="1:4">
      <c r="A1142" s="253">
        <v>1301</v>
      </c>
      <c r="B1142" s="252" t="s">
        <v>3121</v>
      </c>
      <c r="C1142" s="268" t="s">
        <v>1973</v>
      </c>
      <c r="D1142" s="71" t="s">
        <v>1974</v>
      </c>
    </row>
    <row r="1143" spans="1:4">
      <c r="A1143" s="256">
        <v>1302</v>
      </c>
      <c r="B1143" s="251" t="s">
        <v>3122</v>
      </c>
      <c r="C1143" s="269" t="s">
        <v>1973</v>
      </c>
      <c r="D1143" s="117" t="s">
        <v>1974</v>
      </c>
    </row>
    <row r="1144" spans="1:4">
      <c r="A1144" s="253">
        <v>1303</v>
      </c>
      <c r="B1144" s="252" t="s">
        <v>3123</v>
      </c>
      <c r="C1144" s="268" t="s">
        <v>1973</v>
      </c>
      <c r="D1144" s="71" t="s">
        <v>1989</v>
      </c>
    </row>
    <row r="1145" spans="1:4">
      <c r="A1145" s="256">
        <v>1304</v>
      </c>
      <c r="B1145" s="251" t="s">
        <v>3124</v>
      </c>
      <c r="C1145" s="269" t="s">
        <v>1973</v>
      </c>
      <c r="D1145" s="117" t="s">
        <v>1989</v>
      </c>
    </row>
    <row r="1146" spans="1:4">
      <c r="A1146" s="253">
        <v>1305</v>
      </c>
      <c r="B1146" s="252" t="s">
        <v>3125</v>
      </c>
      <c r="C1146" s="268" t="s">
        <v>1973</v>
      </c>
      <c r="D1146" s="71" t="s">
        <v>1974</v>
      </c>
    </row>
    <row r="1147" spans="1:4">
      <c r="A1147" s="256">
        <v>1306</v>
      </c>
      <c r="B1147" s="251" t="s">
        <v>3126</v>
      </c>
      <c r="C1147" s="269" t="s">
        <v>1973</v>
      </c>
      <c r="D1147" s="117" t="s">
        <v>1974</v>
      </c>
    </row>
    <row r="1148" spans="1:4">
      <c r="A1148" s="253">
        <v>1307</v>
      </c>
      <c r="B1148" s="252" t="s">
        <v>3127</v>
      </c>
      <c r="C1148" s="268" t="s">
        <v>1973</v>
      </c>
      <c r="D1148" s="71" t="s">
        <v>1989</v>
      </c>
    </row>
    <row r="1149" spans="1:4">
      <c r="A1149" s="256">
        <v>1308</v>
      </c>
      <c r="B1149" s="251" t="s">
        <v>3128</v>
      </c>
      <c r="C1149" s="269" t="s">
        <v>1973</v>
      </c>
      <c r="D1149" s="117" t="s">
        <v>1989</v>
      </c>
    </row>
    <row r="1150" spans="1:4">
      <c r="A1150" s="253">
        <v>1309</v>
      </c>
      <c r="B1150" s="252" t="s">
        <v>3129</v>
      </c>
      <c r="C1150" s="268" t="s">
        <v>1973</v>
      </c>
      <c r="D1150" s="71" t="s">
        <v>1989</v>
      </c>
    </row>
    <row r="1151" spans="1:4">
      <c r="A1151" s="256">
        <v>1310</v>
      </c>
      <c r="B1151" s="251" t="s">
        <v>3130</v>
      </c>
      <c r="C1151" s="269" t="s">
        <v>1973</v>
      </c>
      <c r="D1151" s="117" t="s">
        <v>1974</v>
      </c>
    </row>
    <row r="1152" spans="1:4">
      <c r="A1152" s="253">
        <v>1311</v>
      </c>
      <c r="B1152" s="252" t="s">
        <v>3131</v>
      </c>
      <c r="C1152" s="268" t="s">
        <v>1973</v>
      </c>
      <c r="D1152" s="71" t="s">
        <v>1989</v>
      </c>
    </row>
    <row r="1153" spans="1:4">
      <c r="A1153" s="256">
        <v>1312</v>
      </c>
      <c r="B1153" s="251" t="s">
        <v>3132</v>
      </c>
      <c r="C1153" s="269" t="s">
        <v>1973</v>
      </c>
      <c r="D1153" s="117" t="s">
        <v>1989</v>
      </c>
    </row>
    <row r="1154" spans="1:4">
      <c r="A1154" s="253">
        <v>1313</v>
      </c>
      <c r="B1154" s="252" t="s">
        <v>3133</v>
      </c>
      <c r="C1154" s="268" t="s">
        <v>1973</v>
      </c>
      <c r="D1154" s="71" t="s">
        <v>1989</v>
      </c>
    </row>
    <row r="1155" spans="1:4">
      <c r="A1155" s="256">
        <v>1314</v>
      </c>
      <c r="B1155" s="251" t="s">
        <v>3134</v>
      </c>
      <c r="C1155" s="269" t="s">
        <v>1973</v>
      </c>
      <c r="D1155" s="117" t="s">
        <v>1989</v>
      </c>
    </row>
    <row r="1156" spans="1:4">
      <c r="A1156" s="253">
        <v>1315</v>
      </c>
      <c r="B1156" s="252" t="s">
        <v>3135</v>
      </c>
      <c r="C1156" s="268" t="s">
        <v>1973</v>
      </c>
      <c r="D1156" s="71" t="s">
        <v>1989</v>
      </c>
    </row>
    <row r="1157" spans="1:4">
      <c r="A1157" s="256">
        <v>1316</v>
      </c>
      <c r="B1157" s="251" t="s">
        <v>3136</v>
      </c>
      <c r="C1157" s="269" t="s">
        <v>1973</v>
      </c>
      <c r="D1157" s="117" t="s">
        <v>1974</v>
      </c>
    </row>
    <row r="1158" spans="1:4">
      <c r="A1158" s="253">
        <v>1317</v>
      </c>
      <c r="B1158" s="252" t="s">
        <v>3137</v>
      </c>
      <c r="C1158" s="263" t="s">
        <v>1980</v>
      </c>
      <c r="D1158" s="271" t="s">
        <v>1981</v>
      </c>
    </row>
    <row r="1159" spans="1:4">
      <c r="A1159" s="256">
        <v>1318</v>
      </c>
      <c r="B1159" s="251" t="s">
        <v>3138</v>
      </c>
      <c r="C1159" s="262" t="s">
        <v>1980</v>
      </c>
      <c r="D1159" s="270" t="s">
        <v>1981</v>
      </c>
    </row>
    <row r="1160" spans="1:4">
      <c r="A1160" s="253">
        <v>1319</v>
      </c>
      <c r="B1160" s="252" t="s">
        <v>3139</v>
      </c>
      <c r="C1160" s="268" t="s">
        <v>1973</v>
      </c>
      <c r="D1160" s="71" t="s">
        <v>1974</v>
      </c>
    </row>
    <row r="1161" spans="1:4">
      <c r="A1161" s="256">
        <v>1320</v>
      </c>
      <c r="B1161" s="251" t="s">
        <v>3140</v>
      </c>
      <c r="C1161" s="269" t="s">
        <v>1973</v>
      </c>
      <c r="D1161" s="117" t="s">
        <v>1974</v>
      </c>
    </row>
    <row r="1162" spans="1:4">
      <c r="A1162" s="253">
        <v>1321</v>
      </c>
      <c r="B1162" s="252" t="s">
        <v>3141</v>
      </c>
      <c r="C1162" s="268" t="s">
        <v>1973</v>
      </c>
      <c r="D1162" s="71" t="s">
        <v>1974</v>
      </c>
    </row>
    <row r="1163" spans="1:4">
      <c r="A1163" s="256">
        <v>1322</v>
      </c>
      <c r="B1163" s="251" t="s">
        <v>3142</v>
      </c>
      <c r="C1163" s="262" t="s">
        <v>1980</v>
      </c>
      <c r="D1163" s="270" t="s">
        <v>1981</v>
      </c>
    </row>
    <row r="1164" spans="1:4">
      <c r="A1164" s="253">
        <v>1323</v>
      </c>
      <c r="B1164" s="252" t="s">
        <v>3143</v>
      </c>
      <c r="C1164" s="268" t="s">
        <v>1993</v>
      </c>
      <c r="D1164" s="271" t="s">
        <v>2001</v>
      </c>
    </row>
    <row r="1165" spans="1:4">
      <c r="A1165" s="256">
        <v>1324</v>
      </c>
      <c r="B1165" s="251" t="s">
        <v>3144</v>
      </c>
      <c r="C1165" s="262" t="s">
        <v>1980</v>
      </c>
      <c r="D1165" s="270" t="s">
        <v>1981</v>
      </c>
    </row>
    <row r="1166" spans="1:4">
      <c r="A1166" s="253">
        <v>1325</v>
      </c>
      <c r="B1166" s="255" t="s">
        <v>3145</v>
      </c>
      <c r="C1166" s="263" t="s">
        <v>1980</v>
      </c>
      <c r="D1166" s="271" t="s">
        <v>1981</v>
      </c>
    </row>
    <row r="1167" spans="1:4">
      <c r="A1167" s="256">
        <v>1326</v>
      </c>
      <c r="B1167" s="251" t="s">
        <v>3146</v>
      </c>
      <c r="C1167" s="269" t="s">
        <v>1973</v>
      </c>
      <c r="D1167" s="117" t="s">
        <v>1974</v>
      </c>
    </row>
    <row r="1168" spans="1:4">
      <c r="A1168" s="253">
        <v>1327</v>
      </c>
      <c r="B1168" s="252" t="s">
        <v>3147</v>
      </c>
      <c r="C1168" s="268" t="s">
        <v>1973</v>
      </c>
      <c r="D1168" s="71" t="s">
        <v>1989</v>
      </c>
    </row>
    <row r="1169" spans="1:4">
      <c r="A1169" s="256">
        <v>1328</v>
      </c>
      <c r="B1169" s="251" t="s">
        <v>3148</v>
      </c>
      <c r="C1169" s="269" t="s">
        <v>1993</v>
      </c>
      <c r="D1169" s="270" t="s">
        <v>2001</v>
      </c>
    </row>
    <row r="1170" spans="1:4">
      <c r="A1170" s="253">
        <v>1329</v>
      </c>
      <c r="B1170" s="252" t="s">
        <v>3149</v>
      </c>
      <c r="C1170" s="268" t="s">
        <v>1973</v>
      </c>
      <c r="D1170" s="71" t="s">
        <v>1989</v>
      </c>
    </row>
    <row r="1171" spans="1:4">
      <c r="A1171" s="256">
        <v>1330</v>
      </c>
      <c r="B1171" s="251" t="s">
        <v>3150</v>
      </c>
      <c r="C1171" s="269" t="s">
        <v>1973</v>
      </c>
      <c r="D1171" s="117" t="s">
        <v>1989</v>
      </c>
    </row>
    <row r="1172" spans="1:4">
      <c r="A1172" s="253">
        <v>1331</v>
      </c>
      <c r="B1172" s="252" t="s">
        <v>3151</v>
      </c>
      <c r="C1172" s="268" t="s">
        <v>1973</v>
      </c>
      <c r="D1172" s="71" t="s">
        <v>1974</v>
      </c>
    </row>
    <row r="1173" spans="1:4">
      <c r="A1173" s="256">
        <v>1332</v>
      </c>
      <c r="B1173" s="251" t="s">
        <v>3152</v>
      </c>
      <c r="C1173" s="269" t="s">
        <v>1973</v>
      </c>
      <c r="D1173" s="117" t="s">
        <v>1989</v>
      </c>
    </row>
    <row r="1174" spans="1:4">
      <c r="A1174" s="253">
        <v>1333</v>
      </c>
      <c r="B1174" s="252" t="s">
        <v>3153</v>
      </c>
      <c r="C1174" s="268" t="s">
        <v>1973</v>
      </c>
      <c r="D1174" s="71" t="s">
        <v>1974</v>
      </c>
    </row>
    <row r="1175" spans="1:4">
      <c r="A1175" s="256">
        <v>1334</v>
      </c>
      <c r="B1175" s="251" t="s">
        <v>3154</v>
      </c>
      <c r="C1175" s="269" t="s">
        <v>1973</v>
      </c>
      <c r="D1175" s="117" t="s">
        <v>1989</v>
      </c>
    </row>
    <row r="1176" spans="1:4">
      <c r="A1176" s="253">
        <v>1335</v>
      </c>
      <c r="B1176" s="252" t="s">
        <v>3155</v>
      </c>
      <c r="C1176" s="268" t="s">
        <v>1973</v>
      </c>
      <c r="D1176" s="71" t="s">
        <v>1974</v>
      </c>
    </row>
    <row r="1177" spans="1:4">
      <c r="A1177" s="256">
        <v>1336</v>
      </c>
      <c r="B1177" s="251" t="s">
        <v>3156</v>
      </c>
      <c r="C1177" s="269" t="s">
        <v>1973</v>
      </c>
      <c r="D1177" s="117" t="s">
        <v>1989</v>
      </c>
    </row>
    <row r="1178" spans="1:4">
      <c r="A1178" s="253">
        <v>1337</v>
      </c>
      <c r="B1178" s="252" t="s">
        <v>3157</v>
      </c>
      <c r="C1178" s="268" t="s">
        <v>1973</v>
      </c>
      <c r="D1178" s="71" t="s">
        <v>1989</v>
      </c>
    </row>
    <row r="1179" spans="1:4">
      <c r="A1179" s="256">
        <v>1338</v>
      </c>
      <c r="B1179" s="251" t="s">
        <v>3158</v>
      </c>
      <c r="C1179" s="262" t="s">
        <v>1980</v>
      </c>
      <c r="D1179" s="270" t="s">
        <v>1981</v>
      </c>
    </row>
    <row r="1180" spans="1:4">
      <c r="A1180" s="253">
        <v>1339</v>
      </c>
      <c r="B1180" s="255" t="s">
        <v>3159</v>
      </c>
      <c r="C1180" s="263" t="s">
        <v>1980</v>
      </c>
      <c r="D1180" s="271" t="s">
        <v>1981</v>
      </c>
    </row>
    <row r="1181" spans="1:4">
      <c r="A1181" s="256">
        <v>1340</v>
      </c>
      <c r="B1181" s="251" t="s">
        <v>3160</v>
      </c>
      <c r="C1181" s="269" t="s">
        <v>1993</v>
      </c>
      <c r="D1181" s="270" t="s">
        <v>2001</v>
      </c>
    </row>
    <row r="1182" spans="1:4">
      <c r="A1182" s="253">
        <v>1341</v>
      </c>
      <c r="B1182" s="252" t="s">
        <v>3161</v>
      </c>
      <c r="C1182" s="268" t="s">
        <v>1973</v>
      </c>
      <c r="D1182" s="71" t="s">
        <v>1974</v>
      </c>
    </row>
    <row r="1183" spans="1:4">
      <c r="A1183" s="256">
        <v>1342</v>
      </c>
      <c r="B1183" s="254" t="s">
        <v>3162</v>
      </c>
      <c r="C1183" s="269" t="s">
        <v>1973</v>
      </c>
      <c r="D1183" s="117" t="s">
        <v>1974</v>
      </c>
    </row>
    <row r="1184" spans="1:4">
      <c r="A1184" s="253">
        <v>1343</v>
      </c>
      <c r="B1184" s="252" t="s">
        <v>3163</v>
      </c>
      <c r="C1184" s="268" t="s">
        <v>1973</v>
      </c>
      <c r="D1184" s="71" t="s">
        <v>1989</v>
      </c>
    </row>
    <row r="1185" spans="1:4">
      <c r="A1185" s="256">
        <v>1344</v>
      </c>
      <c r="B1185" s="251" t="s">
        <v>3164</v>
      </c>
      <c r="C1185" s="269" t="s">
        <v>1973</v>
      </c>
      <c r="D1185" s="117" t="s">
        <v>1989</v>
      </c>
    </row>
    <row r="1186" spans="1:4">
      <c r="A1186" s="253">
        <v>1345</v>
      </c>
      <c r="B1186" s="252" t="s">
        <v>3165</v>
      </c>
      <c r="C1186" s="268" t="s">
        <v>1973</v>
      </c>
      <c r="D1186" s="71" t="s">
        <v>1989</v>
      </c>
    </row>
    <row r="1187" spans="1:4">
      <c r="A1187" s="256">
        <v>1346</v>
      </c>
      <c r="B1187" s="254" t="s">
        <v>3166</v>
      </c>
      <c r="C1187" s="269" t="s">
        <v>1973</v>
      </c>
      <c r="D1187" s="117" t="s">
        <v>1989</v>
      </c>
    </row>
    <row r="1188" spans="1:4">
      <c r="A1188" s="253">
        <v>1347</v>
      </c>
      <c r="B1188" s="252" t="s">
        <v>3167</v>
      </c>
      <c r="C1188" s="268" t="s">
        <v>1973</v>
      </c>
      <c r="D1188" s="71" t="s">
        <v>1989</v>
      </c>
    </row>
    <row r="1189" spans="1:4">
      <c r="A1189" s="256">
        <v>1348</v>
      </c>
      <c r="B1189" s="251" t="s">
        <v>3168</v>
      </c>
      <c r="C1189" s="269" t="s">
        <v>1973</v>
      </c>
      <c r="D1189" s="117" t="s">
        <v>1974</v>
      </c>
    </row>
    <row r="1190" spans="1:4">
      <c r="A1190" s="253">
        <v>1349</v>
      </c>
      <c r="B1190" s="252" t="s">
        <v>3169</v>
      </c>
      <c r="C1190" s="268" t="s">
        <v>1973</v>
      </c>
      <c r="D1190" s="71" t="s">
        <v>1974</v>
      </c>
    </row>
    <row r="1191" spans="1:4">
      <c r="A1191" s="256">
        <v>1350</v>
      </c>
      <c r="B1191" s="251" t="s">
        <v>3170</v>
      </c>
      <c r="C1191" s="269" t="s">
        <v>1973</v>
      </c>
      <c r="D1191" s="117" t="s">
        <v>1974</v>
      </c>
    </row>
    <row r="1192" spans="1:4">
      <c r="A1192" s="253">
        <v>1351</v>
      </c>
      <c r="B1192" s="252" t="s">
        <v>3171</v>
      </c>
      <c r="C1192" s="268" t="s">
        <v>1973</v>
      </c>
      <c r="D1192" s="71" t="s">
        <v>1989</v>
      </c>
    </row>
    <row r="1193" spans="1:4">
      <c r="A1193" s="256">
        <v>1352</v>
      </c>
      <c r="B1193" s="251" t="s">
        <v>3172</v>
      </c>
      <c r="C1193" s="262" t="s">
        <v>1980</v>
      </c>
      <c r="D1193" s="270" t="s">
        <v>1981</v>
      </c>
    </row>
    <row r="1194" spans="1:4">
      <c r="A1194" s="253">
        <v>1353</v>
      </c>
      <c r="B1194" s="252" t="s">
        <v>3173</v>
      </c>
      <c r="C1194" s="268" t="s">
        <v>1973</v>
      </c>
      <c r="D1194" s="71" t="s">
        <v>1974</v>
      </c>
    </row>
    <row r="1195" spans="1:4">
      <c r="A1195" s="256">
        <v>1354</v>
      </c>
      <c r="B1195" s="251" t="s">
        <v>3174</v>
      </c>
      <c r="C1195" s="269" t="s">
        <v>1973</v>
      </c>
      <c r="D1195" s="117" t="s">
        <v>1989</v>
      </c>
    </row>
    <row r="1196" spans="1:4">
      <c r="A1196" s="253">
        <v>1355</v>
      </c>
      <c r="B1196" s="252" t="s">
        <v>3175</v>
      </c>
      <c r="C1196" s="268" t="s">
        <v>1973</v>
      </c>
      <c r="D1196" s="71" t="s">
        <v>1974</v>
      </c>
    </row>
    <row r="1197" spans="1:4">
      <c r="A1197" s="256">
        <v>1356</v>
      </c>
      <c r="B1197" s="251" t="s">
        <v>3176</v>
      </c>
      <c r="C1197" s="269" t="s">
        <v>1973</v>
      </c>
      <c r="D1197" s="117" t="s">
        <v>1989</v>
      </c>
    </row>
    <row r="1198" spans="1:4">
      <c r="A1198" s="253">
        <v>1357</v>
      </c>
      <c r="B1198" s="252" t="s">
        <v>3177</v>
      </c>
      <c r="C1198" s="268" t="s">
        <v>1973</v>
      </c>
      <c r="D1198" s="71" t="s">
        <v>1989</v>
      </c>
    </row>
    <row r="1199" spans="1:4">
      <c r="A1199" s="256">
        <v>1358</v>
      </c>
      <c r="B1199" s="251" t="s">
        <v>3178</v>
      </c>
      <c r="C1199" s="265" t="s">
        <v>1973</v>
      </c>
      <c r="D1199" s="117" t="s">
        <v>1989</v>
      </c>
    </row>
    <row r="1200" spans="1:4">
      <c r="A1200" s="253">
        <v>1359</v>
      </c>
      <c r="B1200" s="252" t="s">
        <v>3179</v>
      </c>
      <c r="C1200" s="264" t="s">
        <v>1973</v>
      </c>
      <c r="D1200" s="71" t="s">
        <v>1974</v>
      </c>
    </row>
    <row r="1201" spans="1:4">
      <c r="A1201" s="256">
        <v>1360</v>
      </c>
      <c r="B1201" s="254" t="s">
        <v>3180</v>
      </c>
      <c r="C1201" s="269" t="s">
        <v>1973</v>
      </c>
      <c r="D1201" s="117" t="s">
        <v>1989</v>
      </c>
    </row>
    <row r="1202" spans="1:4">
      <c r="A1202" s="253">
        <v>1361</v>
      </c>
      <c r="B1202" s="252" t="s">
        <v>3181</v>
      </c>
      <c r="C1202" s="268" t="s">
        <v>1973</v>
      </c>
      <c r="D1202" s="71" t="s">
        <v>1974</v>
      </c>
    </row>
    <row r="1203" spans="1:4">
      <c r="A1203" s="256">
        <v>1362</v>
      </c>
      <c r="B1203" s="251" t="s">
        <v>3182</v>
      </c>
      <c r="C1203" s="269" t="s">
        <v>1973</v>
      </c>
      <c r="D1203" s="117" t="s">
        <v>1989</v>
      </c>
    </row>
    <row r="1204" spans="1:4">
      <c r="A1204" s="253">
        <v>1363</v>
      </c>
      <c r="B1204" s="252" t="s">
        <v>3183</v>
      </c>
      <c r="C1204" s="268" t="s">
        <v>1973</v>
      </c>
      <c r="D1204" s="71" t="s">
        <v>1989</v>
      </c>
    </row>
    <row r="1205" spans="1:4">
      <c r="A1205" s="256">
        <v>1364</v>
      </c>
      <c r="B1205" s="251" t="s">
        <v>3184</v>
      </c>
      <c r="C1205" s="269" t="s">
        <v>1973</v>
      </c>
      <c r="D1205" s="117" t="s">
        <v>1989</v>
      </c>
    </row>
    <row r="1206" spans="1:4">
      <c r="A1206" s="253">
        <v>1365</v>
      </c>
      <c r="B1206" s="252" t="s">
        <v>3185</v>
      </c>
      <c r="C1206" s="268" t="s">
        <v>1973</v>
      </c>
      <c r="D1206" s="71" t="s">
        <v>1989</v>
      </c>
    </row>
    <row r="1207" spans="1:4">
      <c r="A1207" s="256">
        <v>1366</v>
      </c>
      <c r="B1207" s="251" t="s">
        <v>3186</v>
      </c>
      <c r="C1207" s="269" t="s">
        <v>1973</v>
      </c>
      <c r="D1207" s="117" t="s">
        <v>1989</v>
      </c>
    </row>
    <row r="1208" spans="1:4">
      <c r="A1208" s="253">
        <v>1367</v>
      </c>
      <c r="B1208" s="252" t="s">
        <v>3187</v>
      </c>
      <c r="C1208" s="263" t="s">
        <v>1980</v>
      </c>
      <c r="D1208" s="271" t="s">
        <v>1981</v>
      </c>
    </row>
    <row r="1209" spans="1:4">
      <c r="A1209" s="256">
        <v>1368</v>
      </c>
      <c r="B1209" s="251" t="s">
        <v>3188</v>
      </c>
      <c r="C1209" s="262" t="s">
        <v>1980</v>
      </c>
      <c r="D1209" s="270" t="s">
        <v>1981</v>
      </c>
    </row>
    <row r="1210" spans="1:4">
      <c r="A1210" s="253">
        <v>1369</v>
      </c>
      <c r="B1210" s="252" t="s">
        <v>3189</v>
      </c>
      <c r="C1210" s="268" t="s">
        <v>1973</v>
      </c>
      <c r="D1210" s="71" t="s">
        <v>1989</v>
      </c>
    </row>
    <row r="1211" spans="1:4">
      <c r="A1211" s="256">
        <v>1370</v>
      </c>
      <c r="B1211" s="251" t="s">
        <v>3190</v>
      </c>
      <c r="C1211" s="269" t="s">
        <v>1973</v>
      </c>
      <c r="D1211" s="117" t="s">
        <v>1989</v>
      </c>
    </row>
    <row r="1212" spans="1:4">
      <c r="A1212" s="253">
        <v>1371</v>
      </c>
      <c r="B1212" s="252" t="s">
        <v>3191</v>
      </c>
      <c r="C1212" s="263" t="s">
        <v>1980</v>
      </c>
      <c r="D1212" s="271" t="s">
        <v>1981</v>
      </c>
    </row>
    <row r="1213" spans="1:4">
      <c r="A1213" s="256">
        <v>1372</v>
      </c>
      <c r="B1213" s="251" t="s">
        <v>3192</v>
      </c>
      <c r="C1213" s="269" t="s">
        <v>1973</v>
      </c>
      <c r="D1213" s="117" t="s">
        <v>1974</v>
      </c>
    </row>
    <row r="1214" spans="1:4">
      <c r="A1214" s="253">
        <v>1373</v>
      </c>
      <c r="B1214" s="252" t="s">
        <v>3193</v>
      </c>
      <c r="C1214" s="268" t="s">
        <v>1973</v>
      </c>
      <c r="D1214" s="71" t="s">
        <v>1989</v>
      </c>
    </row>
    <row r="1215" spans="1:4">
      <c r="A1215" s="256">
        <v>1374</v>
      </c>
      <c r="B1215" s="251" t="s">
        <v>3194</v>
      </c>
      <c r="C1215" s="269" t="s">
        <v>1973</v>
      </c>
      <c r="D1215" s="117" t="s">
        <v>1989</v>
      </c>
    </row>
    <row r="1216" spans="1:4">
      <c r="A1216" s="253">
        <v>1375</v>
      </c>
      <c r="B1216" s="252" t="s">
        <v>3195</v>
      </c>
      <c r="C1216" s="268" t="s">
        <v>1973</v>
      </c>
      <c r="D1216" s="71" t="s">
        <v>1974</v>
      </c>
    </row>
    <row r="1217" spans="1:4">
      <c r="A1217" s="256">
        <v>1376</v>
      </c>
      <c r="B1217" s="251" t="s">
        <v>3196</v>
      </c>
      <c r="C1217" s="269" t="s">
        <v>1973</v>
      </c>
      <c r="D1217" s="117" t="s">
        <v>1989</v>
      </c>
    </row>
    <row r="1218" spans="1:4">
      <c r="A1218" s="253">
        <v>1377</v>
      </c>
      <c r="B1218" s="252" t="s">
        <v>3197</v>
      </c>
      <c r="C1218" s="268" t="s">
        <v>1993</v>
      </c>
      <c r="D1218" s="271" t="s">
        <v>2001</v>
      </c>
    </row>
    <row r="1219" spans="1:4">
      <c r="A1219" s="256">
        <v>1378</v>
      </c>
      <c r="B1219" s="251" t="s">
        <v>3198</v>
      </c>
      <c r="C1219" s="262" t="s">
        <v>1980</v>
      </c>
      <c r="D1219" s="270" t="s">
        <v>1981</v>
      </c>
    </row>
    <row r="1220" spans="1:4">
      <c r="A1220" s="253">
        <v>1379</v>
      </c>
      <c r="B1220" s="252" t="s">
        <v>3199</v>
      </c>
      <c r="C1220" s="263" t="s">
        <v>1980</v>
      </c>
      <c r="D1220" s="271" t="s">
        <v>1981</v>
      </c>
    </row>
    <row r="1221" spans="1:4">
      <c r="A1221" s="256">
        <v>1380</v>
      </c>
      <c r="B1221" s="251" t="s">
        <v>3200</v>
      </c>
      <c r="C1221" s="269" t="s">
        <v>1973</v>
      </c>
      <c r="D1221" s="117" t="s">
        <v>1989</v>
      </c>
    </row>
    <row r="1222" spans="1:4">
      <c r="A1222" s="253">
        <v>1381</v>
      </c>
      <c r="B1222" s="252" t="s">
        <v>3201</v>
      </c>
      <c r="C1222" s="268" t="s">
        <v>1973</v>
      </c>
      <c r="D1222" s="71" t="s">
        <v>1989</v>
      </c>
    </row>
    <row r="1223" spans="1:4">
      <c r="A1223" s="256">
        <v>1382</v>
      </c>
      <c r="B1223" s="251" t="s">
        <v>3202</v>
      </c>
      <c r="C1223" s="269" t="s">
        <v>1973</v>
      </c>
      <c r="D1223" s="117" t="s">
        <v>1989</v>
      </c>
    </row>
    <row r="1224" spans="1:4">
      <c r="A1224" s="253">
        <v>1383</v>
      </c>
      <c r="B1224" s="252" t="s">
        <v>3203</v>
      </c>
      <c r="C1224" s="268" t="s">
        <v>1973</v>
      </c>
      <c r="D1224" s="71" t="s">
        <v>1989</v>
      </c>
    </row>
    <row r="1225" spans="1:4">
      <c r="A1225" s="256">
        <v>1384</v>
      </c>
      <c r="B1225" s="251" t="s">
        <v>3204</v>
      </c>
      <c r="C1225" s="269" t="s">
        <v>1973</v>
      </c>
      <c r="D1225" s="117" t="s">
        <v>1989</v>
      </c>
    </row>
    <row r="1226" spans="1:4">
      <c r="A1226" s="253">
        <v>1385</v>
      </c>
      <c r="B1226" s="252" t="s">
        <v>3205</v>
      </c>
      <c r="C1226" s="268" t="s">
        <v>1973</v>
      </c>
      <c r="D1226" s="71" t="s">
        <v>1989</v>
      </c>
    </row>
    <row r="1227" spans="1:4">
      <c r="A1227" s="256">
        <v>1386</v>
      </c>
      <c r="B1227" s="251" t="s">
        <v>3206</v>
      </c>
      <c r="C1227" s="269" t="s">
        <v>1973</v>
      </c>
      <c r="D1227" s="117" t="s">
        <v>1974</v>
      </c>
    </row>
    <row r="1228" spans="1:4">
      <c r="A1228" s="253">
        <v>1387</v>
      </c>
      <c r="B1228" s="252" t="s">
        <v>3207</v>
      </c>
      <c r="C1228" s="268" t="s">
        <v>1973</v>
      </c>
      <c r="D1228" s="71" t="s">
        <v>1974</v>
      </c>
    </row>
    <row r="1229" spans="1:4">
      <c r="A1229" s="256">
        <v>1388</v>
      </c>
      <c r="B1229" s="251" t="s">
        <v>3208</v>
      </c>
      <c r="C1229" s="269" t="s">
        <v>1973</v>
      </c>
      <c r="D1229" s="117" t="s">
        <v>1974</v>
      </c>
    </row>
    <row r="1230" spans="1:4">
      <c r="A1230" s="253">
        <v>1389</v>
      </c>
      <c r="B1230" s="252" t="s">
        <v>3209</v>
      </c>
      <c r="C1230" s="268" t="s">
        <v>1973</v>
      </c>
      <c r="D1230" s="71" t="s">
        <v>1989</v>
      </c>
    </row>
    <row r="1231" spans="1:4">
      <c r="A1231" s="256">
        <v>1390</v>
      </c>
      <c r="B1231" s="251" t="s">
        <v>3210</v>
      </c>
      <c r="C1231" s="262" t="s">
        <v>1980</v>
      </c>
      <c r="D1231" s="270" t="s">
        <v>1981</v>
      </c>
    </row>
    <row r="1232" spans="1:4">
      <c r="A1232" s="253">
        <v>1391</v>
      </c>
      <c r="B1232" s="255" t="s">
        <v>3211</v>
      </c>
      <c r="C1232" s="263" t="s">
        <v>1980</v>
      </c>
      <c r="D1232" s="271" t="s">
        <v>1981</v>
      </c>
    </row>
    <row r="1233" spans="1:4">
      <c r="A1233" s="256">
        <v>1392</v>
      </c>
      <c r="B1233" s="251" t="s">
        <v>3212</v>
      </c>
      <c r="C1233" s="262" t="s">
        <v>1980</v>
      </c>
      <c r="D1233" s="270" t="s">
        <v>1981</v>
      </c>
    </row>
    <row r="1234" spans="1:4">
      <c r="A1234" s="253">
        <v>1393</v>
      </c>
      <c r="B1234" s="252" t="s">
        <v>3213</v>
      </c>
      <c r="C1234" s="268" t="s">
        <v>1973</v>
      </c>
      <c r="D1234" s="71" t="s">
        <v>1989</v>
      </c>
    </row>
    <row r="1235" spans="1:4">
      <c r="A1235" s="256">
        <v>1394</v>
      </c>
      <c r="B1235" s="251" t="s">
        <v>3214</v>
      </c>
      <c r="C1235" s="269" t="s">
        <v>1973</v>
      </c>
      <c r="D1235" s="117" t="s">
        <v>1989</v>
      </c>
    </row>
    <row r="1236" spans="1:4">
      <c r="A1236" s="253">
        <v>1395</v>
      </c>
      <c r="B1236" s="255" t="s">
        <v>3215</v>
      </c>
      <c r="C1236" s="268" t="s">
        <v>1993</v>
      </c>
      <c r="D1236" s="271" t="s">
        <v>2012</v>
      </c>
    </row>
    <row r="1237" spans="1:4">
      <c r="A1237" s="253">
        <v>1396</v>
      </c>
      <c r="B1237" s="251" t="s">
        <v>3216</v>
      </c>
      <c r="C1237" s="269" t="s">
        <v>1973</v>
      </c>
      <c r="D1237" s="117" t="s">
        <v>1974</v>
      </c>
    </row>
    <row r="1238" spans="1:4">
      <c r="A1238" s="256">
        <v>1397</v>
      </c>
      <c r="B1238" s="252" t="s">
        <v>3217</v>
      </c>
      <c r="C1238" s="268" t="s">
        <v>1973</v>
      </c>
      <c r="D1238" s="71" t="s">
        <v>1974</v>
      </c>
    </row>
    <row r="1239" spans="1:4">
      <c r="A1239" s="253">
        <v>1398</v>
      </c>
      <c r="B1239" s="251" t="s">
        <v>3218</v>
      </c>
      <c r="C1239" s="269" t="s">
        <v>1973</v>
      </c>
      <c r="D1239" s="117" t="s">
        <v>1989</v>
      </c>
    </row>
    <row r="1240" spans="1:4">
      <c r="A1240" s="253">
        <v>1399</v>
      </c>
      <c r="B1240" s="252" t="s">
        <v>3219</v>
      </c>
      <c r="C1240" s="268" t="s">
        <v>1973</v>
      </c>
      <c r="D1240" s="71" t="s">
        <v>1989</v>
      </c>
    </row>
    <row r="1241" spans="1:4">
      <c r="A1241" s="256">
        <v>1400</v>
      </c>
      <c r="B1241" s="251" t="s">
        <v>3220</v>
      </c>
      <c r="C1241" s="269" t="s">
        <v>1973</v>
      </c>
      <c r="D1241" s="117" t="s">
        <v>1989</v>
      </c>
    </row>
    <row r="1242" spans="1:4">
      <c r="A1242" s="253">
        <v>1401</v>
      </c>
      <c r="B1242" s="252" t="s">
        <v>3221</v>
      </c>
      <c r="C1242" s="268" t="s">
        <v>1973</v>
      </c>
      <c r="D1242" s="71" t="s">
        <v>1989</v>
      </c>
    </row>
    <row r="1243" spans="1:4">
      <c r="A1243" s="253">
        <v>1402</v>
      </c>
      <c r="B1243" s="251" t="s">
        <v>3222</v>
      </c>
      <c r="C1243" s="269" t="s">
        <v>1973</v>
      </c>
      <c r="D1243" s="117" t="s">
        <v>1989</v>
      </c>
    </row>
    <row r="1244" spans="1:4">
      <c r="A1244" s="256">
        <v>1403</v>
      </c>
      <c r="B1244" s="252" t="s">
        <v>3223</v>
      </c>
      <c r="C1244" s="268" t="s">
        <v>1973</v>
      </c>
      <c r="D1244" s="71" t="s">
        <v>1989</v>
      </c>
    </row>
    <row r="1245" spans="1:4">
      <c r="A1245" s="253">
        <v>1404</v>
      </c>
      <c r="B1245" s="251" t="s">
        <v>3224</v>
      </c>
      <c r="C1245" s="262" t="s">
        <v>1980</v>
      </c>
      <c r="D1245" s="270" t="s">
        <v>1981</v>
      </c>
    </row>
    <row r="1246" spans="1:4">
      <c r="A1246" s="253">
        <v>1405</v>
      </c>
      <c r="B1246" s="252" t="s">
        <v>3225</v>
      </c>
      <c r="C1246" s="268" t="s">
        <v>1973</v>
      </c>
      <c r="D1246" s="71" t="s">
        <v>1989</v>
      </c>
    </row>
    <row r="1247" spans="1:4">
      <c r="A1247" s="256">
        <v>1406</v>
      </c>
      <c r="B1247" s="251" t="s">
        <v>3226</v>
      </c>
      <c r="C1247" s="269" t="s">
        <v>1973</v>
      </c>
      <c r="D1247" s="117" t="s">
        <v>1989</v>
      </c>
    </row>
    <row r="1248" spans="1:4">
      <c r="A1248" s="253">
        <v>1407</v>
      </c>
      <c r="B1248" s="252" t="s">
        <v>3227</v>
      </c>
      <c r="C1248" s="268" t="s">
        <v>1973</v>
      </c>
      <c r="D1248" s="71" t="s">
        <v>1989</v>
      </c>
    </row>
    <row r="1249" spans="1:4">
      <c r="A1249" s="253">
        <v>1408</v>
      </c>
      <c r="B1249" s="254" t="s">
        <v>3228</v>
      </c>
      <c r="C1249" s="269" t="s">
        <v>1993</v>
      </c>
      <c r="D1249" s="270" t="s">
        <v>2001</v>
      </c>
    </row>
    <row r="1250" spans="1:4">
      <c r="A1250" s="256">
        <v>1409</v>
      </c>
      <c r="B1250" s="252" t="s">
        <v>3229</v>
      </c>
      <c r="C1250" s="268" t="s">
        <v>1973</v>
      </c>
      <c r="D1250" s="71" t="s">
        <v>1989</v>
      </c>
    </row>
    <row r="1251" spans="1:4">
      <c r="A1251" s="253">
        <v>1410</v>
      </c>
      <c r="B1251" s="251" t="s">
        <v>3230</v>
      </c>
      <c r="C1251" s="269" t="s">
        <v>1973</v>
      </c>
      <c r="D1251" s="117" t="s">
        <v>1989</v>
      </c>
    </row>
    <row r="1252" spans="1:4">
      <c r="A1252" s="253">
        <v>1411</v>
      </c>
      <c r="B1252" s="255" t="s">
        <v>3231</v>
      </c>
      <c r="C1252" s="268" t="s">
        <v>1973</v>
      </c>
      <c r="D1252" s="71" t="s">
        <v>1974</v>
      </c>
    </row>
    <row r="1253" spans="1:4">
      <c r="A1253" s="253">
        <v>1412</v>
      </c>
      <c r="B1253" s="254" t="s">
        <v>3232</v>
      </c>
      <c r="C1253" s="269" t="s">
        <v>1973</v>
      </c>
      <c r="D1253" s="117" t="s">
        <v>1974</v>
      </c>
    </row>
    <row r="1254" spans="1:4">
      <c r="A1254" s="253">
        <v>1413</v>
      </c>
      <c r="B1254" s="252" t="s">
        <v>3233</v>
      </c>
      <c r="C1254" s="268" t="s">
        <v>1973</v>
      </c>
      <c r="D1254" s="71" t="s">
        <v>1989</v>
      </c>
    </row>
    <row r="1255" spans="1:4">
      <c r="A1255" s="253">
        <v>1414</v>
      </c>
      <c r="B1255" s="251" t="s">
        <v>3234</v>
      </c>
      <c r="C1255" s="269" t="s">
        <v>1973</v>
      </c>
      <c r="D1255" s="117" t="s">
        <v>1989</v>
      </c>
    </row>
    <row r="1256" spans="1:4">
      <c r="A1256" s="253">
        <v>1415</v>
      </c>
      <c r="B1256" s="252" t="s">
        <v>3235</v>
      </c>
      <c r="C1256" s="268" t="s">
        <v>1973</v>
      </c>
      <c r="D1256" s="71" t="s">
        <v>1974</v>
      </c>
    </row>
    <row r="1257" spans="1:4">
      <c r="A1257" s="253">
        <v>1416</v>
      </c>
      <c r="B1257" s="251" t="s">
        <v>3236</v>
      </c>
      <c r="C1257" s="269" t="s">
        <v>1973</v>
      </c>
      <c r="D1257" s="117" t="s">
        <v>1989</v>
      </c>
    </row>
    <row r="1258" spans="1:4">
      <c r="A1258" s="253">
        <v>1417</v>
      </c>
      <c r="B1258" s="252" t="s">
        <v>3237</v>
      </c>
      <c r="C1258" s="268" t="s">
        <v>1973</v>
      </c>
      <c r="D1258" s="71" t="s">
        <v>1989</v>
      </c>
    </row>
    <row r="1259" spans="1:4">
      <c r="A1259" s="253">
        <v>1418</v>
      </c>
      <c r="B1259" s="251" t="s">
        <v>3238</v>
      </c>
      <c r="C1259" s="269" t="s">
        <v>1973</v>
      </c>
      <c r="D1259" s="117" t="s">
        <v>1974</v>
      </c>
    </row>
    <row r="1260" spans="1:4">
      <c r="A1260" s="253">
        <v>1419</v>
      </c>
      <c r="B1260" s="252" t="s">
        <v>3239</v>
      </c>
      <c r="C1260" s="268" t="s">
        <v>1973</v>
      </c>
      <c r="D1260" s="71" t="s">
        <v>1989</v>
      </c>
    </row>
    <row r="1261" spans="1:4">
      <c r="A1261" s="253">
        <v>1420</v>
      </c>
      <c r="B1261" s="251" t="s">
        <v>3240</v>
      </c>
      <c r="C1261" s="269" t="s">
        <v>1973</v>
      </c>
      <c r="D1261" s="117" t="s">
        <v>1989</v>
      </c>
    </row>
    <row r="1262" spans="1:4">
      <c r="A1262" s="253">
        <v>1421</v>
      </c>
      <c r="B1262" s="252" t="s">
        <v>3241</v>
      </c>
      <c r="C1262" s="268" t="s">
        <v>1973</v>
      </c>
      <c r="D1262" s="71" t="s">
        <v>1989</v>
      </c>
    </row>
    <row r="1263" spans="1:4">
      <c r="A1263" s="253">
        <v>1422</v>
      </c>
      <c r="B1263" s="251" t="s">
        <v>3242</v>
      </c>
      <c r="C1263" s="269" t="s">
        <v>1973</v>
      </c>
      <c r="D1263" s="117" t="s">
        <v>1989</v>
      </c>
    </row>
    <row r="1264" spans="1:4">
      <c r="A1264" s="253">
        <v>1423</v>
      </c>
      <c r="B1264" s="252" t="s">
        <v>3243</v>
      </c>
      <c r="C1264" s="268" t="s">
        <v>1973</v>
      </c>
      <c r="D1264" s="71" t="s">
        <v>1989</v>
      </c>
    </row>
    <row r="1265" spans="1:4">
      <c r="A1265" s="253">
        <v>1424</v>
      </c>
      <c r="B1265" s="251" t="s">
        <v>3244</v>
      </c>
      <c r="C1265" s="269" t="s">
        <v>1973</v>
      </c>
      <c r="D1265" s="117" t="s">
        <v>1989</v>
      </c>
    </row>
    <row r="1266" spans="1:4">
      <c r="A1266" s="253">
        <v>1425</v>
      </c>
      <c r="B1266" s="252" t="s">
        <v>3245</v>
      </c>
      <c r="C1266" s="268" t="s">
        <v>1973</v>
      </c>
      <c r="D1266" s="71" t="s">
        <v>1989</v>
      </c>
    </row>
    <row r="1267" spans="1:4">
      <c r="A1267" s="253">
        <v>1426</v>
      </c>
      <c r="B1267" s="251" t="s">
        <v>3246</v>
      </c>
      <c r="C1267" s="269" t="s">
        <v>1973</v>
      </c>
      <c r="D1267" s="117" t="s">
        <v>1974</v>
      </c>
    </row>
    <row r="1268" spans="1:4">
      <c r="A1268" s="253">
        <v>1427</v>
      </c>
      <c r="B1268" s="252" t="s">
        <v>3247</v>
      </c>
      <c r="C1268" s="263" t="s">
        <v>1980</v>
      </c>
      <c r="D1268" s="271" t="s">
        <v>1981</v>
      </c>
    </row>
    <row r="1269" spans="1:4">
      <c r="A1269" s="253">
        <v>1428</v>
      </c>
      <c r="B1269" s="251" t="s">
        <v>3248</v>
      </c>
      <c r="C1269" s="269" t="s">
        <v>1973</v>
      </c>
      <c r="D1269" s="117" t="s">
        <v>1989</v>
      </c>
    </row>
    <row r="1270" spans="1:4">
      <c r="A1270" s="257">
        <v>1429</v>
      </c>
      <c r="B1270" s="258" t="s">
        <v>3249</v>
      </c>
      <c r="C1270" s="264" t="s">
        <v>1973</v>
      </c>
      <c r="D1270" s="71" t="s">
        <v>1974</v>
      </c>
    </row>
    <row r="1271" spans="1:4">
      <c r="A1271" s="400">
        <v>1430</v>
      </c>
      <c r="B1271" s="117" t="s">
        <v>3650</v>
      </c>
      <c r="C1271" s="269" t="s">
        <v>1973</v>
      </c>
      <c r="D1271" s="117" t="s">
        <v>3656</v>
      </c>
    </row>
    <row r="1272" spans="1:4">
      <c r="A1272" s="400">
        <v>1431</v>
      </c>
      <c r="B1272" s="71" t="s">
        <v>3651</v>
      </c>
      <c r="C1272" s="268" t="s">
        <v>1973</v>
      </c>
      <c r="D1272" s="71" t="s">
        <v>3657</v>
      </c>
    </row>
    <row r="1273" spans="1:4">
      <c r="A1273" s="400">
        <v>1432</v>
      </c>
      <c r="B1273" s="117" t="s">
        <v>3652</v>
      </c>
      <c r="C1273" s="269" t="s">
        <v>1973</v>
      </c>
      <c r="D1273" s="117" t="s">
        <v>3658</v>
      </c>
    </row>
    <row r="1274" spans="1:4">
      <c r="A1274" s="400">
        <v>1433</v>
      </c>
      <c r="B1274" s="71" t="s">
        <v>3653</v>
      </c>
      <c r="C1274" s="268" t="s">
        <v>1973</v>
      </c>
      <c r="D1274" s="71" t="s">
        <v>3657</v>
      </c>
    </row>
    <row r="1275" spans="1:4">
      <c r="A1275" s="400">
        <v>1434</v>
      </c>
      <c r="B1275" s="270" t="s">
        <v>3654</v>
      </c>
      <c r="C1275" s="262" t="s">
        <v>1980</v>
      </c>
      <c r="D1275" s="270" t="s">
        <v>3659</v>
      </c>
    </row>
    <row r="1276" spans="1:4">
      <c r="A1276" s="401">
        <v>1435</v>
      </c>
      <c r="B1276" s="71" t="s">
        <v>3655</v>
      </c>
      <c r="C1276" s="263" t="s">
        <v>1980</v>
      </c>
      <c r="D1276" s="71" t="s">
        <v>3659</v>
      </c>
    </row>
  </sheetData>
  <mergeCells count="1">
    <mergeCell ref="A2:B2"/>
  </mergeCells>
  <conditionalFormatting sqref="A2:A4">
    <cfRule type="duplicateValues" dxfId="4" priority="2"/>
    <cfRule type="duplicateValues" dxfId="3" priority="3"/>
  </conditionalFormatting>
  <conditionalFormatting sqref="A1271:A1276">
    <cfRule type="duplicateValues" dxfId="2"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716A-65A4-482E-AD71-41C67050B27D}">
  <dimension ref="B1:AD225"/>
  <sheetViews>
    <sheetView topLeftCell="A141" zoomScale="93" zoomScaleNormal="93" workbookViewId="0">
      <selection activeCell="E156" sqref="E156"/>
    </sheetView>
  </sheetViews>
  <sheetFormatPr baseColWidth="10" defaultColWidth="11.42578125" defaultRowHeight="0" customHeight="1" zeroHeight="1"/>
  <cols>
    <col min="1" max="1" width="5.7109375" style="74" customWidth="1"/>
    <col min="2" max="2" width="60" style="74" customWidth="1"/>
    <col min="3" max="3" width="11.5703125" style="74" bestFit="1" customWidth="1"/>
    <col min="4" max="4" width="25.42578125" style="74" bestFit="1" customWidth="1"/>
    <col min="5" max="5" width="17" style="74" customWidth="1"/>
    <col min="6" max="6" width="14.7109375" style="74" customWidth="1"/>
    <col min="7" max="7" width="13.28515625" style="74" customWidth="1"/>
    <col min="8" max="8" width="16.85546875" style="74" customWidth="1"/>
    <col min="9" max="9" width="20.42578125" style="74" customWidth="1"/>
    <col min="10" max="10" width="17.140625" style="74" bestFit="1" customWidth="1"/>
    <col min="11" max="11" width="17" style="74" customWidth="1"/>
    <col min="12" max="12" width="14.140625" style="74" bestFit="1" customWidth="1"/>
    <col min="13" max="13" width="14.85546875" style="74" customWidth="1"/>
    <col min="14" max="14" width="22" style="74" customWidth="1"/>
    <col min="15" max="15" width="13.140625" style="74" bestFit="1" customWidth="1"/>
    <col min="16" max="16" width="13.140625" style="74" customWidth="1"/>
    <col min="17" max="17" width="15.85546875" style="74" customWidth="1"/>
    <col min="18" max="18" width="15.7109375" style="74" bestFit="1" customWidth="1"/>
    <col min="19" max="19" width="11.42578125" style="74"/>
    <col min="20" max="20" width="20.7109375" style="74" customWidth="1"/>
    <col min="21" max="21" width="11.42578125" style="74"/>
    <col min="22" max="22" width="20" style="74" customWidth="1"/>
    <col min="23" max="23" width="11.42578125" style="74"/>
    <col min="24" max="24" width="11.42578125" style="74" customWidth="1"/>
    <col min="25" max="16384" width="11.42578125" style="74"/>
  </cols>
  <sheetData>
    <row r="1" spans="2:8" ht="16.5"/>
    <row r="2" spans="2:8" ht="24.75" customHeight="1">
      <c r="B2" s="322" t="s">
        <v>3250</v>
      </c>
      <c r="C2" s="761">
        <f>+'FORMATO MATERIAL APOYO'!E17</f>
        <v>0</v>
      </c>
      <c r="D2" s="761"/>
      <c r="E2" s="762"/>
    </row>
    <row r="3" spans="2:8" ht="24.75" customHeight="1">
      <c r="B3" s="323" t="s">
        <v>3251</v>
      </c>
      <c r="C3" s="763">
        <f>+'FORMATO MATERIAL APOYO'!F20</f>
        <v>0</v>
      </c>
      <c r="D3" s="764"/>
      <c r="E3" s="765"/>
    </row>
    <row r="4" spans="2:8" ht="24.75" customHeight="1"/>
    <row r="5" spans="2:8" ht="24.75" customHeight="1"/>
    <row r="6" spans="2:8" ht="24.75" customHeight="1">
      <c r="B6" s="766" t="s">
        <v>3252</v>
      </c>
      <c r="C6" s="767"/>
      <c r="D6" s="767"/>
      <c r="E6" s="767"/>
      <c r="F6" s="767"/>
      <c r="G6" s="767"/>
      <c r="H6" s="768"/>
    </row>
    <row r="7" spans="2:8" ht="17.25" customHeight="1">
      <c r="B7" s="289" t="s">
        <v>3253</v>
      </c>
      <c r="C7" s="289" t="s">
        <v>3254</v>
      </c>
      <c r="D7" s="289" t="s">
        <v>3255</v>
      </c>
      <c r="E7" s="289" t="s">
        <v>3256</v>
      </c>
      <c r="F7" s="289" t="s">
        <v>3257</v>
      </c>
      <c r="G7" s="290" t="s">
        <v>3258</v>
      </c>
      <c r="H7" s="290" t="s">
        <v>3259</v>
      </c>
    </row>
    <row r="8" spans="2:8" ht="16.5">
      <c r="B8" s="75" t="str">
        <f>IFERROR(+VLOOKUP('FORMATO MATERIAL APOYO'!B50,'PRECIOS 2026'!$B$4:$B$75,1,0),"")</f>
        <v/>
      </c>
      <c r="C8" s="76">
        <f>'FORMATO MATERIAL APOYO'!$F50</f>
        <v>0</v>
      </c>
      <c r="D8" s="77"/>
      <c r="E8" s="78">
        <v>0.19</v>
      </c>
      <c r="F8" s="77">
        <f t="shared" ref="F8" si="0">IFERROR((C8*D8),"")</f>
        <v>0</v>
      </c>
      <c r="G8" s="77">
        <f t="shared" ref="G8" si="1">IFERROR((F8*E8),"")</f>
        <v>0</v>
      </c>
      <c r="H8" s="79">
        <f t="shared" ref="H8" si="2">IFERROR((F8+G8),"")</f>
        <v>0</v>
      </c>
    </row>
    <row r="9" spans="2:8" ht="16.5">
      <c r="B9" s="75" t="str">
        <f>IFERROR(+VLOOKUP('FORMATO MATERIAL APOYO'!B51,'PRECIOS 2026'!$B$4:$B$75,1,0),"")</f>
        <v/>
      </c>
      <c r="C9" s="76">
        <f>'FORMATO MATERIAL APOYO'!$F51</f>
        <v>0</v>
      </c>
      <c r="D9" s="77"/>
      <c r="E9" s="78">
        <v>0.19</v>
      </c>
      <c r="F9" s="77">
        <f t="shared" ref="F9:F22" si="3">IFERROR((C9*D9),"")</f>
        <v>0</v>
      </c>
      <c r="G9" s="77">
        <f t="shared" ref="G9:G22" si="4">IFERROR((F9*E9),"")</f>
        <v>0</v>
      </c>
      <c r="H9" s="79">
        <f t="shared" ref="H9:H22" si="5">IFERROR((F9+G9),"")</f>
        <v>0</v>
      </c>
    </row>
    <row r="10" spans="2:8" ht="16.5">
      <c r="B10" s="75" t="str">
        <f>IFERROR(+VLOOKUP('FORMATO MATERIAL APOYO'!B52,'PRECIOS 2026'!$B$4:$B$75,1,0),"")</f>
        <v/>
      </c>
      <c r="C10" s="76">
        <f>'FORMATO MATERIAL APOYO'!$F52</f>
        <v>0</v>
      </c>
      <c r="D10" s="77"/>
      <c r="E10" s="78">
        <v>0.19</v>
      </c>
      <c r="F10" s="77">
        <f t="shared" si="3"/>
        <v>0</v>
      </c>
      <c r="G10" s="77">
        <f t="shared" si="4"/>
        <v>0</v>
      </c>
      <c r="H10" s="79">
        <f t="shared" si="5"/>
        <v>0</v>
      </c>
    </row>
    <row r="11" spans="2:8" ht="16.5">
      <c r="B11" s="75" t="str">
        <f>IFERROR(+VLOOKUP('FORMATO MATERIAL APOYO'!B53,'PRECIOS 2026'!$B$4:$B$75,1,0),"")</f>
        <v/>
      </c>
      <c r="C11" s="76">
        <f>'FORMATO MATERIAL APOYO'!$F53</f>
        <v>0</v>
      </c>
      <c r="D11" s="77"/>
      <c r="E11" s="78">
        <v>0.19</v>
      </c>
      <c r="F11" s="77">
        <f t="shared" si="3"/>
        <v>0</v>
      </c>
      <c r="G11" s="77">
        <f t="shared" si="4"/>
        <v>0</v>
      </c>
      <c r="H11" s="79">
        <f t="shared" si="5"/>
        <v>0</v>
      </c>
    </row>
    <row r="12" spans="2:8" ht="16.5">
      <c r="B12" s="75" t="str">
        <f>IFERROR(+VLOOKUP('FORMATO MATERIAL APOYO'!B54,'PRECIOS 2026'!$B$4:$B$75,1,0),"")</f>
        <v/>
      </c>
      <c r="C12" s="76">
        <f>'FORMATO MATERIAL APOYO'!$F54</f>
        <v>0</v>
      </c>
      <c r="D12" s="77"/>
      <c r="E12" s="78">
        <v>0.19</v>
      </c>
      <c r="F12" s="77">
        <f t="shared" si="3"/>
        <v>0</v>
      </c>
      <c r="G12" s="77">
        <f t="shared" si="4"/>
        <v>0</v>
      </c>
      <c r="H12" s="79">
        <f t="shared" si="5"/>
        <v>0</v>
      </c>
    </row>
    <row r="13" spans="2:8" ht="16.5">
      <c r="B13" s="75" t="str">
        <f>IFERROR(+VLOOKUP('FORMATO MATERIAL APOYO'!B55,'PRECIOS 2026'!$B$4:$B$75,1,0),"")</f>
        <v/>
      </c>
      <c r="C13" s="76">
        <f>'FORMATO MATERIAL APOYO'!$F55</f>
        <v>0</v>
      </c>
      <c r="D13" s="77"/>
      <c r="E13" s="78">
        <v>0.19</v>
      </c>
      <c r="F13" s="77">
        <f t="shared" si="3"/>
        <v>0</v>
      </c>
      <c r="G13" s="77">
        <f t="shared" si="4"/>
        <v>0</v>
      </c>
      <c r="H13" s="79">
        <f t="shared" si="5"/>
        <v>0</v>
      </c>
    </row>
    <row r="14" spans="2:8" ht="16.5">
      <c r="B14" s="75" t="str">
        <f>IFERROR(+VLOOKUP('FORMATO MATERIAL APOYO'!B56,'PRECIOS 2026'!$B$4:$B$75,1,0),"")</f>
        <v/>
      </c>
      <c r="C14" s="76">
        <f>'FORMATO MATERIAL APOYO'!$F56</f>
        <v>0</v>
      </c>
      <c r="D14" s="77"/>
      <c r="E14" s="78">
        <v>0.19</v>
      </c>
      <c r="F14" s="77">
        <f t="shared" si="3"/>
        <v>0</v>
      </c>
      <c r="G14" s="77">
        <f t="shared" si="4"/>
        <v>0</v>
      </c>
      <c r="H14" s="79">
        <f t="shared" si="5"/>
        <v>0</v>
      </c>
    </row>
    <row r="15" spans="2:8" ht="16.5">
      <c r="B15" s="75" t="str">
        <f>IFERROR(+VLOOKUP('FORMATO MATERIAL APOYO'!B57,'PRECIOS 2026'!$B$4:$B$75,1,0),"")</f>
        <v/>
      </c>
      <c r="C15" s="76">
        <f>'FORMATO MATERIAL APOYO'!$F57</f>
        <v>0</v>
      </c>
      <c r="D15" s="77"/>
      <c r="E15" s="78">
        <v>0.19</v>
      </c>
      <c r="F15" s="77">
        <f t="shared" si="3"/>
        <v>0</v>
      </c>
      <c r="G15" s="77">
        <f t="shared" si="4"/>
        <v>0</v>
      </c>
      <c r="H15" s="79">
        <f t="shared" si="5"/>
        <v>0</v>
      </c>
    </row>
    <row r="16" spans="2:8" ht="16.5">
      <c r="B16" s="75" t="str">
        <f>IFERROR(+VLOOKUP('FORMATO MATERIAL APOYO'!B58,'PRECIOS 2026'!$B$4:$B$75,1,0),"")</f>
        <v/>
      </c>
      <c r="C16" s="76">
        <f>'FORMATO MATERIAL APOYO'!$F58</f>
        <v>0</v>
      </c>
      <c r="D16" s="77"/>
      <c r="E16" s="78">
        <v>0.19</v>
      </c>
      <c r="F16" s="77">
        <f t="shared" si="3"/>
        <v>0</v>
      </c>
      <c r="G16" s="77">
        <f t="shared" si="4"/>
        <v>0</v>
      </c>
      <c r="H16" s="79">
        <f t="shared" si="5"/>
        <v>0</v>
      </c>
    </row>
    <row r="17" spans="2:8" ht="16.5">
      <c r="B17" s="75" t="str">
        <f>IFERROR(+VLOOKUP('FORMATO MATERIAL APOYO'!#REF!,'PRECIOS 2026'!$B$4:$B$75,1,0),"")</f>
        <v/>
      </c>
      <c r="C17" s="76">
        <f>'FORMATO MATERIAL APOYO'!$F59</f>
        <v>0</v>
      </c>
      <c r="D17" s="77"/>
      <c r="E17" s="78">
        <v>0.19</v>
      </c>
      <c r="F17" s="77">
        <f t="shared" si="3"/>
        <v>0</v>
      </c>
      <c r="G17" s="77">
        <f t="shared" si="4"/>
        <v>0</v>
      </c>
      <c r="H17" s="79">
        <f t="shared" si="5"/>
        <v>0</v>
      </c>
    </row>
    <row r="18" spans="2:8" ht="16.5">
      <c r="B18" s="75" t="str">
        <f>IFERROR(+VLOOKUP('FORMATO MATERIAL APOYO'!#REF!,'PRECIOS 2026'!$B$4:$B$75,1,0),"")</f>
        <v/>
      </c>
      <c r="C18" s="76">
        <f>'FORMATO MATERIAL APOYO'!$F60</f>
        <v>0</v>
      </c>
      <c r="D18" s="77"/>
      <c r="E18" s="78">
        <v>0.19</v>
      </c>
      <c r="F18" s="77">
        <f t="shared" si="3"/>
        <v>0</v>
      </c>
      <c r="G18" s="77">
        <f t="shared" si="4"/>
        <v>0</v>
      </c>
      <c r="H18" s="79">
        <f t="shared" si="5"/>
        <v>0</v>
      </c>
    </row>
    <row r="19" spans="2:8" ht="16.5">
      <c r="B19" s="75" t="str">
        <f>IFERROR(+VLOOKUP('FORMATO MATERIAL APOYO'!B61,'PRECIOS 2026'!$B$4:$B$75,1,0),"")</f>
        <v/>
      </c>
      <c r="C19" s="76">
        <f>'FORMATO MATERIAL APOYO'!$F61</f>
        <v>0</v>
      </c>
      <c r="D19" s="77"/>
      <c r="E19" s="78">
        <v>0.19</v>
      </c>
      <c r="F19" s="77">
        <f t="shared" si="3"/>
        <v>0</v>
      </c>
      <c r="G19" s="77">
        <f t="shared" si="4"/>
        <v>0</v>
      </c>
      <c r="H19" s="79">
        <f t="shared" si="5"/>
        <v>0</v>
      </c>
    </row>
    <row r="20" spans="2:8" ht="16.5">
      <c r="B20" s="75" t="str">
        <f>IFERROR(+VLOOKUP('FORMATO MATERIAL APOYO'!B62,'PRECIOS 2026'!$B$4:$B$75,1,0),"")</f>
        <v/>
      </c>
      <c r="C20" s="76">
        <f>'FORMATO MATERIAL APOYO'!$F62</f>
        <v>0</v>
      </c>
      <c r="D20" s="77"/>
      <c r="E20" s="78">
        <v>0.19</v>
      </c>
      <c r="F20" s="77">
        <f t="shared" si="3"/>
        <v>0</v>
      </c>
      <c r="G20" s="77">
        <f t="shared" si="4"/>
        <v>0</v>
      </c>
      <c r="H20" s="79">
        <f t="shared" si="5"/>
        <v>0</v>
      </c>
    </row>
    <row r="21" spans="2:8" ht="16.5">
      <c r="B21" s="75" t="str">
        <f>IFERROR(+VLOOKUP('FORMATO MATERIAL APOYO'!B63,'PRECIOS 2026'!$B$4:$B$75,1,0),"")</f>
        <v/>
      </c>
      <c r="C21" s="76">
        <f>'FORMATO MATERIAL APOYO'!$F63</f>
        <v>0</v>
      </c>
      <c r="D21" s="77"/>
      <c r="E21" s="78">
        <v>0.19</v>
      </c>
      <c r="F21" s="77">
        <f t="shared" si="3"/>
        <v>0</v>
      </c>
      <c r="G21" s="77">
        <f t="shared" si="4"/>
        <v>0</v>
      </c>
      <c r="H21" s="79">
        <f t="shared" si="5"/>
        <v>0</v>
      </c>
    </row>
    <row r="22" spans="2:8" ht="16.5">
      <c r="B22" s="75" t="str">
        <f>IFERROR(+VLOOKUP('FORMATO MATERIAL APOYO'!B64,'PRECIOS 2026'!$B$4:$B$75,1,0),"")</f>
        <v/>
      </c>
      <c r="C22" s="76">
        <f>'FORMATO MATERIAL APOYO'!$F64</f>
        <v>0</v>
      </c>
      <c r="D22" s="77"/>
      <c r="E22" s="78">
        <v>0.19</v>
      </c>
      <c r="F22" s="77">
        <f t="shared" si="3"/>
        <v>0</v>
      </c>
      <c r="G22" s="77">
        <f t="shared" si="4"/>
        <v>0</v>
      </c>
      <c r="H22" s="79">
        <f t="shared" si="5"/>
        <v>0</v>
      </c>
    </row>
    <row r="23" spans="2:8" ht="18">
      <c r="B23" s="769" t="s">
        <v>3260</v>
      </c>
      <c r="C23" s="769"/>
      <c r="D23" s="769"/>
      <c r="E23" s="769"/>
      <c r="F23" s="288">
        <f>SUM(F8:F22)</f>
        <v>0</v>
      </c>
      <c r="G23" s="288">
        <f>SUM(G8:G22)</f>
        <v>0</v>
      </c>
      <c r="H23" s="288">
        <f>SUM(H8:H22)</f>
        <v>0</v>
      </c>
    </row>
    <row r="24" spans="2:8" ht="24.75">
      <c r="B24" s="770" t="s">
        <v>1287</v>
      </c>
      <c r="C24" s="771"/>
      <c r="D24" s="771"/>
      <c r="E24" s="771"/>
      <c r="F24" s="771"/>
      <c r="G24" s="771"/>
      <c r="H24" s="772"/>
    </row>
    <row r="25" spans="2:8" ht="18">
      <c r="B25" s="289" t="s">
        <v>3253</v>
      </c>
      <c r="C25" s="289" t="s">
        <v>3254</v>
      </c>
      <c r="D25" s="290" t="s">
        <v>3255</v>
      </c>
      <c r="E25" s="289" t="s">
        <v>3256</v>
      </c>
      <c r="F25" s="289" t="s">
        <v>3257</v>
      </c>
      <c r="G25" s="289" t="s">
        <v>3258</v>
      </c>
      <c r="H25" s="290" t="s">
        <v>3259</v>
      </c>
    </row>
    <row r="26" spans="2:8" ht="16.5">
      <c r="B26" s="75" t="str">
        <f>IFERROR(+VLOOKUP('FORMATO MATERIAL APOYO'!B79,'PRECIOS 2026'!$H$4:$H$245,1,0),"")</f>
        <v/>
      </c>
      <c r="C26" s="76">
        <f>'FORMATO MATERIAL APOYO'!$F79</f>
        <v>0</v>
      </c>
      <c r="D26" s="77"/>
      <c r="E26" s="78">
        <v>0.19</v>
      </c>
      <c r="F26" s="77">
        <f t="shared" ref="F26:F39" si="6">IFERROR((C26*D26),"")</f>
        <v>0</v>
      </c>
      <c r="G26" s="77">
        <f t="shared" ref="G26:G39" si="7">IFERROR((F26*E26),"")</f>
        <v>0</v>
      </c>
      <c r="H26" s="79">
        <f t="shared" ref="H26:H39" si="8">IFERROR((F26+G26),"")</f>
        <v>0</v>
      </c>
    </row>
    <row r="27" spans="2:8" ht="16.5">
      <c r="B27" s="75" t="str">
        <f>IFERROR(+VLOOKUP('FORMATO MATERIAL APOYO'!B80,'PRECIOS 2026'!$H$4:$H$245,1,0),"")</f>
        <v/>
      </c>
      <c r="C27" s="76">
        <f>'FORMATO MATERIAL APOYO'!$F80</f>
        <v>0</v>
      </c>
      <c r="D27" s="77"/>
      <c r="E27" s="78">
        <v>0.19</v>
      </c>
      <c r="F27" s="77">
        <f t="shared" si="6"/>
        <v>0</v>
      </c>
      <c r="G27" s="77">
        <f t="shared" si="7"/>
        <v>0</v>
      </c>
      <c r="H27" s="79">
        <f t="shared" si="8"/>
        <v>0</v>
      </c>
    </row>
    <row r="28" spans="2:8" ht="16.5">
      <c r="B28" s="75" t="str">
        <f>IFERROR(+VLOOKUP('FORMATO MATERIAL APOYO'!B81,'PRECIOS 2026'!$H$4:$H$245,1,0),"")</f>
        <v/>
      </c>
      <c r="C28" s="76">
        <f>'FORMATO MATERIAL APOYO'!$F81</f>
        <v>0</v>
      </c>
      <c r="D28" s="77"/>
      <c r="E28" s="78">
        <v>0.19</v>
      </c>
      <c r="F28" s="77">
        <f t="shared" si="6"/>
        <v>0</v>
      </c>
      <c r="G28" s="77">
        <f t="shared" si="7"/>
        <v>0</v>
      </c>
      <c r="H28" s="79">
        <f t="shared" si="8"/>
        <v>0</v>
      </c>
    </row>
    <row r="29" spans="2:8" ht="16.5">
      <c r="B29" s="75" t="str">
        <f>IFERROR(+VLOOKUP('FORMATO MATERIAL APOYO'!B82,'PRECIOS 2026'!$H$4:$H$245,1,0),"")</f>
        <v/>
      </c>
      <c r="C29" s="76">
        <f>'FORMATO MATERIAL APOYO'!$F82</f>
        <v>0</v>
      </c>
      <c r="D29" s="77"/>
      <c r="E29" s="78">
        <v>0.19</v>
      </c>
      <c r="F29" s="77">
        <f t="shared" si="6"/>
        <v>0</v>
      </c>
      <c r="G29" s="77">
        <f t="shared" si="7"/>
        <v>0</v>
      </c>
      <c r="H29" s="79">
        <f t="shared" si="8"/>
        <v>0</v>
      </c>
    </row>
    <row r="30" spans="2:8" ht="16.5">
      <c r="B30" s="75" t="str">
        <f>IFERROR(+VLOOKUP('FORMATO MATERIAL APOYO'!B83,'PRECIOS 2026'!$H$4:$H$245,1,0),"")</f>
        <v/>
      </c>
      <c r="C30" s="76">
        <f>'FORMATO MATERIAL APOYO'!$F83</f>
        <v>0</v>
      </c>
      <c r="D30" s="77"/>
      <c r="E30" s="78">
        <v>0.19</v>
      </c>
      <c r="F30" s="77">
        <f t="shared" si="6"/>
        <v>0</v>
      </c>
      <c r="G30" s="77">
        <f t="shared" si="7"/>
        <v>0</v>
      </c>
      <c r="H30" s="79">
        <f t="shared" si="8"/>
        <v>0</v>
      </c>
    </row>
    <row r="31" spans="2:8" ht="16.5">
      <c r="B31" s="75" t="str">
        <f>IFERROR(+VLOOKUP('FORMATO MATERIAL APOYO'!B84,'PRECIOS 2026'!$H$4:$H$245,1,0),"")</f>
        <v/>
      </c>
      <c r="C31" s="76">
        <f>'FORMATO MATERIAL APOYO'!$F84</f>
        <v>0</v>
      </c>
      <c r="D31" s="77"/>
      <c r="E31" s="78">
        <v>0.19</v>
      </c>
      <c r="F31" s="77">
        <f t="shared" si="6"/>
        <v>0</v>
      </c>
      <c r="G31" s="77">
        <f t="shared" si="7"/>
        <v>0</v>
      </c>
      <c r="H31" s="79">
        <f t="shared" si="8"/>
        <v>0</v>
      </c>
    </row>
    <row r="32" spans="2:8" ht="16.5">
      <c r="B32" s="75" t="str">
        <f>IFERROR(+VLOOKUP('FORMATO MATERIAL APOYO'!B85,'PRECIOS 2026'!$H$4:$H$245,1,0),"")</f>
        <v/>
      </c>
      <c r="C32" s="76">
        <f>'FORMATO MATERIAL APOYO'!$F85</f>
        <v>0</v>
      </c>
      <c r="D32" s="77"/>
      <c r="E32" s="78">
        <v>0.19</v>
      </c>
      <c r="F32" s="77">
        <f t="shared" si="6"/>
        <v>0</v>
      </c>
      <c r="G32" s="77">
        <f t="shared" si="7"/>
        <v>0</v>
      </c>
      <c r="H32" s="79">
        <f t="shared" si="8"/>
        <v>0</v>
      </c>
    </row>
    <row r="33" spans="2:10" ht="16.5">
      <c r="B33" s="75" t="str">
        <f>IFERROR(+VLOOKUP('FORMATO MATERIAL APOYO'!#REF!,'PRECIOS 2026'!$H$4:$H$245,1,0),"")</f>
        <v/>
      </c>
      <c r="C33" s="76">
        <f>'FORMATO MATERIAL APOYO'!$F86</f>
        <v>0</v>
      </c>
      <c r="D33" s="77"/>
      <c r="E33" s="78">
        <v>0.19</v>
      </c>
      <c r="F33" s="77">
        <f t="shared" si="6"/>
        <v>0</v>
      </c>
      <c r="G33" s="77">
        <f t="shared" si="7"/>
        <v>0</v>
      </c>
      <c r="H33" s="79">
        <f t="shared" si="8"/>
        <v>0</v>
      </c>
    </row>
    <row r="34" spans="2:10" ht="16.5">
      <c r="B34" s="75" t="str">
        <f>IFERROR(+VLOOKUP('FORMATO MATERIAL APOYO'!B88,'PRECIOS 2026'!$H$4:$H$245,1,0),"")</f>
        <v/>
      </c>
      <c r="C34" s="76">
        <f>'FORMATO MATERIAL APOYO'!$F87</f>
        <v>0</v>
      </c>
      <c r="D34" s="77"/>
      <c r="E34" s="78">
        <v>0.19</v>
      </c>
      <c r="F34" s="77">
        <f t="shared" si="6"/>
        <v>0</v>
      </c>
      <c r="G34" s="77">
        <f t="shared" si="7"/>
        <v>0</v>
      </c>
      <c r="H34" s="79">
        <f t="shared" si="8"/>
        <v>0</v>
      </c>
    </row>
    <row r="35" spans="2:10" ht="16.5">
      <c r="B35" s="75" t="str">
        <f>IFERROR(+VLOOKUP('FORMATO MATERIAL APOYO'!#REF!,'PRECIOS 2026'!$H$4:$H$245,1,0),"")</f>
        <v/>
      </c>
      <c r="C35" s="76">
        <f>'FORMATO MATERIAL APOYO'!$F88</f>
        <v>0</v>
      </c>
      <c r="D35" s="77"/>
      <c r="E35" s="78">
        <v>0.19</v>
      </c>
      <c r="F35" s="77">
        <f t="shared" si="6"/>
        <v>0</v>
      </c>
      <c r="G35" s="77">
        <f t="shared" si="7"/>
        <v>0</v>
      </c>
      <c r="H35" s="79">
        <f t="shared" si="8"/>
        <v>0</v>
      </c>
    </row>
    <row r="36" spans="2:10" ht="16.5">
      <c r="B36" s="75" t="str">
        <f>IFERROR(+VLOOKUP('FORMATO MATERIAL APOYO'!B90,'PRECIOS 2026'!$H$4:$H$245,1,0),"")</f>
        <v/>
      </c>
      <c r="C36" s="76">
        <f>'FORMATO MATERIAL APOYO'!$F89</f>
        <v>0</v>
      </c>
      <c r="D36" s="77"/>
      <c r="E36" s="78">
        <v>0.19</v>
      </c>
      <c r="F36" s="77">
        <f t="shared" si="6"/>
        <v>0</v>
      </c>
      <c r="G36" s="77">
        <f t="shared" si="7"/>
        <v>0</v>
      </c>
      <c r="H36" s="79">
        <f t="shared" si="8"/>
        <v>0</v>
      </c>
    </row>
    <row r="37" spans="2:10" ht="16.5">
      <c r="B37" s="75" t="str">
        <f>IFERROR(+VLOOKUP('FORMATO MATERIAL APOYO'!#REF!,'PRECIOS 2026'!$H$4:$H$245,1,0),"")</f>
        <v/>
      </c>
      <c r="C37" s="76">
        <f>'FORMATO MATERIAL APOYO'!$F90</f>
        <v>0</v>
      </c>
      <c r="D37" s="77"/>
      <c r="E37" s="78">
        <v>0.19</v>
      </c>
      <c r="F37" s="77">
        <f t="shared" si="6"/>
        <v>0</v>
      </c>
      <c r="G37" s="77">
        <f t="shared" si="7"/>
        <v>0</v>
      </c>
      <c r="H37" s="79">
        <f t="shared" si="8"/>
        <v>0</v>
      </c>
    </row>
    <row r="38" spans="2:10" ht="16.5">
      <c r="B38" s="75" t="str">
        <f>IFERROR(+VLOOKUP('FORMATO MATERIAL APOYO'!B91,'PRECIOS 2026'!$H$4:$H$245,1,0),"")</f>
        <v/>
      </c>
      <c r="C38" s="76">
        <f>'FORMATO MATERIAL APOYO'!$F91</f>
        <v>0</v>
      </c>
      <c r="D38" s="77"/>
      <c r="E38" s="78">
        <v>0.19</v>
      </c>
      <c r="F38" s="77">
        <f t="shared" si="6"/>
        <v>0</v>
      </c>
      <c r="G38" s="77">
        <f t="shared" si="7"/>
        <v>0</v>
      </c>
      <c r="H38" s="79">
        <f t="shared" si="8"/>
        <v>0</v>
      </c>
    </row>
    <row r="39" spans="2:10" ht="16.5">
      <c r="B39" s="75" t="str">
        <f>IFERROR(+VLOOKUP('FORMATO MATERIAL APOYO'!B92,'PRECIOS 2026'!$H$4:$H$245,1,0),"")</f>
        <v/>
      </c>
      <c r="C39" s="76">
        <f>'FORMATO MATERIAL APOYO'!$F92</f>
        <v>0</v>
      </c>
      <c r="D39" s="77"/>
      <c r="E39" s="78">
        <v>0.19</v>
      </c>
      <c r="F39" s="77">
        <f t="shared" si="6"/>
        <v>0</v>
      </c>
      <c r="G39" s="77">
        <f t="shared" si="7"/>
        <v>0</v>
      </c>
      <c r="H39" s="79">
        <f t="shared" si="8"/>
        <v>0</v>
      </c>
    </row>
    <row r="40" spans="2:10" ht="16.5">
      <c r="B40" s="75" t="str">
        <f>IFERROR(+VLOOKUP('FORMATO MATERIAL APOYO'!B93,'PRECIOS 2026'!$H$4:$H$245,1,0),"")</f>
        <v/>
      </c>
      <c r="C40" s="76">
        <f>'FORMATO MATERIAL APOYO'!$F93</f>
        <v>0</v>
      </c>
      <c r="D40" s="77"/>
      <c r="E40" s="78">
        <v>0.19</v>
      </c>
      <c r="F40" s="80">
        <f>IFERROR((C40*D40),"")</f>
        <v>0</v>
      </c>
      <c r="G40" s="80">
        <f>IFERROR((F40*E40),"")</f>
        <v>0</v>
      </c>
      <c r="H40" s="81">
        <f>IFERROR((F40+G40),"")</f>
        <v>0</v>
      </c>
    </row>
    <row r="41" spans="2:10" ht="18">
      <c r="B41" s="769" t="s">
        <v>3261</v>
      </c>
      <c r="C41" s="769"/>
      <c r="D41" s="769"/>
      <c r="E41" s="769"/>
      <c r="F41" s="315">
        <f>SUM(F26:F40)</f>
        <v>0</v>
      </c>
      <c r="G41" s="315">
        <f>SUM(G26:G40)</f>
        <v>0</v>
      </c>
      <c r="H41" s="315">
        <f>SUM(H26:H40)</f>
        <v>0</v>
      </c>
    </row>
    <row r="42" spans="2:10" ht="24.75">
      <c r="B42" s="770" t="s">
        <v>3262</v>
      </c>
      <c r="C42" s="771"/>
      <c r="D42" s="771"/>
      <c r="E42" s="771"/>
      <c r="F42" s="771"/>
      <c r="G42" s="771"/>
      <c r="H42" s="772"/>
    </row>
    <row r="43" spans="2:10" ht="18">
      <c r="B43" s="289" t="s">
        <v>3253</v>
      </c>
      <c r="C43" s="289" t="s">
        <v>3254</v>
      </c>
      <c r="D43" s="290" t="s">
        <v>3255</v>
      </c>
      <c r="E43" s="289" t="s">
        <v>3256</v>
      </c>
      <c r="F43" s="289" t="s">
        <v>3257</v>
      </c>
      <c r="G43" s="290" t="s">
        <v>3258</v>
      </c>
      <c r="H43" s="290" t="s">
        <v>3259</v>
      </c>
    </row>
    <row r="44" spans="2:10" ht="16.5">
      <c r="B44" s="75" t="str">
        <f>IFERROR(+VLOOKUP('FORMATO MATERIAL APOYO'!B66,'PRECIOS 2026'!$N$4:$Q$11,1,0),"")</f>
        <v/>
      </c>
      <c r="C44" s="76">
        <f>'FORMATO MATERIAL APOYO'!$F66</f>
        <v>0</v>
      </c>
      <c r="D44" s="77"/>
      <c r="E44" s="78">
        <v>0.19</v>
      </c>
      <c r="F44" s="77">
        <f t="shared" ref="F44:F48" si="9">IFERROR((C44*D44),"")</f>
        <v>0</v>
      </c>
      <c r="G44" s="77">
        <f t="shared" ref="G44:G48" si="10">IFERROR((F44*E44),"")</f>
        <v>0</v>
      </c>
      <c r="H44" s="79">
        <f t="shared" ref="H44:H48" si="11">IFERROR((F44+G44),"")</f>
        <v>0</v>
      </c>
      <c r="J44" s="100"/>
    </row>
    <row r="45" spans="2:10" ht="16.5">
      <c r="B45" s="75" t="str">
        <f>IFERROR(+VLOOKUP('FORMATO MATERIAL APOYO'!B67,'PRECIOS 2026'!$N$4:$Q$11,1,0),"")</f>
        <v/>
      </c>
      <c r="C45" s="76">
        <f>'FORMATO MATERIAL APOYO'!$F67</f>
        <v>0</v>
      </c>
      <c r="D45" s="77"/>
      <c r="E45" s="78">
        <v>0.19</v>
      </c>
      <c r="F45" s="77">
        <f t="shared" si="9"/>
        <v>0</v>
      </c>
      <c r="G45" s="77">
        <f t="shared" si="10"/>
        <v>0</v>
      </c>
      <c r="H45" s="79">
        <f t="shared" si="11"/>
        <v>0</v>
      </c>
      <c r="J45" s="100"/>
    </row>
    <row r="46" spans="2:10" ht="16.5">
      <c r="B46" s="75" t="str">
        <f>IFERROR(+VLOOKUP('FORMATO MATERIAL APOYO'!B68,'PRECIOS 2026'!$N$4:$Q$11,1,0),"")</f>
        <v/>
      </c>
      <c r="C46" s="76">
        <f>'FORMATO MATERIAL APOYO'!$F68</f>
        <v>0</v>
      </c>
      <c r="D46" s="77"/>
      <c r="E46" s="78">
        <v>0.19</v>
      </c>
      <c r="F46" s="77">
        <f t="shared" si="9"/>
        <v>0</v>
      </c>
      <c r="G46" s="77">
        <f t="shared" si="10"/>
        <v>0</v>
      </c>
      <c r="H46" s="79">
        <f t="shared" si="11"/>
        <v>0</v>
      </c>
      <c r="J46" s="100"/>
    </row>
    <row r="47" spans="2:10" ht="16.5">
      <c r="B47" s="75" t="str">
        <f>IFERROR(+VLOOKUP('FORMATO MATERIAL APOYO'!B69,'PRECIOS 2026'!$N$4:$Q$11,1,0),"")</f>
        <v/>
      </c>
      <c r="C47" s="76">
        <f>'FORMATO MATERIAL APOYO'!$F69</f>
        <v>0</v>
      </c>
      <c r="D47" s="77"/>
      <c r="E47" s="78">
        <v>0.19</v>
      </c>
      <c r="F47" s="77">
        <f t="shared" si="9"/>
        <v>0</v>
      </c>
      <c r="G47" s="77">
        <f t="shared" si="10"/>
        <v>0</v>
      </c>
      <c r="H47" s="79">
        <f t="shared" si="11"/>
        <v>0</v>
      </c>
      <c r="J47" s="100"/>
    </row>
    <row r="48" spans="2:10" ht="16.5">
      <c r="B48" s="75" t="str">
        <f>IFERROR(+VLOOKUP('FORMATO MATERIAL APOYO'!B70,'PRECIOS 2026'!$N$4:$Q$11,1,0),"")</f>
        <v/>
      </c>
      <c r="C48" s="76">
        <f>'FORMATO MATERIAL APOYO'!$F70</f>
        <v>0</v>
      </c>
      <c r="D48" s="77"/>
      <c r="E48" s="78">
        <v>0.19</v>
      </c>
      <c r="F48" s="77">
        <f t="shared" si="9"/>
        <v>0</v>
      </c>
      <c r="G48" s="77">
        <f t="shared" si="10"/>
        <v>0</v>
      </c>
      <c r="H48" s="79">
        <f t="shared" si="11"/>
        <v>0</v>
      </c>
      <c r="J48" s="100"/>
    </row>
    <row r="49" spans="2:8" ht="18">
      <c r="B49" s="773" t="s">
        <v>3263</v>
      </c>
      <c r="C49" s="774"/>
      <c r="D49" s="774"/>
      <c r="E49" s="774"/>
      <c r="F49" s="291">
        <f>SUM(F44:F48)</f>
        <v>0</v>
      </c>
      <c r="G49" s="291">
        <f>SUM(G44:G48)</f>
        <v>0</v>
      </c>
      <c r="H49" s="291">
        <f>SUM(H44:H48)</f>
        <v>0</v>
      </c>
    </row>
    <row r="50" spans="2:8" ht="24.75">
      <c r="B50" s="770" t="s">
        <v>3264</v>
      </c>
      <c r="C50" s="771"/>
      <c r="D50" s="771"/>
      <c r="E50" s="771"/>
      <c r="F50" s="771"/>
      <c r="G50" s="771"/>
      <c r="H50" s="772"/>
    </row>
    <row r="51" spans="2:8" ht="18">
      <c r="B51" s="289" t="s">
        <v>3253</v>
      </c>
      <c r="C51" s="289" t="s">
        <v>3254</v>
      </c>
      <c r="D51" s="290" t="s">
        <v>3255</v>
      </c>
      <c r="E51" s="289" t="s">
        <v>3256</v>
      </c>
      <c r="F51" s="289" t="s">
        <v>3257</v>
      </c>
      <c r="G51" s="290" t="s">
        <v>3258</v>
      </c>
      <c r="H51" s="290" t="s">
        <v>3259</v>
      </c>
    </row>
    <row r="52" spans="2:8" ht="16.5">
      <c r="B52" s="75" t="str">
        <f>IFERROR(+VLOOKUP('FORMATO MATERIAL APOYO'!B123,'PRECIOS 2026'!$T$4:$W$21,1,0),"")</f>
        <v/>
      </c>
      <c r="C52" s="76">
        <f>'FORMATO MATERIAL APOYO'!$F123</f>
        <v>0</v>
      </c>
      <c r="D52" s="77"/>
      <c r="E52" s="78">
        <v>0.19</v>
      </c>
      <c r="F52" s="77">
        <f>IFERROR((C52*D52),"")</f>
        <v>0</v>
      </c>
      <c r="G52" s="77">
        <f>IFERROR((F52*E52),"")</f>
        <v>0</v>
      </c>
      <c r="H52" s="79">
        <f>IFERROR((F52+G52),"")</f>
        <v>0</v>
      </c>
    </row>
    <row r="53" spans="2:8" ht="16.5">
      <c r="B53" s="75" t="str">
        <f>IFERROR(+VLOOKUP('FORMATO MATERIAL APOYO'!B124,'PRECIOS 2026'!$T$4:$W$21,1,0),"")</f>
        <v/>
      </c>
      <c r="C53" s="76">
        <f>'FORMATO MATERIAL APOYO'!$F124</f>
        <v>0</v>
      </c>
      <c r="D53" s="77"/>
      <c r="E53" s="78">
        <v>0.19</v>
      </c>
      <c r="F53" s="77">
        <f>IFERROR((C53*D53),"")</f>
        <v>0</v>
      </c>
      <c r="G53" s="77">
        <f>IFERROR((F53*E53),"")</f>
        <v>0</v>
      </c>
      <c r="H53" s="79">
        <f>IFERROR((F53+G53),"")</f>
        <v>0</v>
      </c>
    </row>
    <row r="54" spans="2:8" ht="16.5">
      <c r="B54" s="75" t="str">
        <f>IFERROR(+VLOOKUP('FORMATO MATERIAL APOYO'!B125,'PRECIOS 2026'!$T$4:$W$21,1,0),"")</f>
        <v/>
      </c>
      <c r="C54" s="76">
        <f>'FORMATO MATERIAL APOYO'!$F125</f>
        <v>0</v>
      </c>
      <c r="D54" s="77"/>
      <c r="E54" s="78">
        <v>0.19</v>
      </c>
      <c r="F54" s="77">
        <f>IFERROR((C54*D54),"")</f>
        <v>0</v>
      </c>
      <c r="G54" s="77">
        <f>IFERROR((F54*E54),"")</f>
        <v>0</v>
      </c>
      <c r="H54" s="79">
        <f>IFERROR((F54+G54),"")</f>
        <v>0</v>
      </c>
    </row>
    <row r="55" spans="2:8" ht="16.5">
      <c r="B55" s="75" t="str">
        <f>IFERROR(+VLOOKUP('FORMATO MATERIAL APOYO'!B129,'PRECIOS 2026'!$T$4:$W$21,1,0),"")</f>
        <v/>
      </c>
      <c r="C55" s="76">
        <f>'FORMATO MATERIAL APOYO'!$F128</f>
        <v>0</v>
      </c>
      <c r="D55" s="77"/>
      <c r="E55" s="78">
        <v>0.19</v>
      </c>
      <c r="F55" s="77">
        <f>IFERROR((C55*D55),"")</f>
        <v>0</v>
      </c>
      <c r="G55" s="77">
        <f>IFERROR((F55*E55),"")</f>
        <v>0</v>
      </c>
      <c r="H55" s="79">
        <f>IFERROR((F55+G55),"")</f>
        <v>0</v>
      </c>
    </row>
    <row r="56" spans="2:8" ht="18">
      <c r="B56" s="773" t="s">
        <v>3265</v>
      </c>
      <c r="C56" s="774"/>
      <c r="D56" s="774"/>
      <c r="E56" s="774"/>
      <c r="F56" s="316">
        <f>SUM(F52:F55)</f>
        <v>0</v>
      </c>
      <c r="G56" s="316">
        <f>SUM(G52:G55)</f>
        <v>0</v>
      </c>
      <c r="H56" s="316">
        <f>SUM(H52:H55)</f>
        <v>0</v>
      </c>
    </row>
    <row r="57" spans="2:8" ht="24.75">
      <c r="B57" s="766" t="s">
        <v>3266</v>
      </c>
      <c r="C57" s="767"/>
      <c r="D57" s="767"/>
      <c r="E57" s="767"/>
      <c r="F57" s="767"/>
      <c r="G57" s="767"/>
      <c r="H57" s="768"/>
    </row>
    <row r="58" spans="2:8" ht="18">
      <c r="B58" s="289" t="s">
        <v>3253</v>
      </c>
      <c r="C58" s="289" t="s">
        <v>3254</v>
      </c>
      <c r="D58" s="290" t="s">
        <v>3255</v>
      </c>
      <c r="E58" s="289" t="s">
        <v>3256</v>
      </c>
      <c r="F58" s="289" t="s">
        <v>3257</v>
      </c>
      <c r="G58" s="290" t="s">
        <v>3258</v>
      </c>
      <c r="H58" s="290" t="s">
        <v>3259</v>
      </c>
    </row>
    <row r="59" spans="2:8" ht="16.5">
      <c r="B59" s="75" t="str">
        <f>IFERROR(+VLOOKUP('FORMATO MATERIAL APOYO'!B79,'PRECIOS 2026'!$Z$4:$AC$29,1,0),"")</f>
        <v/>
      </c>
      <c r="C59" s="76">
        <f>'FORMATO MATERIAL APOYO'!$F79</f>
        <v>0</v>
      </c>
      <c r="D59" s="77"/>
      <c r="E59" s="78">
        <v>0.19</v>
      </c>
      <c r="F59" s="77">
        <f>IFERROR((C59*D59),"")</f>
        <v>0</v>
      </c>
      <c r="G59" s="77">
        <f>IFERROR((F59*E59),"")</f>
        <v>0</v>
      </c>
      <c r="H59" s="79">
        <f>IFERROR((F59+G59),"")</f>
        <v>0</v>
      </c>
    </row>
    <row r="60" spans="2:8" ht="16.5">
      <c r="B60" s="75" t="str">
        <f>IFERROR(+VLOOKUP('FORMATO MATERIAL APOYO'!B80,'PRECIOS 2026'!$Z$4:$AC$29,1,0),"")</f>
        <v/>
      </c>
      <c r="C60" s="76">
        <f>'FORMATO MATERIAL APOYO'!$F80</f>
        <v>0</v>
      </c>
      <c r="D60" s="77"/>
      <c r="E60" s="78">
        <v>0.19</v>
      </c>
      <c r="F60" s="77">
        <f t="shared" ref="F60:F75" si="12">IFERROR((C60*D60),"")</f>
        <v>0</v>
      </c>
      <c r="G60" s="77">
        <f t="shared" ref="G60:G75" si="13">IFERROR((F60*E60),"")</f>
        <v>0</v>
      </c>
      <c r="H60" s="79">
        <f t="shared" ref="H60:H75" si="14">IFERROR((F60+G60),"")</f>
        <v>0</v>
      </c>
    </row>
    <row r="61" spans="2:8" ht="16.5">
      <c r="B61" s="75" t="str">
        <f>IFERROR(+VLOOKUP('FORMATO MATERIAL APOYO'!B81,'PRECIOS 2026'!$Z$4:$AC$29,1,0),"")</f>
        <v/>
      </c>
      <c r="C61" s="76">
        <f>'FORMATO MATERIAL APOYO'!$F81</f>
        <v>0</v>
      </c>
      <c r="D61" s="77"/>
      <c r="E61" s="78">
        <v>0.19</v>
      </c>
      <c r="F61" s="77">
        <f t="shared" si="12"/>
        <v>0</v>
      </c>
      <c r="G61" s="77">
        <f t="shared" si="13"/>
        <v>0</v>
      </c>
      <c r="H61" s="79">
        <f t="shared" si="14"/>
        <v>0</v>
      </c>
    </row>
    <row r="62" spans="2:8" ht="16.5">
      <c r="B62" s="75" t="str">
        <f>IFERROR(+VLOOKUP('FORMATO MATERIAL APOYO'!B82,'PRECIOS 2026'!$Z$4:$AC$29,1,0),"")</f>
        <v/>
      </c>
      <c r="C62" s="76">
        <f>'FORMATO MATERIAL APOYO'!$F82</f>
        <v>0</v>
      </c>
      <c r="D62" s="77"/>
      <c r="E62" s="78">
        <v>0.19</v>
      </c>
      <c r="F62" s="77">
        <f t="shared" si="12"/>
        <v>0</v>
      </c>
      <c r="G62" s="77">
        <f t="shared" si="13"/>
        <v>0</v>
      </c>
      <c r="H62" s="79">
        <f t="shared" si="14"/>
        <v>0</v>
      </c>
    </row>
    <row r="63" spans="2:8" ht="16.5">
      <c r="B63" s="75" t="str">
        <f>IFERROR(+VLOOKUP('FORMATO MATERIAL APOYO'!B83,'PRECIOS 2026'!$Z$4:$AC$29,1,0),"")</f>
        <v/>
      </c>
      <c r="C63" s="76">
        <f>'FORMATO MATERIAL APOYO'!$F83</f>
        <v>0</v>
      </c>
      <c r="D63" s="77"/>
      <c r="E63" s="78">
        <v>0.19</v>
      </c>
      <c r="F63" s="77">
        <f t="shared" si="12"/>
        <v>0</v>
      </c>
      <c r="G63" s="77">
        <f t="shared" si="13"/>
        <v>0</v>
      </c>
      <c r="H63" s="79">
        <f t="shared" si="14"/>
        <v>0</v>
      </c>
    </row>
    <row r="64" spans="2:8" ht="16.5">
      <c r="B64" s="75" t="str">
        <f>IFERROR(+VLOOKUP('FORMATO MATERIAL APOYO'!B84,'PRECIOS 2026'!$Z$4:$AC$29,1,0),"")</f>
        <v/>
      </c>
      <c r="C64" s="76">
        <f>'FORMATO MATERIAL APOYO'!$F84</f>
        <v>0</v>
      </c>
      <c r="D64" s="77"/>
      <c r="E64" s="78">
        <v>0.19</v>
      </c>
      <c r="F64" s="77">
        <f t="shared" si="12"/>
        <v>0</v>
      </c>
      <c r="G64" s="77">
        <f t="shared" si="13"/>
        <v>0</v>
      </c>
      <c r="H64" s="79">
        <f t="shared" si="14"/>
        <v>0</v>
      </c>
    </row>
    <row r="65" spans="2:8" ht="16.5">
      <c r="B65" s="75" t="str">
        <f>IFERROR(+VLOOKUP('FORMATO MATERIAL APOYO'!B85,'PRECIOS 2026'!$Z$4:$AC$29,1,0),"")</f>
        <v/>
      </c>
      <c r="C65" s="76">
        <f>'FORMATO MATERIAL APOYO'!$F85</f>
        <v>0</v>
      </c>
      <c r="D65" s="77"/>
      <c r="E65" s="78">
        <v>0.19</v>
      </c>
      <c r="F65" s="77">
        <f t="shared" si="12"/>
        <v>0</v>
      </c>
      <c r="G65" s="77">
        <f t="shared" si="13"/>
        <v>0</v>
      </c>
      <c r="H65" s="79">
        <f t="shared" si="14"/>
        <v>0</v>
      </c>
    </row>
    <row r="66" spans="2:8" ht="16.5">
      <c r="B66" s="75" t="str">
        <f>IFERROR(+VLOOKUP('FORMATO MATERIAL APOYO'!#REF!,'PRECIOS 2026'!$Z$4:$AC$29,1,0),"")</f>
        <v/>
      </c>
      <c r="C66" s="76">
        <f>'FORMATO MATERIAL APOYO'!$F86</f>
        <v>0</v>
      </c>
      <c r="D66" s="77"/>
      <c r="E66" s="78">
        <v>0.19</v>
      </c>
      <c r="F66" s="77">
        <f t="shared" si="12"/>
        <v>0</v>
      </c>
      <c r="G66" s="77">
        <f t="shared" si="13"/>
        <v>0</v>
      </c>
      <c r="H66" s="79">
        <f t="shared" si="14"/>
        <v>0</v>
      </c>
    </row>
    <row r="67" spans="2:8" ht="16.5">
      <c r="B67" s="75" t="str">
        <f>IFERROR(+VLOOKUP('FORMATO MATERIAL APOYO'!B88,'PRECIOS 2026'!$Z$4:$AC$29,1,0),"")</f>
        <v/>
      </c>
      <c r="C67" s="76">
        <f>'FORMATO MATERIAL APOYO'!$F87</f>
        <v>0</v>
      </c>
      <c r="D67" s="77"/>
      <c r="E67" s="78">
        <v>0.19</v>
      </c>
      <c r="F67" s="77">
        <f t="shared" si="12"/>
        <v>0</v>
      </c>
      <c r="G67" s="77">
        <f t="shared" si="13"/>
        <v>0</v>
      </c>
      <c r="H67" s="79">
        <f t="shared" si="14"/>
        <v>0</v>
      </c>
    </row>
    <row r="68" spans="2:8" ht="16.5">
      <c r="B68" s="75" t="str">
        <f>IFERROR(+VLOOKUP('FORMATO MATERIAL APOYO'!#REF!,'PRECIOS 2026'!$Z$4:$AC$29,1,0),"")</f>
        <v/>
      </c>
      <c r="C68" s="76">
        <f>'FORMATO MATERIAL APOYO'!$F88</f>
        <v>0</v>
      </c>
      <c r="D68" s="77"/>
      <c r="E68" s="78">
        <v>0.19</v>
      </c>
      <c r="F68" s="77">
        <f t="shared" si="12"/>
        <v>0</v>
      </c>
      <c r="G68" s="77">
        <f t="shared" si="13"/>
        <v>0</v>
      </c>
      <c r="H68" s="79">
        <f t="shared" si="14"/>
        <v>0</v>
      </c>
    </row>
    <row r="69" spans="2:8" ht="16.5">
      <c r="B69" s="75" t="str">
        <f>IFERROR(+VLOOKUP('FORMATO MATERIAL APOYO'!B90,'PRECIOS 2026'!$Z$4:$AC$29,1,0),"")</f>
        <v/>
      </c>
      <c r="C69" s="76">
        <f>'FORMATO MATERIAL APOYO'!$F89</f>
        <v>0</v>
      </c>
      <c r="D69" s="77"/>
      <c r="E69" s="78">
        <v>0.19</v>
      </c>
      <c r="F69" s="77">
        <f t="shared" si="12"/>
        <v>0</v>
      </c>
      <c r="G69" s="77">
        <f t="shared" si="13"/>
        <v>0</v>
      </c>
      <c r="H69" s="79">
        <f t="shared" si="14"/>
        <v>0</v>
      </c>
    </row>
    <row r="70" spans="2:8" ht="16.5">
      <c r="B70" s="75" t="str">
        <f>IFERROR(+VLOOKUP('FORMATO MATERIAL APOYO'!#REF!,'PRECIOS 2026'!$Z$4:$AC$29,1,0),"")</f>
        <v/>
      </c>
      <c r="C70" s="76">
        <f>'FORMATO MATERIAL APOYO'!$F90</f>
        <v>0</v>
      </c>
      <c r="D70" s="77"/>
      <c r="E70" s="78">
        <v>0.19</v>
      </c>
      <c r="F70" s="77">
        <f t="shared" si="12"/>
        <v>0</v>
      </c>
      <c r="G70" s="77">
        <f t="shared" si="13"/>
        <v>0</v>
      </c>
      <c r="H70" s="79">
        <f t="shared" si="14"/>
        <v>0</v>
      </c>
    </row>
    <row r="71" spans="2:8" ht="16.5">
      <c r="B71" s="75" t="str">
        <f>IFERROR(+VLOOKUP('FORMATO MATERIAL APOYO'!B91,'PRECIOS 2026'!$Z$4:$AC$29,1,0),"")</f>
        <v/>
      </c>
      <c r="C71" s="76">
        <f>'FORMATO MATERIAL APOYO'!$F91</f>
        <v>0</v>
      </c>
      <c r="D71" s="77"/>
      <c r="E71" s="78">
        <v>0.19</v>
      </c>
      <c r="F71" s="77">
        <f t="shared" si="12"/>
        <v>0</v>
      </c>
      <c r="G71" s="77">
        <f t="shared" si="13"/>
        <v>0</v>
      </c>
      <c r="H71" s="79">
        <f t="shared" si="14"/>
        <v>0</v>
      </c>
    </row>
    <row r="72" spans="2:8" ht="16.5">
      <c r="B72" s="75" t="str">
        <f>IFERROR(+VLOOKUP('FORMATO MATERIAL APOYO'!B92,'PRECIOS 2026'!$Z$4:$AC$29,1,0),"")</f>
        <v/>
      </c>
      <c r="C72" s="76">
        <f>'FORMATO MATERIAL APOYO'!$F92</f>
        <v>0</v>
      </c>
      <c r="D72" s="77"/>
      <c r="E72" s="78">
        <v>0.19</v>
      </c>
      <c r="F72" s="77">
        <f t="shared" si="12"/>
        <v>0</v>
      </c>
      <c r="G72" s="77">
        <f t="shared" si="13"/>
        <v>0</v>
      </c>
      <c r="H72" s="79">
        <f t="shared" si="14"/>
        <v>0</v>
      </c>
    </row>
    <row r="73" spans="2:8" ht="16.5">
      <c r="B73" s="75" t="str">
        <f>IFERROR(+VLOOKUP('FORMATO MATERIAL APOYO'!B93,'PRECIOS 2026'!$Z$4:$AC$29,1,0),"")</f>
        <v/>
      </c>
      <c r="C73" s="76">
        <f>'FORMATO MATERIAL APOYO'!$F93</f>
        <v>0</v>
      </c>
      <c r="D73" s="77"/>
      <c r="E73" s="78">
        <v>0.19</v>
      </c>
      <c r="F73" s="77">
        <f t="shared" si="12"/>
        <v>0</v>
      </c>
      <c r="G73" s="77">
        <f t="shared" si="13"/>
        <v>0</v>
      </c>
      <c r="H73" s="79">
        <f t="shared" si="14"/>
        <v>0</v>
      </c>
    </row>
    <row r="74" spans="2:8" ht="16.5">
      <c r="B74" s="75" t="str">
        <f>IFERROR(+VLOOKUP('FORMATO MATERIAL APOYO'!B94,'PRECIOS 2026'!$Z$4:$AC$29,1,0),"")</f>
        <v/>
      </c>
      <c r="C74" s="76">
        <f>'FORMATO MATERIAL APOYO'!$F94</f>
        <v>0</v>
      </c>
      <c r="D74" s="77"/>
      <c r="E74" s="78">
        <v>0.19</v>
      </c>
      <c r="F74" s="77">
        <f t="shared" si="12"/>
        <v>0</v>
      </c>
      <c r="G74" s="77">
        <f t="shared" si="13"/>
        <v>0</v>
      </c>
      <c r="H74" s="79">
        <f t="shared" si="14"/>
        <v>0</v>
      </c>
    </row>
    <row r="75" spans="2:8" ht="16.5">
      <c r="B75" s="75" t="str">
        <f>IFERROR(+VLOOKUP('FORMATO MATERIAL APOYO'!B95,'PRECIOS 2026'!$Z$4:$AC$29,1,0),"")</f>
        <v/>
      </c>
      <c r="C75" s="76">
        <f>'FORMATO MATERIAL APOYO'!$F95</f>
        <v>0</v>
      </c>
      <c r="D75" s="77"/>
      <c r="E75" s="78">
        <v>0.19</v>
      </c>
      <c r="F75" s="77">
        <f t="shared" si="12"/>
        <v>0</v>
      </c>
      <c r="G75" s="77">
        <f t="shared" si="13"/>
        <v>0</v>
      </c>
      <c r="H75" s="79">
        <f t="shared" si="14"/>
        <v>0</v>
      </c>
    </row>
    <row r="76" spans="2:8" ht="18">
      <c r="B76" s="773" t="s">
        <v>3267</v>
      </c>
      <c r="C76" s="774"/>
      <c r="D76" s="774"/>
      <c r="E76" s="774"/>
      <c r="F76" s="317">
        <f>SUM(F59:F75)</f>
        <v>0</v>
      </c>
      <c r="G76" s="317">
        <f>SUM(G59:G75)</f>
        <v>0</v>
      </c>
      <c r="H76" s="317">
        <f>SUM(H59:H75)</f>
        <v>0</v>
      </c>
    </row>
    <row r="77" spans="2:8" ht="24.75">
      <c r="B77" s="766" t="s">
        <v>3268</v>
      </c>
      <c r="C77" s="767"/>
      <c r="D77" s="767"/>
      <c r="E77" s="767"/>
      <c r="F77" s="767"/>
      <c r="G77" s="767"/>
      <c r="H77" s="768"/>
    </row>
    <row r="78" spans="2:8" ht="18">
      <c r="B78" s="289" t="s">
        <v>3253</v>
      </c>
      <c r="C78" s="289" t="s">
        <v>3254</v>
      </c>
      <c r="D78" s="290" t="s">
        <v>3255</v>
      </c>
      <c r="E78" s="289" t="s">
        <v>3256</v>
      </c>
      <c r="F78" s="289" t="s">
        <v>3257</v>
      </c>
      <c r="G78" s="290" t="s">
        <v>3258</v>
      </c>
      <c r="H78" s="290" t="s">
        <v>3259</v>
      </c>
    </row>
    <row r="79" spans="2:8" ht="16.5">
      <c r="B79" s="75" t="str">
        <f>IFERROR(+VLOOKUP('FORMATO MATERIAL APOYO'!B66,'PRECIOS 2026'!$AF$4:$AI$12,1,0),"")</f>
        <v/>
      </c>
      <c r="C79" s="76">
        <f>'FORMATO MATERIAL APOYO'!$F66</f>
        <v>0</v>
      </c>
      <c r="D79" s="77"/>
      <c r="E79" s="78">
        <v>0.19</v>
      </c>
      <c r="F79" s="77">
        <f t="shared" ref="F79" si="15">IFERROR((C79*D79),"")</f>
        <v>0</v>
      </c>
      <c r="G79" s="77">
        <f t="shared" ref="G79" si="16">IFERROR((F79*E79),"")</f>
        <v>0</v>
      </c>
      <c r="H79" s="79">
        <f t="shared" ref="H79" si="17">IFERROR((F79+G79),"")</f>
        <v>0</v>
      </c>
    </row>
    <row r="80" spans="2:8" ht="16.5">
      <c r="B80" s="75" t="str">
        <f>IFERROR(+VLOOKUP('FORMATO MATERIAL APOYO'!B67,'PRECIOS 2026'!$AF$4:$AI$12,1,0),"")</f>
        <v/>
      </c>
      <c r="C80" s="76">
        <f>'FORMATO MATERIAL APOYO'!$F67</f>
        <v>0</v>
      </c>
      <c r="D80" s="77"/>
      <c r="E80" s="78">
        <v>0.19</v>
      </c>
      <c r="F80" s="77">
        <f t="shared" ref="F80:F86" si="18">IFERROR((C80*D80),"")</f>
        <v>0</v>
      </c>
      <c r="G80" s="77">
        <f t="shared" ref="G80:G86" si="19">IFERROR((F80*E80),"")</f>
        <v>0</v>
      </c>
      <c r="H80" s="79">
        <f t="shared" ref="H80:H86" si="20">IFERROR((F80+G80),"")</f>
        <v>0</v>
      </c>
    </row>
    <row r="81" spans="2:8" ht="16.5">
      <c r="B81" s="75" t="str">
        <f>IFERROR(+VLOOKUP('FORMATO MATERIAL APOYO'!B68,'PRECIOS 2026'!$AF$4:$AI$12,1,0),"")</f>
        <v/>
      </c>
      <c r="C81" s="76">
        <f>'FORMATO MATERIAL APOYO'!$F68</f>
        <v>0</v>
      </c>
      <c r="D81" s="77"/>
      <c r="E81" s="78">
        <v>0.19</v>
      </c>
      <c r="F81" s="77">
        <f t="shared" si="18"/>
        <v>0</v>
      </c>
      <c r="G81" s="77">
        <f t="shared" si="19"/>
        <v>0</v>
      </c>
      <c r="H81" s="79">
        <f t="shared" si="20"/>
        <v>0</v>
      </c>
    </row>
    <row r="82" spans="2:8" ht="16.5">
      <c r="B82" s="75" t="str">
        <f>IFERROR(+VLOOKUP('FORMATO MATERIAL APOYO'!B69,'PRECIOS 2026'!$AF$4:$AI$12,1,0),"")</f>
        <v/>
      </c>
      <c r="C82" s="76">
        <f>'FORMATO MATERIAL APOYO'!$F69</f>
        <v>0</v>
      </c>
      <c r="D82" s="77"/>
      <c r="E82" s="78">
        <v>0.19</v>
      </c>
      <c r="F82" s="77">
        <f t="shared" si="18"/>
        <v>0</v>
      </c>
      <c r="G82" s="77">
        <f t="shared" si="19"/>
        <v>0</v>
      </c>
      <c r="H82" s="79">
        <f t="shared" si="20"/>
        <v>0</v>
      </c>
    </row>
    <row r="83" spans="2:8" ht="16.5">
      <c r="B83" s="75" t="str">
        <f>IFERROR(+VLOOKUP('FORMATO MATERIAL APOYO'!B70,'PRECIOS 2026'!$AF$4:$AI$12,1,0),"")</f>
        <v/>
      </c>
      <c r="C83" s="76">
        <f>'FORMATO MATERIAL APOYO'!$F70</f>
        <v>0</v>
      </c>
      <c r="D83" s="77"/>
      <c r="E83" s="78">
        <v>0.19</v>
      </c>
      <c r="F83" s="77">
        <f t="shared" si="18"/>
        <v>0</v>
      </c>
      <c r="G83" s="77">
        <f t="shared" si="19"/>
        <v>0</v>
      </c>
      <c r="H83" s="79">
        <f t="shared" si="20"/>
        <v>0</v>
      </c>
    </row>
    <row r="84" spans="2:8" ht="16.5">
      <c r="B84" s="75" t="str">
        <f>IFERROR(+VLOOKUP('FORMATO MATERIAL APOYO'!B71,'PRECIOS 2026'!$AF$4:$AI$12,1,0),"")</f>
        <v/>
      </c>
      <c r="C84" s="76">
        <f>'FORMATO MATERIAL APOYO'!$F71</f>
        <v>0</v>
      </c>
      <c r="D84" s="77"/>
      <c r="E84" s="78">
        <v>0.19</v>
      </c>
      <c r="F84" s="77">
        <f t="shared" si="18"/>
        <v>0</v>
      </c>
      <c r="G84" s="77">
        <f t="shared" si="19"/>
        <v>0</v>
      </c>
      <c r="H84" s="79">
        <f t="shared" si="20"/>
        <v>0</v>
      </c>
    </row>
    <row r="85" spans="2:8" ht="16.5">
      <c r="B85" s="75" t="str">
        <f>IFERROR(+VLOOKUP('FORMATO MATERIAL APOYO'!#REF!,'PRECIOS 2026'!$AF$4:$AI$12,1,0),"")</f>
        <v/>
      </c>
      <c r="C85" s="76">
        <f>'FORMATO MATERIAL APOYO'!$F72</f>
        <v>0</v>
      </c>
      <c r="D85" s="77"/>
      <c r="E85" s="78">
        <v>0.19</v>
      </c>
      <c r="F85" s="77">
        <f t="shared" si="18"/>
        <v>0</v>
      </c>
      <c r="G85" s="77">
        <f t="shared" si="19"/>
        <v>0</v>
      </c>
      <c r="H85" s="79">
        <f t="shared" si="20"/>
        <v>0</v>
      </c>
    </row>
    <row r="86" spans="2:8" ht="16.5">
      <c r="B86" s="75" t="str">
        <f>IFERROR(+VLOOKUP('FORMATO MATERIAL APOYO'!B77,'PRECIOS 2026'!$AF$4:$AI$12,1,0),"")</f>
        <v/>
      </c>
      <c r="C86" s="76">
        <f>'FORMATO MATERIAL APOYO'!$F73</f>
        <v>0</v>
      </c>
      <c r="D86" s="77"/>
      <c r="E86" s="78">
        <v>0.19</v>
      </c>
      <c r="F86" s="77">
        <f t="shared" si="18"/>
        <v>0</v>
      </c>
      <c r="G86" s="77">
        <f t="shared" si="19"/>
        <v>0</v>
      </c>
      <c r="H86" s="79">
        <f t="shared" si="20"/>
        <v>0</v>
      </c>
    </row>
    <row r="87" spans="2:8" ht="18">
      <c r="B87" s="773" t="s">
        <v>3269</v>
      </c>
      <c r="C87" s="774"/>
      <c r="D87" s="774"/>
      <c r="E87" s="775"/>
      <c r="F87" s="295">
        <f>SUM(F79:F86)</f>
        <v>0</v>
      </c>
      <c r="G87" s="295">
        <f>SUM(G79:G86)</f>
        <v>0</v>
      </c>
      <c r="H87" s="295">
        <f>SUM(H79:H86)</f>
        <v>0</v>
      </c>
    </row>
    <row r="88" spans="2:8" ht="24.75">
      <c r="B88" s="766" t="s">
        <v>3270</v>
      </c>
      <c r="C88" s="767"/>
      <c r="D88" s="767"/>
      <c r="E88" s="767"/>
      <c r="F88" s="767"/>
      <c r="G88" s="767"/>
      <c r="H88" s="768"/>
    </row>
    <row r="89" spans="2:8" ht="18">
      <c r="B89" s="289" t="s">
        <v>3253</v>
      </c>
      <c r="C89" s="289" t="s">
        <v>3254</v>
      </c>
      <c r="D89" s="290" t="s">
        <v>3255</v>
      </c>
      <c r="E89" s="289" t="s">
        <v>3256</v>
      </c>
      <c r="F89" s="289" t="s">
        <v>3257</v>
      </c>
      <c r="G89" s="290" t="s">
        <v>3258</v>
      </c>
      <c r="H89" s="290" t="s">
        <v>3259</v>
      </c>
    </row>
    <row r="90" spans="2:8" ht="16.5">
      <c r="B90" s="72" t="s">
        <v>3271</v>
      </c>
      <c r="C90" s="76"/>
      <c r="D90" s="85">
        <v>0</v>
      </c>
      <c r="E90" s="86">
        <v>0.19</v>
      </c>
      <c r="F90" s="85">
        <f>+C90*D90</f>
        <v>0</v>
      </c>
      <c r="G90" s="85">
        <f>+C90*E90*D90</f>
        <v>0</v>
      </c>
      <c r="H90" s="87">
        <f>+F90+G90</f>
        <v>0</v>
      </c>
    </row>
    <row r="91" spans="2:8" ht="18">
      <c r="B91" s="773" t="s">
        <v>3272</v>
      </c>
      <c r="C91" s="774"/>
      <c r="D91" s="774"/>
      <c r="E91" s="774"/>
      <c r="F91" s="295">
        <f>SUM(F90)</f>
        <v>0</v>
      </c>
      <c r="G91" s="295">
        <f>SUM(G90)</f>
        <v>0</v>
      </c>
      <c r="H91" s="295">
        <f>SUM(H90)</f>
        <v>0</v>
      </c>
    </row>
    <row r="92" spans="2:8" ht="24.75">
      <c r="B92" s="766" t="s">
        <v>3273</v>
      </c>
      <c r="C92" s="767"/>
      <c r="D92" s="767"/>
      <c r="E92" s="767"/>
      <c r="F92" s="767"/>
      <c r="G92" s="767"/>
      <c r="H92" s="768"/>
    </row>
    <row r="93" spans="2:8" ht="18">
      <c r="B93" s="289" t="s">
        <v>3253</v>
      </c>
      <c r="C93" s="289" t="s">
        <v>3254</v>
      </c>
      <c r="D93" s="290" t="s">
        <v>3255</v>
      </c>
      <c r="E93" s="289" t="s">
        <v>3256</v>
      </c>
      <c r="F93" s="289" t="s">
        <v>3257</v>
      </c>
      <c r="G93" s="290" t="s">
        <v>3258</v>
      </c>
      <c r="H93" s="290" t="s">
        <v>3259</v>
      </c>
    </row>
    <row r="94" spans="2:8" ht="16.5">
      <c r="B94" s="75" t="str">
        <f>IFERROR(+VLOOKUP('FORMATO MATERIAL APOYO'!B79,'PRECIOS 2026'!$AR$4:$AU$14,1,0),"")</f>
        <v/>
      </c>
      <c r="C94" s="76">
        <f>'FORMATO MATERIAL APOYO'!$F79</f>
        <v>0</v>
      </c>
      <c r="D94" s="77"/>
      <c r="E94" s="78">
        <v>0.19</v>
      </c>
      <c r="F94" s="77">
        <f t="shared" ref="F94:F103" si="21">IFERROR((C94*D94),"")</f>
        <v>0</v>
      </c>
      <c r="G94" s="77">
        <f t="shared" ref="G94:G103" si="22">IFERROR((F94*E94),"")</f>
        <v>0</v>
      </c>
      <c r="H94" s="79">
        <f t="shared" ref="H94:H103" si="23">IFERROR((F94+G94),"")</f>
        <v>0</v>
      </c>
    </row>
    <row r="95" spans="2:8" ht="16.5">
      <c r="B95" s="75" t="str">
        <f>IFERROR(+VLOOKUP('FORMATO MATERIAL APOYO'!B80,'PRECIOS 2026'!$AR$4:$AU$14,1,0),"")</f>
        <v/>
      </c>
      <c r="C95" s="76">
        <f>'FORMATO MATERIAL APOYO'!$F80</f>
        <v>0</v>
      </c>
      <c r="D95" s="77"/>
      <c r="E95" s="78">
        <v>0.19</v>
      </c>
      <c r="F95" s="77">
        <f t="shared" si="21"/>
        <v>0</v>
      </c>
      <c r="G95" s="77">
        <f t="shared" si="22"/>
        <v>0</v>
      </c>
      <c r="H95" s="79">
        <f t="shared" si="23"/>
        <v>0</v>
      </c>
    </row>
    <row r="96" spans="2:8" ht="16.5">
      <c r="B96" s="75" t="str">
        <f>IFERROR(+VLOOKUP('FORMATO MATERIAL APOYO'!B81,'PRECIOS 2026'!$AR$4:$AU$14,1,0),"")</f>
        <v/>
      </c>
      <c r="C96" s="76">
        <f>'FORMATO MATERIAL APOYO'!$F81</f>
        <v>0</v>
      </c>
      <c r="D96" s="77"/>
      <c r="E96" s="78">
        <v>0.19</v>
      </c>
      <c r="F96" s="77">
        <f t="shared" si="21"/>
        <v>0</v>
      </c>
      <c r="G96" s="77">
        <f t="shared" si="22"/>
        <v>0</v>
      </c>
      <c r="H96" s="79">
        <f t="shared" si="23"/>
        <v>0</v>
      </c>
    </row>
    <row r="97" spans="2:8" ht="16.5">
      <c r="B97" s="75" t="str">
        <f>IFERROR(+VLOOKUP('FORMATO MATERIAL APOYO'!B82,'PRECIOS 2026'!$AR$4:$AU$14,1,0),"")</f>
        <v/>
      </c>
      <c r="C97" s="76">
        <f>'FORMATO MATERIAL APOYO'!$F82</f>
        <v>0</v>
      </c>
      <c r="D97" s="77"/>
      <c r="E97" s="78">
        <v>0.19</v>
      </c>
      <c r="F97" s="77">
        <f t="shared" si="21"/>
        <v>0</v>
      </c>
      <c r="G97" s="77">
        <f t="shared" si="22"/>
        <v>0</v>
      </c>
      <c r="H97" s="79">
        <f t="shared" si="23"/>
        <v>0</v>
      </c>
    </row>
    <row r="98" spans="2:8" ht="16.5">
      <c r="B98" s="75" t="str">
        <f>IFERROR(+VLOOKUP('FORMATO MATERIAL APOYO'!B83,'PRECIOS 2026'!$AR$4:$AU$14,1,0),"")</f>
        <v/>
      </c>
      <c r="C98" s="76">
        <f>'FORMATO MATERIAL APOYO'!$F83</f>
        <v>0</v>
      </c>
      <c r="D98" s="77"/>
      <c r="E98" s="78">
        <v>0.19</v>
      </c>
      <c r="F98" s="77">
        <f t="shared" si="21"/>
        <v>0</v>
      </c>
      <c r="G98" s="77">
        <f t="shared" si="22"/>
        <v>0</v>
      </c>
      <c r="H98" s="79">
        <f t="shared" si="23"/>
        <v>0</v>
      </c>
    </row>
    <row r="99" spans="2:8" ht="16.5">
      <c r="B99" s="75" t="str">
        <f>IFERROR(+VLOOKUP('FORMATO MATERIAL APOYO'!B84,'PRECIOS 2026'!$AR$4:$AU$14,1,0),"")</f>
        <v/>
      </c>
      <c r="C99" s="76">
        <f>'FORMATO MATERIAL APOYO'!$F84</f>
        <v>0</v>
      </c>
      <c r="D99" s="77"/>
      <c r="E99" s="78">
        <v>0.19</v>
      </c>
      <c r="F99" s="77">
        <f t="shared" si="21"/>
        <v>0</v>
      </c>
      <c r="G99" s="77">
        <f t="shared" si="22"/>
        <v>0</v>
      </c>
      <c r="H99" s="79">
        <f t="shared" si="23"/>
        <v>0</v>
      </c>
    </row>
    <row r="100" spans="2:8" ht="16.5">
      <c r="B100" s="75" t="str">
        <f>IFERROR(+VLOOKUP('FORMATO MATERIAL APOYO'!B85,'PRECIOS 2026'!$AR$4:$AU$14,1,0),"")</f>
        <v/>
      </c>
      <c r="C100" s="76">
        <f>'FORMATO MATERIAL APOYO'!$F85</f>
        <v>0</v>
      </c>
      <c r="D100" s="77"/>
      <c r="E100" s="78">
        <v>0.19</v>
      </c>
      <c r="F100" s="77">
        <f t="shared" si="21"/>
        <v>0</v>
      </c>
      <c r="G100" s="77">
        <f t="shared" si="22"/>
        <v>0</v>
      </c>
      <c r="H100" s="79">
        <f t="shared" si="23"/>
        <v>0</v>
      </c>
    </row>
    <row r="101" spans="2:8" ht="16.5">
      <c r="B101" s="75" t="str">
        <f>IFERROR(+VLOOKUP('FORMATO MATERIAL APOYO'!#REF!,'PRECIOS 2026'!$AR$4:$AU$14,1,0),"")</f>
        <v/>
      </c>
      <c r="C101" s="76">
        <f>'FORMATO MATERIAL APOYO'!$F86</f>
        <v>0</v>
      </c>
      <c r="D101" s="77"/>
      <c r="E101" s="78">
        <v>0.19</v>
      </c>
      <c r="F101" s="77">
        <f t="shared" si="21"/>
        <v>0</v>
      </c>
      <c r="G101" s="77">
        <f t="shared" si="22"/>
        <v>0</v>
      </c>
      <c r="H101" s="79">
        <f t="shared" si="23"/>
        <v>0</v>
      </c>
    </row>
    <row r="102" spans="2:8" ht="16.5">
      <c r="B102" s="75" t="str">
        <f>IFERROR(+VLOOKUP('FORMATO MATERIAL APOYO'!B88,'PRECIOS 2026'!$AR$4:$AU$14,1,0),"")</f>
        <v/>
      </c>
      <c r="C102" s="76">
        <f>'FORMATO MATERIAL APOYO'!$F87</f>
        <v>0</v>
      </c>
      <c r="D102" s="77"/>
      <c r="E102" s="78">
        <v>0.19</v>
      </c>
      <c r="F102" s="77">
        <f t="shared" si="21"/>
        <v>0</v>
      </c>
      <c r="G102" s="77">
        <f t="shared" si="22"/>
        <v>0</v>
      </c>
      <c r="H102" s="79">
        <f t="shared" si="23"/>
        <v>0</v>
      </c>
    </row>
    <row r="103" spans="2:8" ht="16.5">
      <c r="B103" s="75" t="str">
        <f>IFERROR(+VLOOKUP('FORMATO MATERIAL APOYO'!#REF!,'PRECIOS 2026'!$AR$4:$AU$14,1,0),"")</f>
        <v/>
      </c>
      <c r="C103" s="76">
        <f>'FORMATO MATERIAL APOYO'!$F88</f>
        <v>0</v>
      </c>
      <c r="D103" s="77"/>
      <c r="E103" s="78">
        <v>0.19</v>
      </c>
      <c r="F103" s="77">
        <f t="shared" si="21"/>
        <v>0</v>
      </c>
      <c r="G103" s="77">
        <f t="shared" si="22"/>
        <v>0</v>
      </c>
      <c r="H103" s="79">
        <f t="shared" si="23"/>
        <v>0</v>
      </c>
    </row>
    <row r="104" spans="2:8" ht="16.5">
      <c r="B104" s="75" t="str">
        <f>IFERROR(+VLOOKUP('FORMATO MATERIAL APOYO'!B90,'PRECIOS 2026'!$AR$4:$AU$14,1,0),"")</f>
        <v/>
      </c>
      <c r="C104" s="76">
        <f>'FORMATO MATERIAL APOYO'!$F89</f>
        <v>0</v>
      </c>
      <c r="D104" s="77"/>
      <c r="E104" s="78">
        <v>0.19</v>
      </c>
      <c r="F104" s="77">
        <f t="shared" ref="F104:F110" si="24">IFERROR((C104*D104),"")</f>
        <v>0</v>
      </c>
      <c r="G104" s="77">
        <f t="shared" ref="G104:G110" si="25">IFERROR((F104*E104),"")</f>
        <v>0</v>
      </c>
      <c r="H104" s="79">
        <f t="shared" ref="H104:H110" si="26">IFERROR((F104+G104),"")</f>
        <v>0</v>
      </c>
    </row>
    <row r="105" spans="2:8" ht="16.5">
      <c r="B105" s="75" t="str">
        <f>IFERROR(+VLOOKUP('FORMATO MATERIAL APOYO'!#REF!,'PRECIOS 2026'!$AR$4:$AU$14,1,0),"")</f>
        <v/>
      </c>
      <c r="C105" s="76">
        <f>'FORMATO MATERIAL APOYO'!$F90</f>
        <v>0</v>
      </c>
      <c r="D105" s="77"/>
      <c r="E105" s="78">
        <v>0.19</v>
      </c>
      <c r="F105" s="77">
        <f t="shared" si="24"/>
        <v>0</v>
      </c>
      <c r="G105" s="77">
        <f t="shared" si="25"/>
        <v>0</v>
      </c>
      <c r="H105" s="79">
        <f t="shared" si="26"/>
        <v>0</v>
      </c>
    </row>
    <row r="106" spans="2:8" ht="16.5">
      <c r="B106" s="75" t="str">
        <f>IFERROR(+VLOOKUP('FORMATO MATERIAL APOYO'!B91,'PRECIOS 2026'!$AR$4:$AU$14,1,0),"")</f>
        <v/>
      </c>
      <c r="C106" s="76">
        <f>'FORMATO MATERIAL APOYO'!$F91</f>
        <v>0</v>
      </c>
      <c r="D106" s="77"/>
      <c r="E106" s="78">
        <v>0.19</v>
      </c>
      <c r="F106" s="77">
        <f t="shared" si="24"/>
        <v>0</v>
      </c>
      <c r="G106" s="77">
        <f t="shared" si="25"/>
        <v>0</v>
      </c>
      <c r="H106" s="79">
        <f t="shared" si="26"/>
        <v>0</v>
      </c>
    </row>
    <row r="107" spans="2:8" ht="16.5">
      <c r="B107" s="75" t="str">
        <f>IFERROR(+VLOOKUP('FORMATO MATERIAL APOYO'!B92,'PRECIOS 2026'!$AR$4:$AU$14,1,0),"")</f>
        <v/>
      </c>
      <c r="C107" s="76">
        <f>'FORMATO MATERIAL APOYO'!$F92</f>
        <v>0</v>
      </c>
      <c r="D107" s="77"/>
      <c r="E107" s="78">
        <v>0.19</v>
      </c>
      <c r="F107" s="77">
        <f t="shared" si="24"/>
        <v>0</v>
      </c>
      <c r="G107" s="77">
        <f t="shared" si="25"/>
        <v>0</v>
      </c>
      <c r="H107" s="79">
        <f t="shared" si="26"/>
        <v>0</v>
      </c>
    </row>
    <row r="108" spans="2:8" ht="16.5">
      <c r="B108" s="75" t="str">
        <f>IFERROR(+VLOOKUP('FORMATO MATERIAL APOYO'!B93,'PRECIOS 2026'!$AR$4:$AU$14,1,0),"")</f>
        <v/>
      </c>
      <c r="C108" s="76">
        <f>'FORMATO MATERIAL APOYO'!$F93</f>
        <v>0</v>
      </c>
      <c r="D108" s="77"/>
      <c r="E108" s="78">
        <v>0.19</v>
      </c>
      <c r="F108" s="77">
        <f t="shared" si="24"/>
        <v>0</v>
      </c>
      <c r="G108" s="77">
        <f t="shared" si="25"/>
        <v>0</v>
      </c>
      <c r="H108" s="79">
        <f t="shared" si="26"/>
        <v>0</v>
      </c>
    </row>
    <row r="109" spans="2:8" ht="16.5">
      <c r="B109" s="75" t="str">
        <f>IFERROR(+VLOOKUP('FORMATO MATERIAL APOYO'!B94,'PRECIOS 2026'!$AR$4:$AU$14,1,0),"")</f>
        <v/>
      </c>
      <c r="C109" s="76">
        <f>'FORMATO MATERIAL APOYO'!$F94</f>
        <v>0</v>
      </c>
      <c r="D109" s="77"/>
      <c r="E109" s="78">
        <v>0.19</v>
      </c>
      <c r="F109" s="77">
        <f t="shared" si="24"/>
        <v>0</v>
      </c>
      <c r="G109" s="77">
        <f t="shared" si="25"/>
        <v>0</v>
      </c>
      <c r="H109" s="79">
        <f t="shared" si="26"/>
        <v>0</v>
      </c>
    </row>
    <row r="110" spans="2:8" ht="16.5">
      <c r="B110" s="75" t="str">
        <f>IFERROR(+VLOOKUP('FORMATO MATERIAL APOYO'!B95,'PRECIOS 2026'!$AR$4:$AU$14,1,0),"")</f>
        <v/>
      </c>
      <c r="C110" s="76">
        <f>'FORMATO MATERIAL APOYO'!$F95</f>
        <v>0</v>
      </c>
      <c r="D110" s="77"/>
      <c r="E110" s="78">
        <v>0.19</v>
      </c>
      <c r="F110" s="77">
        <f t="shared" si="24"/>
        <v>0</v>
      </c>
      <c r="G110" s="77">
        <f t="shared" si="25"/>
        <v>0</v>
      </c>
      <c r="H110" s="79">
        <f t="shared" si="26"/>
        <v>0</v>
      </c>
    </row>
    <row r="111" spans="2:8" ht="18" customHeight="1">
      <c r="B111" s="776" t="s">
        <v>3274</v>
      </c>
      <c r="C111" s="777"/>
      <c r="D111" s="777"/>
      <c r="E111" s="778"/>
      <c r="F111" s="295">
        <f>SUM(F94:F110)</f>
        <v>0</v>
      </c>
      <c r="G111" s="295">
        <f>SUM(G94:G110)</f>
        <v>0</v>
      </c>
      <c r="H111" s="295">
        <f>SUM(H94:H110)</f>
        <v>0</v>
      </c>
    </row>
    <row r="112" spans="2:8" ht="24.75">
      <c r="B112" s="766" t="s">
        <v>3275</v>
      </c>
      <c r="C112" s="767"/>
      <c r="D112" s="767"/>
      <c r="E112" s="767"/>
      <c r="F112" s="767"/>
      <c r="G112" s="767"/>
      <c r="H112" s="768"/>
    </row>
    <row r="113" spans="2:8" ht="18">
      <c r="B113" s="296" t="s">
        <v>3253</v>
      </c>
      <c r="C113" s="297" t="s">
        <v>3254</v>
      </c>
      <c r="D113" s="298" t="s">
        <v>3255</v>
      </c>
      <c r="E113" s="299" t="s">
        <v>3256</v>
      </c>
      <c r="F113" s="299" t="s">
        <v>3257</v>
      </c>
      <c r="G113" s="298" t="s">
        <v>3258</v>
      </c>
      <c r="H113" s="298" t="s">
        <v>3259</v>
      </c>
    </row>
    <row r="114" spans="2:8" ht="16.5">
      <c r="B114" s="300" t="s">
        <v>3276</v>
      </c>
      <c r="C114" s="301"/>
      <c r="D114" s="302">
        <v>0</v>
      </c>
      <c r="E114" s="303">
        <v>0</v>
      </c>
      <c r="F114" s="304">
        <f>C114*D114</f>
        <v>0</v>
      </c>
      <c r="G114" s="304">
        <f>+F114*E114</f>
        <v>0</v>
      </c>
      <c r="H114" s="305">
        <f>F114+G114</f>
        <v>0</v>
      </c>
    </row>
    <row r="115" spans="2:8" ht="16.5">
      <c r="B115" s="306" t="s">
        <v>3277</v>
      </c>
      <c r="C115" s="76"/>
      <c r="D115" s="85">
        <v>0</v>
      </c>
      <c r="E115" s="78">
        <v>0</v>
      </c>
      <c r="F115" s="77">
        <f>C115*D115</f>
        <v>0</v>
      </c>
      <c r="G115" s="77">
        <f>+F115*E115</f>
        <v>0</v>
      </c>
      <c r="H115" s="307">
        <f>F115+G115</f>
        <v>0</v>
      </c>
    </row>
    <row r="116" spans="2:8" ht="33">
      <c r="B116" s="308" t="s">
        <v>3278</v>
      </c>
      <c r="C116" s="76"/>
      <c r="D116" s="85">
        <v>0</v>
      </c>
      <c r="E116" s="78">
        <v>0</v>
      </c>
      <c r="F116" s="77">
        <f>C116*D116</f>
        <v>0</v>
      </c>
      <c r="G116" s="77">
        <f>+F116*E116</f>
        <v>0</v>
      </c>
      <c r="H116" s="307">
        <f>F116+G116</f>
        <v>0</v>
      </c>
    </row>
    <row r="117" spans="2:8" ht="16.5">
      <c r="B117" s="306" t="s">
        <v>3279</v>
      </c>
      <c r="C117" s="76"/>
      <c r="D117" s="85">
        <v>0</v>
      </c>
      <c r="E117" s="78">
        <v>0</v>
      </c>
      <c r="F117" s="77">
        <f t="shared" ref="F117:F123" si="27">IFERROR((C117*D117),"")</f>
        <v>0</v>
      </c>
      <c r="G117" s="77">
        <f t="shared" ref="G117:G123" si="28">IFERROR((F117*E117),"")</f>
        <v>0</v>
      </c>
      <c r="H117" s="307">
        <f t="shared" ref="H117:H123" si="29">IFERROR((F117+G117),"")</f>
        <v>0</v>
      </c>
    </row>
    <row r="118" spans="2:8" ht="16.5">
      <c r="B118" s="306" t="s">
        <v>3280</v>
      </c>
      <c r="C118" s="76"/>
      <c r="D118" s="85">
        <v>0</v>
      </c>
      <c r="E118" s="78">
        <v>0</v>
      </c>
      <c r="F118" s="77">
        <f t="shared" si="27"/>
        <v>0</v>
      </c>
      <c r="G118" s="77">
        <f t="shared" si="28"/>
        <v>0</v>
      </c>
      <c r="H118" s="307">
        <f t="shared" si="29"/>
        <v>0</v>
      </c>
    </row>
    <row r="119" spans="2:8" ht="16.5">
      <c r="B119" s="306" t="s">
        <v>3281</v>
      </c>
      <c r="C119" s="76"/>
      <c r="D119" s="85">
        <v>0</v>
      </c>
      <c r="E119" s="78">
        <v>0</v>
      </c>
      <c r="F119" s="77">
        <f t="shared" si="27"/>
        <v>0</v>
      </c>
      <c r="G119" s="77">
        <f t="shared" si="28"/>
        <v>0</v>
      </c>
      <c r="H119" s="307">
        <f t="shared" si="29"/>
        <v>0</v>
      </c>
    </row>
    <row r="120" spans="2:8" ht="16.5">
      <c r="B120" s="306" t="s">
        <v>3282</v>
      </c>
      <c r="C120" s="76"/>
      <c r="D120" s="85">
        <v>0</v>
      </c>
      <c r="E120" s="78">
        <v>0</v>
      </c>
      <c r="F120" s="77">
        <f t="shared" si="27"/>
        <v>0</v>
      </c>
      <c r="G120" s="77">
        <f t="shared" si="28"/>
        <v>0</v>
      </c>
      <c r="H120" s="307">
        <f t="shared" si="29"/>
        <v>0</v>
      </c>
    </row>
    <row r="121" spans="2:8" ht="16.5">
      <c r="B121" s="306" t="s">
        <v>3283</v>
      </c>
      <c r="C121" s="76"/>
      <c r="D121" s="85">
        <v>0</v>
      </c>
      <c r="E121" s="78">
        <v>0</v>
      </c>
      <c r="F121" s="77">
        <f t="shared" si="27"/>
        <v>0</v>
      </c>
      <c r="G121" s="77">
        <f t="shared" si="28"/>
        <v>0</v>
      </c>
      <c r="H121" s="307">
        <f t="shared" si="29"/>
        <v>0</v>
      </c>
    </row>
    <row r="122" spans="2:8" ht="16.5">
      <c r="B122" s="306" t="s">
        <v>3284</v>
      </c>
      <c r="C122" s="76"/>
      <c r="D122" s="85">
        <v>0</v>
      </c>
      <c r="E122" s="78">
        <v>0</v>
      </c>
      <c r="F122" s="77">
        <f t="shared" si="27"/>
        <v>0</v>
      </c>
      <c r="G122" s="77">
        <f t="shared" si="28"/>
        <v>0</v>
      </c>
      <c r="H122" s="307">
        <f t="shared" si="29"/>
        <v>0</v>
      </c>
    </row>
    <row r="123" spans="2:8" ht="16.5">
      <c r="B123" s="306" t="s">
        <v>3285</v>
      </c>
      <c r="C123" s="76"/>
      <c r="D123" s="85">
        <v>0</v>
      </c>
      <c r="E123" s="78">
        <v>0</v>
      </c>
      <c r="F123" s="77">
        <f t="shared" si="27"/>
        <v>0</v>
      </c>
      <c r="G123" s="77">
        <f t="shared" si="28"/>
        <v>0</v>
      </c>
      <c r="H123" s="307">
        <f t="shared" si="29"/>
        <v>0</v>
      </c>
    </row>
    <row r="124" spans="2:8" ht="16.5">
      <c r="B124" s="306" t="s">
        <v>3286</v>
      </c>
      <c r="C124" s="76"/>
      <c r="D124" s="85">
        <v>0</v>
      </c>
      <c r="E124" s="78">
        <v>0</v>
      </c>
      <c r="F124" s="77">
        <f t="shared" ref="F124:F126" si="30">IFERROR((C124*D124),"")</f>
        <v>0</v>
      </c>
      <c r="G124" s="77">
        <f t="shared" ref="G124:G126" si="31">IFERROR((F124*E124),"")</f>
        <v>0</v>
      </c>
      <c r="H124" s="307">
        <f t="shared" ref="H124:H126" si="32">IFERROR((F124+G124),"")</f>
        <v>0</v>
      </c>
    </row>
    <row r="125" spans="2:8" ht="16.5">
      <c r="B125" s="306" t="s">
        <v>3287</v>
      </c>
      <c r="C125" s="76"/>
      <c r="D125" s="85">
        <v>0</v>
      </c>
      <c r="E125" s="78">
        <v>0</v>
      </c>
      <c r="F125" s="77">
        <f t="shared" si="30"/>
        <v>0</v>
      </c>
      <c r="G125" s="77">
        <f t="shared" si="31"/>
        <v>0</v>
      </c>
      <c r="H125" s="307">
        <f t="shared" si="32"/>
        <v>0</v>
      </c>
    </row>
    <row r="126" spans="2:8" ht="33">
      <c r="B126" s="308" t="s">
        <v>3288</v>
      </c>
      <c r="C126" s="76"/>
      <c r="D126" s="85">
        <v>0</v>
      </c>
      <c r="E126" s="78">
        <v>0</v>
      </c>
      <c r="F126" s="77">
        <f t="shared" si="30"/>
        <v>0</v>
      </c>
      <c r="G126" s="77">
        <f t="shared" si="31"/>
        <v>0</v>
      </c>
      <c r="H126" s="307">
        <f t="shared" si="32"/>
        <v>0</v>
      </c>
    </row>
    <row r="127" spans="2:8" ht="16.5">
      <c r="B127" s="306" t="s">
        <v>3289</v>
      </c>
      <c r="C127" s="76"/>
      <c r="D127" s="85">
        <v>0</v>
      </c>
      <c r="E127" s="78">
        <v>0</v>
      </c>
      <c r="F127" s="77">
        <f t="shared" ref="F127:F128" si="33">IFERROR((C127*D127),"")</f>
        <v>0</v>
      </c>
      <c r="G127" s="77">
        <f t="shared" ref="G127:G128" si="34">IFERROR((F127*E127),"")</f>
        <v>0</v>
      </c>
      <c r="H127" s="307">
        <f t="shared" ref="H127:H128" si="35">IFERROR((F127+G127),"")</f>
        <v>0</v>
      </c>
    </row>
    <row r="128" spans="2:8" ht="16.5">
      <c r="B128" s="309" t="s">
        <v>3290</v>
      </c>
      <c r="C128" s="310"/>
      <c r="D128" s="311">
        <v>0</v>
      </c>
      <c r="E128" s="312">
        <v>0</v>
      </c>
      <c r="F128" s="313">
        <f t="shared" si="33"/>
        <v>0</v>
      </c>
      <c r="G128" s="313">
        <f t="shared" si="34"/>
        <v>0</v>
      </c>
      <c r="H128" s="314">
        <f t="shared" si="35"/>
        <v>0</v>
      </c>
    </row>
    <row r="129" spans="2:8" ht="18">
      <c r="B129" s="779" t="s">
        <v>3291</v>
      </c>
      <c r="C129" s="779"/>
      <c r="D129" s="779"/>
      <c r="E129" s="779"/>
      <c r="F129" s="293">
        <f>SUM(F114:F128)</f>
        <v>0</v>
      </c>
      <c r="G129" s="294">
        <f>SUM(G114:G128)</f>
        <v>0</v>
      </c>
      <c r="H129" s="294">
        <f>SUM(H114:H128)</f>
        <v>0</v>
      </c>
    </row>
    <row r="130" spans="2:8" ht="24.75">
      <c r="B130" s="780" t="s">
        <v>3292</v>
      </c>
      <c r="C130" s="781"/>
      <c r="D130" s="781"/>
      <c r="E130" s="781"/>
      <c r="F130" s="767"/>
      <c r="G130" s="767"/>
      <c r="H130" s="768"/>
    </row>
    <row r="131" spans="2:8" ht="18">
      <c r="B131" s="289" t="s">
        <v>3253</v>
      </c>
      <c r="C131" s="289" t="s">
        <v>3254</v>
      </c>
      <c r="D131" s="290" t="s">
        <v>3255</v>
      </c>
      <c r="E131" s="289" t="s">
        <v>3256</v>
      </c>
      <c r="F131" s="289" t="s">
        <v>3257</v>
      </c>
      <c r="G131" s="290" t="s">
        <v>3258</v>
      </c>
      <c r="H131" s="290" t="s">
        <v>3259</v>
      </c>
    </row>
    <row r="132" spans="2:8" ht="18">
      <c r="B132" s="88">
        <f>'FORMATO MATERIAL APOYO'!B110</f>
        <v>0</v>
      </c>
      <c r="C132" s="76">
        <v>0</v>
      </c>
      <c r="D132" s="89">
        <v>0</v>
      </c>
      <c r="E132" s="78">
        <v>0.19</v>
      </c>
      <c r="F132" s="77">
        <f t="shared" ref="F132:F139" si="36">C132*D132</f>
        <v>0</v>
      </c>
      <c r="G132" s="77">
        <f t="shared" ref="G132:G139" si="37">+F132*E132</f>
        <v>0</v>
      </c>
      <c r="H132" s="79">
        <f t="shared" ref="H132:H139" si="38">F132+G132</f>
        <v>0</v>
      </c>
    </row>
    <row r="133" spans="2:8" ht="18">
      <c r="B133" s="88">
        <f>'FORMATO MATERIAL APOYO'!B111</f>
        <v>0</v>
      </c>
      <c r="C133" s="76">
        <f>'FORMATO MATERIAL APOYO'!$F111</f>
        <v>0</v>
      </c>
      <c r="D133" s="89">
        <v>0</v>
      </c>
      <c r="E133" s="78">
        <v>0.19</v>
      </c>
      <c r="F133" s="77">
        <f t="shared" si="36"/>
        <v>0</v>
      </c>
      <c r="G133" s="77">
        <f t="shared" si="37"/>
        <v>0</v>
      </c>
      <c r="H133" s="79">
        <f t="shared" si="38"/>
        <v>0</v>
      </c>
    </row>
    <row r="134" spans="2:8" ht="18">
      <c r="B134" s="88">
        <f>'FORMATO MATERIAL APOYO'!B112</f>
        <v>0</v>
      </c>
      <c r="C134" s="76">
        <f>'FORMATO MATERIAL APOYO'!$F112</f>
        <v>0</v>
      </c>
      <c r="D134" s="89">
        <v>0</v>
      </c>
      <c r="E134" s="78">
        <v>0.19</v>
      </c>
      <c r="F134" s="77">
        <f t="shared" si="36"/>
        <v>0</v>
      </c>
      <c r="G134" s="77">
        <f t="shared" si="37"/>
        <v>0</v>
      </c>
      <c r="H134" s="79">
        <f t="shared" si="38"/>
        <v>0</v>
      </c>
    </row>
    <row r="135" spans="2:8" ht="18">
      <c r="B135" s="88">
        <f>'FORMATO MATERIAL APOYO'!B113</f>
        <v>0</v>
      </c>
      <c r="C135" s="76">
        <f>'FORMATO MATERIAL APOYO'!$F113</f>
        <v>0</v>
      </c>
      <c r="D135" s="89">
        <v>0</v>
      </c>
      <c r="E135" s="78">
        <v>0.19</v>
      </c>
      <c r="F135" s="77">
        <f t="shared" si="36"/>
        <v>0</v>
      </c>
      <c r="G135" s="77">
        <f t="shared" si="37"/>
        <v>0</v>
      </c>
      <c r="H135" s="79">
        <f t="shared" si="38"/>
        <v>0</v>
      </c>
    </row>
    <row r="136" spans="2:8" ht="18">
      <c r="B136" s="88">
        <f>'FORMATO MATERIAL APOYO'!B114</f>
        <v>0</v>
      </c>
      <c r="C136" s="76">
        <f>'FORMATO MATERIAL APOYO'!$F114</f>
        <v>0</v>
      </c>
      <c r="D136" s="89">
        <v>0</v>
      </c>
      <c r="E136" s="78">
        <v>0.19</v>
      </c>
      <c r="F136" s="77">
        <f t="shared" si="36"/>
        <v>0</v>
      </c>
      <c r="G136" s="77">
        <f t="shared" si="37"/>
        <v>0</v>
      </c>
      <c r="H136" s="79">
        <f t="shared" si="38"/>
        <v>0</v>
      </c>
    </row>
    <row r="137" spans="2:8" ht="18">
      <c r="B137" s="88">
        <f>'FORMATO MATERIAL APOYO'!B115</f>
        <v>0</v>
      </c>
      <c r="C137" s="76">
        <f>'FORMATO MATERIAL APOYO'!$F115</f>
        <v>0</v>
      </c>
      <c r="D137" s="89">
        <v>0</v>
      </c>
      <c r="E137" s="78">
        <v>0.19</v>
      </c>
      <c r="F137" s="77">
        <f t="shared" si="36"/>
        <v>0</v>
      </c>
      <c r="G137" s="77">
        <f t="shared" si="37"/>
        <v>0</v>
      </c>
      <c r="H137" s="79">
        <f t="shared" si="38"/>
        <v>0</v>
      </c>
    </row>
    <row r="138" spans="2:8" ht="18">
      <c r="B138" s="88">
        <f>'FORMATO MATERIAL APOYO'!B116</f>
        <v>0</v>
      </c>
      <c r="C138" s="76">
        <f>'FORMATO MATERIAL APOYO'!$F116</f>
        <v>0</v>
      </c>
      <c r="D138" s="89">
        <v>0</v>
      </c>
      <c r="E138" s="78">
        <v>0.19</v>
      </c>
      <c r="F138" s="77">
        <f t="shared" si="36"/>
        <v>0</v>
      </c>
      <c r="G138" s="77">
        <f t="shared" si="37"/>
        <v>0</v>
      </c>
      <c r="H138" s="79">
        <f t="shared" si="38"/>
        <v>0</v>
      </c>
    </row>
    <row r="139" spans="2:8" ht="18">
      <c r="B139" s="88">
        <f>'FORMATO MATERIAL APOYO'!B117</f>
        <v>0</v>
      </c>
      <c r="C139" s="76">
        <f>'FORMATO MATERIAL APOYO'!$F117</f>
        <v>0</v>
      </c>
      <c r="D139" s="89">
        <v>0</v>
      </c>
      <c r="E139" s="78">
        <v>0.19</v>
      </c>
      <c r="F139" s="77">
        <f t="shared" si="36"/>
        <v>0</v>
      </c>
      <c r="G139" s="77">
        <f t="shared" si="37"/>
        <v>0</v>
      </c>
      <c r="H139" s="79">
        <f t="shared" si="38"/>
        <v>0</v>
      </c>
    </row>
    <row r="140" spans="2:8" ht="18">
      <c r="B140" s="773" t="s">
        <v>3293</v>
      </c>
      <c r="C140" s="774"/>
      <c r="D140" s="774"/>
      <c r="E140" s="774"/>
      <c r="F140" s="292">
        <f>SUM(F132:F139)</f>
        <v>0</v>
      </c>
      <c r="G140" s="292">
        <f>SUM(G132:G139)</f>
        <v>0</v>
      </c>
      <c r="H140" s="292">
        <f>SUM(H132:H139)</f>
        <v>0</v>
      </c>
    </row>
    <row r="141" spans="2:8" ht="24.75">
      <c r="B141" s="766" t="s">
        <v>3294</v>
      </c>
      <c r="C141" s="767"/>
      <c r="D141" s="767"/>
      <c r="E141" s="767"/>
      <c r="F141" s="781"/>
      <c r="G141" s="781"/>
      <c r="H141" s="782"/>
    </row>
    <row r="142" spans="2:8" ht="18">
      <c r="B142" s="289" t="s">
        <v>3253</v>
      </c>
      <c r="C142" s="289" t="s">
        <v>3254</v>
      </c>
      <c r="D142" s="290" t="s">
        <v>3255</v>
      </c>
      <c r="E142" s="289" t="s">
        <v>3256</v>
      </c>
      <c r="F142" s="289" t="s">
        <v>3257</v>
      </c>
      <c r="G142" s="290" t="s">
        <v>3258</v>
      </c>
      <c r="H142" s="290" t="s">
        <v>3259</v>
      </c>
    </row>
    <row r="143" spans="2:8" ht="16.5">
      <c r="B143" s="75">
        <f>'FORMATO MATERIAL APOYO'!B110</f>
        <v>0</v>
      </c>
      <c r="C143" s="76">
        <f>'FORMATO MATERIAL APOYO'!$F110</f>
        <v>0</v>
      </c>
      <c r="D143" s="76">
        <v>0</v>
      </c>
      <c r="E143" s="78">
        <v>0.19</v>
      </c>
      <c r="F143" s="77">
        <f>(C143*D143)+I143</f>
        <v>0</v>
      </c>
      <c r="G143" s="77">
        <f>+F143*E143</f>
        <v>0</v>
      </c>
      <c r="H143" s="79">
        <f>F143+G143</f>
        <v>0</v>
      </c>
    </row>
    <row r="144" spans="2:8" ht="16.5">
      <c r="B144" s="75">
        <f>'FORMATO MATERIAL APOYO'!B111</f>
        <v>0</v>
      </c>
      <c r="C144" s="76">
        <f>'FORMATO MATERIAL APOYO'!$F111</f>
        <v>0</v>
      </c>
      <c r="D144" s="76">
        <v>0</v>
      </c>
      <c r="E144" s="78">
        <v>0.19</v>
      </c>
      <c r="F144" s="77">
        <f t="shared" ref="F144:F149" si="39">C144*D144</f>
        <v>0</v>
      </c>
      <c r="G144" s="77">
        <f t="shared" ref="G144:G149" si="40">+F144*E144</f>
        <v>0</v>
      </c>
      <c r="H144" s="79">
        <f t="shared" ref="H144:H149" si="41">F144+G144</f>
        <v>0</v>
      </c>
    </row>
    <row r="145" spans="2:8" ht="16.5">
      <c r="B145" s="75">
        <f>'FORMATO MATERIAL APOYO'!B112</f>
        <v>0</v>
      </c>
      <c r="C145" s="76">
        <f>'FORMATO MATERIAL APOYO'!$F112</f>
        <v>0</v>
      </c>
      <c r="D145" s="76">
        <v>0</v>
      </c>
      <c r="E145" s="78">
        <v>0.19</v>
      </c>
      <c r="F145" s="77">
        <f t="shared" si="39"/>
        <v>0</v>
      </c>
      <c r="G145" s="77">
        <f t="shared" si="40"/>
        <v>0</v>
      </c>
      <c r="H145" s="79">
        <f t="shared" si="41"/>
        <v>0</v>
      </c>
    </row>
    <row r="146" spans="2:8" ht="16.5">
      <c r="B146" s="75">
        <f>'FORMATO MATERIAL APOYO'!B113</f>
        <v>0</v>
      </c>
      <c r="C146" s="76">
        <f>'FORMATO MATERIAL APOYO'!$F113</f>
        <v>0</v>
      </c>
      <c r="D146" s="76">
        <v>0</v>
      </c>
      <c r="E146" s="78">
        <v>0.19</v>
      </c>
      <c r="F146" s="77">
        <f t="shared" si="39"/>
        <v>0</v>
      </c>
      <c r="G146" s="77">
        <f t="shared" si="40"/>
        <v>0</v>
      </c>
      <c r="H146" s="79">
        <f t="shared" si="41"/>
        <v>0</v>
      </c>
    </row>
    <row r="147" spans="2:8" ht="16.5">
      <c r="B147" s="75">
        <f>'FORMATO MATERIAL APOYO'!B114</f>
        <v>0</v>
      </c>
      <c r="C147" s="76">
        <f>'FORMATO MATERIAL APOYO'!$F114</f>
        <v>0</v>
      </c>
      <c r="D147" s="76">
        <v>0</v>
      </c>
      <c r="E147" s="78">
        <v>0.19</v>
      </c>
      <c r="F147" s="77">
        <f t="shared" si="39"/>
        <v>0</v>
      </c>
      <c r="G147" s="77">
        <f t="shared" si="40"/>
        <v>0</v>
      </c>
      <c r="H147" s="79">
        <f t="shared" si="41"/>
        <v>0</v>
      </c>
    </row>
    <row r="148" spans="2:8" ht="16.5">
      <c r="B148" s="75">
        <f>'FORMATO MATERIAL APOYO'!B115</f>
        <v>0</v>
      </c>
      <c r="C148" s="76">
        <f>'FORMATO MATERIAL APOYO'!$F115</f>
        <v>0</v>
      </c>
      <c r="D148" s="76">
        <v>0</v>
      </c>
      <c r="E148" s="78">
        <v>0.19</v>
      </c>
      <c r="F148" s="77">
        <f t="shared" si="39"/>
        <v>0</v>
      </c>
      <c r="G148" s="77">
        <f t="shared" si="40"/>
        <v>0</v>
      </c>
      <c r="H148" s="79">
        <f t="shared" si="41"/>
        <v>0</v>
      </c>
    </row>
    <row r="149" spans="2:8" ht="16.5">
      <c r="B149" s="75">
        <f>'FORMATO MATERIAL APOYO'!B116</f>
        <v>0</v>
      </c>
      <c r="C149" s="76">
        <f>'FORMATO MATERIAL APOYO'!$F116</f>
        <v>0</v>
      </c>
      <c r="D149" s="76">
        <v>0</v>
      </c>
      <c r="E149" s="78">
        <v>0.19</v>
      </c>
      <c r="F149" s="77">
        <f t="shared" si="39"/>
        <v>0</v>
      </c>
      <c r="G149" s="77">
        <f t="shared" si="40"/>
        <v>0</v>
      </c>
      <c r="H149" s="79">
        <f t="shared" si="41"/>
        <v>0</v>
      </c>
    </row>
    <row r="150" spans="2:8" ht="18">
      <c r="B150" s="773" t="s">
        <v>3295</v>
      </c>
      <c r="C150" s="774"/>
      <c r="D150" s="774"/>
      <c r="E150" s="775"/>
      <c r="F150" s="288">
        <f>SUM(F143:F149)</f>
        <v>0</v>
      </c>
      <c r="G150" s="288">
        <f>SUM(G143:G149)</f>
        <v>0</v>
      </c>
      <c r="H150" s="288">
        <f>SUM(H143:H149)</f>
        <v>0</v>
      </c>
    </row>
    <row r="151" spans="2:8" ht="24.75" hidden="1">
      <c r="B151" s="797" t="s">
        <v>3296</v>
      </c>
      <c r="C151" s="798"/>
      <c r="D151" s="798"/>
      <c r="E151" s="798"/>
      <c r="F151" s="798"/>
      <c r="G151" s="798"/>
      <c r="H151" s="799"/>
    </row>
    <row r="152" spans="2:8" ht="18" hidden="1">
      <c r="B152" s="800" t="s">
        <v>3297</v>
      </c>
      <c r="C152" s="801"/>
      <c r="D152" s="801"/>
      <c r="E152" s="802"/>
      <c r="F152" s="82" t="e">
        <f>SUM(#REF!)</f>
        <v>#REF!</v>
      </c>
      <c r="G152" s="83" t="e">
        <f>SUM(#REF!)</f>
        <v>#REF!</v>
      </c>
      <c r="H152" s="84" t="e">
        <f>SUM(#REF!)</f>
        <v>#REF!</v>
      </c>
    </row>
    <row r="153" spans="2:8" ht="41.25" customHeight="1" thickBot="1">
      <c r="B153" s="187"/>
      <c r="C153" s="187"/>
      <c r="D153" s="187"/>
      <c r="E153" s="187"/>
      <c r="F153" s="188"/>
      <c r="G153" s="188"/>
      <c r="H153" s="188"/>
    </row>
    <row r="154" spans="2:8" ht="20.25" customHeight="1" thickBot="1">
      <c r="B154" s="789" t="s">
        <v>3298</v>
      </c>
      <c r="C154" s="790"/>
      <c r="D154" s="790"/>
      <c r="E154" s="791"/>
    </row>
    <row r="155" spans="2:8" ht="18">
      <c r="B155" s="785" t="s">
        <v>3299</v>
      </c>
      <c r="C155" s="786"/>
      <c r="D155" s="786"/>
      <c r="E155" s="90">
        <f>+F129+F150</f>
        <v>0</v>
      </c>
    </row>
    <row r="156" spans="2:8" ht="18">
      <c r="B156" s="785" t="s">
        <v>3300</v>
      </c>
      <c r="C156" s="786"/>
      <c r="D156" s="786"/>
      <c r="E156" s="90">
        <f>+E155*10%</f>
        <v>0</v>
      </c>
    </row>
    <row r="157" spans="2:8" ht="18">
      <c r="B157" s="785" t="s">
        <v>3301</v>
      </c>
      <c r="C157" s="786"/>
      <c r="D157" s="786"/>
      <c r="E157" s="90">
        <f>+E156*0.19</f>
        <v>0</v>
      </c>
    </row>
    <row r="158" spans="2:8" ht="18">
      <c r="B158" s="789" t="s">
        <v>3302</v>
      </c>
      <c r="C158" s="790"/>
      <c r="D158" s="790"/>
      <c r="E158" s="791"/>
    </row>
    <row r="159" spans="2:8" ht="18">
      <c r="B159" s="785" t="s">
        <v>3299</v>
      </c>
      <c r="C159" s="786"/>
      <c r="D159" s="786"/>
      <c r="E159" s="91">
        <f>SUMIF((E143:E149),"&gt;=0",(F143:F149))+SUMIF((E8:E22),"&gt;0",(F8:F22))+SUMIF((E26:E40),"&gt;0",(F26:F40))+SUMIF((E44:E48),"&gt;0",(F44:F48))+SUMIF((E52:E55),"&gt;0",(F52:F55))+SUMIF((E59:E75),"&gt;0",(F59:F75))+SUMIF((E78:E86),"&gt;0",(F78:F86))+SUMIF((E90),"&gt;0",(F90))+SUMIF((E94:E110),"&gt;0",(F94:F110))+SUMIF((E132:E139),"&gt;=0",(F132:F139))</f>
        <v>0</v>
      </c>
    </row>
    <row r="160" spans="2:8" ht="18">
      <c r="B160" s="785" t="s">
        <v>3300</v>
      </c>
      <c r="C160" s="786"/>
      <c r="D160" s="786"/>
      <c r="E160" s="90">
        <f>+E159*10%</f>
        <v>0</v>
      </c>
    </row>
    <row r="161" spans="2:30" ht="21" customHeight="1">
      <c r="B161" s="785" t="s">
        <v>3301</v>
      </c>
      <c r="C161" s="786"/>
      <c r="D161" s="786"/>
      <c r="E161" s="90">
        <f>+E160*0.19</f>
        <v>0</v>
      </c>
      <c r="AD161" s="353"/>
    </row>
    <row r="162" spans="2:30" ht="20.25" customHeight="1">
      <c r="B162" s="795" t="s">
        <v>3303</v>
      </c>
      <c r="C162" s="796"/>
      <c r="D162" s="796"/>
      <c r="E162" s="326">
        <f>E156+E160</f>
        <v>0</v>
      </c>
      <c r="I162" s="278"/>
      <c r="J162" s="278"/>
      <c r="K162" s="278"/>
      <c r="L162" s="278"/>
      <c r="M162" s="278"/>
      <c r="N162" s="278"/>
      <c r="O162" s="278"/>
      <c r="P162" s="278"/>
      <c r="Q162" s="278"/>
      <c r="R162" s="278"/>
      <c r="S162" s="278"/>
      <c r="T162" s="278"/>
      <c r="U162" s="278"/>
      <c r="V162" s="278"/>
      <c r="W162" s="278"/>
      <c r="X162" s="278"/>
      <c r="Y162" s="278"/>
      <c r="Z162" s="278"/>
      <c r="AA162" s="278"/>
      <c r="AB162" s="278"/>
      <c r="AC162" s="278"/>
      <c r="AD162" s="354"/>
    </row>
    <row r="163" spans="2:30" ht="19.5" customHeight="1">
      <c r="I163" s="278"/>
      <c r="J163" s="278"/>
      <c r="K163" s="278"/>
      <c r="L163" s="278"/>
      <c r="M163" s="278"/>
      <c r="N163" s="278"/>
      <c r="O163" s="278"/>
      <c r="P163" s="278"/>
      <c r="Q163" s="278"/>
      <c r="R163" s="278"/>
      <c r="S163" s="278"/>
      <c r="T163" s="278"/>
      <c r="U163" s="278"/>
      <c r="V163" s="278"/>
      <c r="W163" s="278"/>
      <c r="X163" s="279"/>
      <c r="AD163" s="353"/>
    </row>
    <row r="164" spans="2:30" ht="22.5" customHeight="1" thickBot="1">
      <c r="B164" s="792" t="s">
        <v>3304</v>
      </c>
      <c r="C164" s="793"/>
      <c r="D164" s="793"/>
      <c r="E164" s="794"/>
      <c r="I164" s="345" t="s">
        <v>1838</v>
      </c>
      <c r="J164" s="346" t="s">
        <v>3305</v>
      </c>
      <c r="K164" s="346" t="s">
        <v>3306</v>
      </c>
      <c r="L164" s="346" t="s">
        <v>3307</v>
      </c>
      <c r="M164" s="346" t="s">
        <v>3308</v>
      </c>
      <c r="N164" s="346" t="s">
        <v>3309</v>
      </c>
      <c r="O164" s="346" t="s">
        <v>3310</v>
      </c>
      <c r="P164" s="346" t="s">
        <v>3311</v>
      </c>
      <c r="Q164" s="346" t="s">
        <v>3312</v>
      </c>
      <c r="R164" s="346" t="s">
        <v>3313</v>
      </c>
      <c r="S164" s="346" t="s">
        <v>3314</v>
      </c>
      <c r="T164" s="346" t="s">
        <v>3315</v>
      </c>
      <c r="U164" s="346" t="s">
        <v>3316</v>
      </c>
      <c r="V164" s="346" t="s">
        <v>3317</v>
      </c>
      <c r="W164" s="346" t="s">
        <v>3318</v>
      </c>
      <c r="X164" s="346" t="s">
        <v>3319</v>
      </c>
      <c r="Y164" s="346" t="s">
        <v>3320</v>
      </c>
      <c r="Z164" s="346" t="s">
        <v>3321</v>
      </c>
      <c r="AA164" s="346" t="s">
        <v>3322</v>
      </c>
      <c r="AB164" s="346" t="s">
        <v>3323</v>
      </c>
      <c r="AC164" s="347" t="s">
        <v>3324</v>
      </c>
      <c r="AD164" s="355"/>
    </row>
    <row r="165" spans="2:30" ht="18" hidden="1">
      <c r="B165" s="783" t="s">
        <v>3325</v>
      </c>
      <c r="C165" s="784"/>
      <c r="D165" s="784"/>
      <c r="E165" s="91">
        <f>(D154-F154)+(D155-F155)</f>
        <v>0</v>
      </c>
      <c r="I165" s="348">
        <f>+F23+F91</f>
        <v>0</v>
      </c>
      <c r="J165" s="280">
        <f>+F49+F87</f>
        <v>0</v>
      </c>
      <c r="K165" s="280">
        <f>+F114</f>
        <v>0</v>
      </c>
      <c r="L165" s="280">
        <f>+SUM(F116)</f>
        <v>0</v>
      </c>
      <c r="M165" s="280">
        <f>+F56+F143</f>
        <v>0</v>
      </c>
      <c r="N165" s="280" t="e">
        <f>+F152</f>
        <v>#REF!</v>
      </c>
      <c r="O165" s="280">
        <f>+F41+F76</f>
        <v>0</v>
      </c>
      <c r="P165" s="280">
        <f>+F111</f>
        <v>0</v>
      </c>
      <c r="Q165" s="280" t="str">
        <f>IFERROR((+#REF!+F121),"")</f>
        <v/>
      </c>
      <c r="R165" s="280">
        <f>+F122</f>
        <v>0</v>
      </c>
      <c r="S165" s="280">
        <f>+F123</f>
        <v>0</v>
      </c>
      <c r="T165" s="280">
        <f>+F120</f>
        <v>0</v>
      </c>
      <c r="U165" s="280">
        <f>+F117</f>
        <v>0</v>
      </c>
      <c r="V165" s="280">
        <f>+IFERROR((F118+F119),"")</f>
        <v>0</v>
      </c>
      <c r="W165" s="280" t="str">
        <f>IFERROR(+VLOOKUP(W164,$B$52:$F$55,5,0),"")</f>
        <v/>
      </c>
      <c r="X165" s="281">
        <f>IF(SUM(F150,F140)=SUM(F150,F140),SUM(F150,F140),"VALOR NO COINCIDE")</f>
        <v>0</v>
      </c>
      <c r="Y165" s="282"/>
      <c r="Z165" s="282"/>
      <c r="AA165" s="282"/>
      <c r="AB165" s="282"/>
      <c r="AC165" s="349"/>
      <c r="AD165" s="353"/>
    </row>
    <row r="166" spans="2:30" ht="18.75" thickBot="1">
      <c r="B166" s="785" t="s">
        <v>3326</v>
      </c>
      <c r="C166" s="786"/>
      <c r="D166" s="786"/>
      <c r="E166" s="91">
        <f>+F23+F41+F49+F56+F76+F87+F91+F111+F129+F140+F150</f>
        <v>0</v>
      </c>
      <c r="I166" s="350">
        <f>+F23+F91</f>
        <v>0</v>
      </c>
      <c r="J166" s="351">
        <f>+F41+F76</f>
        <v>0</v>
      </c>
      <c r="K166" s="351">
        <f>+F49+F87</f>
        <v>0</v>
      </c>
      <c r="L166" s="351">
        <f>F56</f>
        <v>0</v>
      </c>
      <c r="M166" s="351">
        <f>F111</f>
        <v>0</v>
      </c>
      <c r="N166" s="351">
        <f>+$F114</f>
        <v>0</v>
      </c>
      <c r="O166" s="351">
        <f>+$F115</f>
        <v>0</v>
      </c>
      <c r="P166" s="351">
        <f>+$F116</f>
        <v>0</v>
      </c>
      <c r="Q166" s="351">
        <f>+$F117</f>
        <v>0</v>
      </c>
      <c r="R166" s="351">
        <f>+$F118</f>
        <v>0</v>
      </c>
      <c r="S166" s="351">
        <f>+$F119</f>
        <v>0</v>
      </c>
      <c r="T166" s="351">
        <f>+$F120</f>
        <v>0</v>
      </c>
      <c r="U166" s="351">
        <f>+$F121</f>
        <v>0</v>
      </c>
      <c r="V166" s="351">
        <f>+$F122</f>
        <v>0</v>
      </c>
      <c r="W166" s="351">
        <f>+$F123</f>
        <v>0</v>
      </c>
      <c r="X166" s="351">
        <f>+$F124</f>
        <v>0</v>
      </c>
      <c r="Y166" s="351">
        <f>+$F125</f>
        <v>0</v>
      </c>
      <c r="Z166" s="351">
        <f>+$F126</f>
        <v>0</v>
      </c>
      <c r="AA166" s="351">
        <f>+$F127</f>
        <v>0</v>
      </c>
      <c r="AB166" s="351">
        <f>+$F128</f>
        <v>0</v>
      </c>
      <c r="AC166" s="352">
        <f>F150</f>
        <v>0</v>
      </c>
      <c r="AD166" s="356"/>
    </row>
    <row r="167" spans="2:30" ht="18">
      <c r="B167" s="785" t="s">
        <v>3298</v>
      </c>
      <c r="C167" s="786"/>
      <c r="D167" s="786"/>
      <c r="E167" s="91">
        <f>+F129+H150</f>
        <v>0</v>
      </c>
      <c r="I167" s="92"/>
      <c r="J167" s="92"/>
      <c r="K167" s="92"/>
      <c r="L167" s="92"/>
      <c r="M167" s="92"/>
      <c r="N167" s="92"/>
      <c r="O167" s="92"/>
      <c r="P167" s="92"/>
      <c r="Q167" s="92"/>
      <c r="R167" s="92"/>
      <c r="X167" s="189"/>
      <c r="AD167" s="353"/>
    </row>
    <row r="168" spans="2:30" ht="18.75" thickBot="1">
      <c r="B168" s="785" t="s">
        <v>3327</v>
      </c>
      <c r="C168" s="786"/>
      <c r="D168" s="786"/>
      <c r="E168" s="91">
        <f>SUMIF((E8:E22),"=0",(F8:F22))+SUMIF((E26:E40),"=0",(F26:F40))+SUMIF((E44:E48),"=0",(F44:F48))+SUMIF((E52:E55),"=0",(F52:F55))+SUMIF((E59:E75),"=0",(F59:F75))+SUMIF((E79:E86),"=0",(F79:F86))+SUMIF((E93:E110),"=0",(F93:F110))+SUMIF((E90),"=0",(F90))+SUMIF((E132:E139),"=0",(F132:F139))+SUMIF((E143:E149),"=0",(F143:F149))</f>
        <v>0</v>
      </c>
      <c r="I168" s="92"/>
      <c r="J168" s="92"/>
      <c r="K168" s="92"/>
      <c r="L168" s="92"/>
      <c r="M168" s="92"/>
      <c r="N168" s="92"/>
      <c r="O168" s="92"/>
      <c r="P168" s="92"/>
      <c r="Q168" s="92"/>
      <c r="R168" s="92"/>
      <c r="X168" s="189"/>
      <c r="AD168" s="353"/>
    </row>
    <row r="169" spans="2:30" ht="18">
      <c r="B169" s="785" t="s">
        <v>3328</v>
      </c>
      <c r="C169" s="786"/>
      <c r="D169" s="786"/>
      <c r="E169" s="91">
        <f>SUMIF((E143:E149),"&gt;0",(F143:F149))+SUMIF((E8:E22),"&gt;0",(F8:F22))+SUMIF((E26:E40),"&gt;0",(F26:F40))+SUMIF((E44:E48),"&gt;0",(F44:F48))+SUMIF((E52:E55),"&gt;0",(F52:F55))+SUMIF((E59:E75),"&gt;0",(F59:F75))+SUMIF((E79:E86),"&gt;0",(F79:F86))+SUMIF((E90),"&gt;0",(F90))+SUMIF((E94:E110),"&gt;0",(F94:F110))+SUMIF((E132:E139),"&gt;0",(F132:F139))+E160+E156-H150</f>
        <v>0</v>
      </c>
      <c r="F169" s="93"/>
      <c r="I169" s="321" t="s">
        <v>3298</v>
      </c>
      <c r="AD169" s="353"/>
    </row>
    <row r="170" spans="2:30" ht="18">
      <c r="B170" s="785" t="s">
        <v>3329</v>
      </c>
      <c r="C170" s="786"/>
      <c r="D170" s="786"/>
      <c r="E170" s="91">
        <f>+G23+G41+G49+G56+G76+G87+G91+G111+G129+G140+G150+E161+E157</f>
        <v>0</v>
      </c>
      <c r="F170" s="93"/>
      <c r="I170" s="284">
        <f>F129+H150</f>
        <v>0</v>
      </c>
    </row>
    <row r="171" spans="2:30" ht="18">
      <c r="B171" s="787" t="s">
        <v>3330</v>
      </c>
      <c r="C171" s="788"/>
      <c r="D171" s="788"/>
      <c r="E171" s="94">
        <f>+IF((SUM(E167:E170)=SUM(E166,E160,E170,E156)),(SUM(E167:E170)),"NO COINCIDE")</f>
        <v>0</v>
      </c>
    </row>
    <row r="172" spans="2:30" ht="30">
      <c r="F172" s="95"/>
      <c r="I172" s="318" t="s">
        <v>3331</v>
      </c>
      <c r="J172" s="319" t="s">
        <v>3332</v>
      </c>
      <c r="K172" s="319" t="s">
        <v>3333</v>
      </c>
      <c r="L172" s="319" t="s">
        <v>3334</v>
      </c>
      <c r="M172" s="319" t="s">
        <v>3335</v>
      </c>
      <c r="N172" s="319" t="s">
        <v>3336</v>
      </c>
      <c r="O172" s="320" t="s">
        <v>3337</v>
      </c>
    </row>
    <row r="173" spans="2:30" ht="16.5" customHeight="1">
      <c r="I173" s="285">
        <f>+E166</f>
        <v>0</v>
      </c>
      <c r="J173" s="286">
        <f>+E162</f>
        <v>0</v>
      </c>
      <c r="K173" s="286">
        <f>+E170</f>
        <v>0</v>
      </c>
      <c r="L173" s="286">
        <f>+E167</f>
        <v>0</v>
      </c>
      <c r="M173" s="286">
        <f>+E168</f>
        <v>0</v>
      </c>
      <c r="N173" s="286">
        <f>+E169</f>
        <v>0</v>
      </c>
      <c r="O173" s="287"/>
    </row>
    <row r="174" spans="2:30" ht="16.5" customHeight="1"/>
    <row r="175" spans="2:30" ht="16.5" customHeight="1">
      <c r="E175" s="95"/>
    </row>
    <row r="176" spans="2:30"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sheetData>
  <mergeCells count="43">
    <mergeCell ref="B151:H151"/>
    <mergeCell ref="B152:E152"/>
    <mergeCell ref="B155:D155"/>
    <mergeCell ref="B156:D156"/>
    <mergeCell ref="B157:D157"/>
    <mergeCell ref="B165:D165"/>
    <mergeCell ref="B166:D166"/>
    <mergeCell ref="B169:D169"/>
    <mergeCell ref="B171:D171"/>
    <mergeCell ref="B154:E154"/>
    <mergeCell ref="B164:E164"/>
    <mergeCell ref="B170:D170"/>
    <mergeCell ref="B167:D167"/>
    <mergeCell ref="B168:D168"/>
    <mergeCell ref="B159:D159"/>
    <mergeCell ref="B160:D160"/>
    <mergeCell ref="B161:D161"/>
    <mergeCell ref="B158:E158"/>
    <mergeCell ref="B162:D162"/>
    <mergeCell ref="B57:H57"/>
    <mergeCell ref="B150:E150"/>
    <mergeCell ref="B77:H77"/>
    <mergeCell ref="B87:E87"/>
    <mergeCell ref="B88:H88"/>
    <mergeCell ref="B91:E91"/>
    <mergeCell ref="B92:H92"/>
    <mergeCell ref="B111:E111"/>
    <mergeCell ref="B112:H112"/>
    <mergeCell ref="B129:E129"/>
    <mergeCell ref="B130:H130"/>
    <mergeCell ref="B140:E140"/>
    <mergeCell ref="B141:H141"/>
    <mergeCell ref="B76:E76"/>
    <mergeCell ref="B41:E41"/>
    <mergeCell ref="B42:H42"/>
    <mergeCell ref="B49:E49"/>
    <mergeCell ref="B50:H50"/>
    <mergeCell ref="B56:E56"/>
    <mergeCell ref="C2:E2"/>
    <mergeCell ref="C3:E3"/>
    <mergeCell ref="B6:H6"/>
    <mergeCell ref="B23:E23"/>
    <mergeCell ref="B24:H2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F3B94-13C7-48E2-A08A-79F4377028C0}">
  <dimension ref="B2:BA274"/>
  <sheetViews>
    <sheetView workbookViewId="0">
      <selection activeCell="AT4" sqref="AT4:AT14"/>
    </sheetView>
  </sheetViews>
  <sheetFormatPr baseColWidth="10" defaultColWidth="11.42578125" defaultRowHeight="30.75" customHeight="1"/>
  <cols>
    <col min="1" max="1" width="11.42578125" style="101"/>
    <col min="2" max="2" width="28.7109375" style="101" customWidth="1"/>
    <col min="3" max="3" width="20.85546875" style="101" customWidth="1"/>
    <col min="4" max="11" width="11.42578125" style="101"/>
    <col min="12" max="13" width="11.85546875" style="101" bestFit="1" customWidth="1"/>
    <col min="14" max="19" width="11.42578125" style="101"/>
    <col min="20" max="20" width="31.28515625" style="101" customWidth="1"/>
    <col min="21" max="29" width="11.42578125" style="101"/>
    <col min="30" max="30" width="14.5703125" style="101" bestFit="1" customWidth="1"/>
    <col min="31" max="31" width="11.85546875" style="101" bestFit="1" customWidth="1"/>
    <col min="32" max="36" width="11.42578125" style="101"/>
    <col min="37" max="37" width="11.42578125" style="114"/>
    <col min="38" max="43" width="11.42578125" style="101"/>
    <col min="44" max="44" width="18" style="101" customWidth="1"/>
    <col min="45" max="48" width="11.42578125" style="101"/>
    <col min="49" max="49" width="13" style="101" bestFit="1" customWidth="1"/>
    <col min="50" max="16384" width="11.42578125" style="101"/>
  </cols>
  <sheetData>
    <row r="2" spans="2:53" ht="30.75" customHeight="1">
      <c r="B2" s="803" t="s">
        <v>3252</v>
      </c>
      <c r="C2" s="803"/>
      <c r="D2" s="803"/>
      <c r="E2" s="803"/>
      <c r="H2" s="803" t="s">
        <v>1287</v>
      </c>
      <c r="I2" s="803"/>
      <c r="J2" s="803"/>
      <c r="K2" s="803"/>
      <c r="N2" s="803" t="s">
        <v>3338</v>
      </c>
      <c r="O2" s="803"/>
      <c r="P2" s="803"/>
      <c r="Q2" s="803"/>
      <c r="T2" s="803" t="s">
        <v>3264</v>
      </c>
      <c r="U2" s="803"/>
      <c r="V2" s="803"/>
      <c r="W2" s="803"/>
      <c r="Z2" s="803" t="s">
        <v>3266</v>
      </c>
      <c r="AA2" s="803"/>
      <c r="AB2" s="803"/>
      <c r="AC2" s="803"/>
      <c r="AF2" s="803" t="s">
        <v>3268</v>
      </c>
      <c r="AG2" s="803"/>
      <c r="AH2" s="803"/>
      <c r="AI2" s="803"/>
      <c r="AL2" s="803" t="s">
        <v>3270</v>
      </c>
      <c r="AM2" s="803"/>
      <c r="AN2" s="803"/>
      <c r="AO2" s="803"/>
      <c r="AR2" s="803" t="s">
        <v>3273</v>
      </c>
      <c r="AS2" s="803"/>
      <c r="AT2" s="803"/>
      <c r="AU2" s="803"/>
      <c r="AX2" s="803" t="s">
        <v>3339</v>
      </c>
      <c r="AY2" s="803"/>
      <c r="AZ2" s="803"/>
      <c r="BA2" s="803"/>
    </row>
    <row r="3" spans="2:53" ht="56.25" customHeight="1" thickBot="1">
      <c r="B3" s="65" t="s">
        <v>3340</v>
      </c>
      <c r="C3" s="65" t="s">
        <v>3341</v>
      </c>
      <c r="D3" s="105" t="s">
        <v>3342</v>
      </c>
      <c r="E3" s="106" t="s">
        <v>3343</v>
      </c>
      <c r="H3" s="65" t="s">
        <v>3340</v>
      </c>
      <c r="I3" s="65" t="s">
        <v>3341</v>
      </c>
      <c r="J3" s="102" t="s">
        <v>3342</v>
      </c>
      <c r="K3" s="103" t="s">
        <v>3343</v>
      </c>
      <c r="N3" s="65" t="s">
        <v>3340</v>
      </c>
      <c r="O3" s="65" t="s">
        <v>3341</v>
      </c>
      <c r="P3" s="102" t="s">
        <v>3342</v>
      </c>
      <c r="Q3" s="103" t="s">
        <v>3343</v>
      </c>
      <c r="T3" s="65" t="s">
        <v>3340</v>
      </c>
      <c r="U3" s="65" t="s">
        <v>3341</v>
      </c>
      <c r="V3" s="102" t="s">
        <v>3342</v>
      </c>
      <c r="W3" s="103" t="s">
        <v>3343</v>
      </c>
      <c r="Z3" s="65" t="s">
        <v>3340</v>
      </c>
      <c r="AA3" s="65" t="s">
        <v>3341</v>
      </c>
      <c r="AB3" s="102" t="s">
        <v>3342</v>
      </c>
      <c r="AC3" s="103" t="s">
        <v>3343</v>
      </c>
      <c r="AF3" s="65" t="s">
        <v>3340</v>
      </c>
      <c r="AG3" s="65" t="s">
        <v>3341</v>
      </c>
      <c r="AH3" s="102" t="s">
        <v>3342</v>
      </c>
      <c r="AI3" s="103" t="s">
        <v>3343</v>
      </c>
      <c r="AK3" s="179"/>
      <c r="AL3" s="65" t="s">
        <v>3340</v>
      </c>
      <c r="AM3" s="65" t="s">
        <v>3341</v>
      </c>
      <c r="AN3" s="105" t="s">
        <v>3342</v>
      </c>
      <c r="AO3" s="106" t="s">
        <v>3343</v>
      </c>
      <c r="AR3" s="65" t="s">
        <v>3340</v>
      </c>
      <c r="AS3" s="65" t="s">
        <v>3341</v>
      </c>
      <c r="AT3" s="102" t="s">
        <v>3342</v>
      </c>
      <c r="AU3" s="103" t="s">
        <v>3343</v>
      </c>
      <c r="AX3" s="65" t="s">
        <v>3340</v>
      </c>
      <c r="AY3" s="65" t="s">
        <v>3341</v>
      </c>
      <c r="AZ3" s="102" t="s">
        <v>3342</v>
      </c>
      <c r="BA3" s="103" t="s">
        <v>3343</v>
      </c>
    </row>
    <row r="4" spans="2:53" customFormat="1" ht="30.75" customHeight="1">
      <c r="B4" s="217" t="s">
        <v>3344</v>
      </c>
      <c r="C4" s="217" t="s">
        <v>1840</v>
      </c>
      <c r="D4" s="324">
        <v>290000</v>
      </c>
      <c r="E4" s="59">
        <v>0.19</v>
      </c>
      <c r="H4" s="223" t="s">
        <v>1288</v>
      </c>
      <c r="I4" s="224" t="s">
        <v>1289</v>
      </c>
      <c r="J4" s="382">
        <v>11163</v>
      </c>
      <c r="K4" s="59">
        <v>0.19</v>
      </c>
      <c r="N4" s="122" t="s">
        <v>3345</v>
      </c>
      <c r="O4" s="122" t="s">
        <v>3346</v>
      </c>
      <c r="P4" s="382">
        <v>1580</v>
      </c>
      <c r="Q4" s="59">
        <v>0.19</v>
      </c>
      <c r="T4" s="146" t="s">
        <v>3347</v>
      </c>
      <c r="U4" s="122" t="s">
        <v>3348</v>
      </c>
      <c r="V4" s="382">
        <v>450000</v>
      </c>
      <c r="W4" s="59">
        <v>0.19</v>
      </c>
      <c r="Z4" s="226" t="s">
        <v>3349</v>
      </c>
      <c r="AA4" s="218" t="s">
        <v>1797</v>
      </c>
      <c r="AB4" s="382">
        <v>2586330</v>
      </c>
      <c r="AC4" s="59">
        <v>0.19</v>
      </c>
      <c r="AD4" s="99"/>
      <c r="AF4" s="235" t="s">
        <v>3350</v>
      </c>
      <c r="AG4" s="236" t="s">
        <v>3351</v>
      </c>
      <c r="AH4" s="382">
        <v>33465</v>
      </c>
      <c r="AI4" s="59">
        <v>0.19</v>
      </c>
      <c r="AK4" s="173"/>
      <c r="AL4" s="122" t="s">
        <v>3271</v>
      </c>
      <c r="AM4" s="122" t="s">
        <v>1765</v>
      </c>
      <c r="AN4" s="382">
        <v>260461</v>
      </c>
      <c r="AO4" s="59">
        <v>0.19</v>
      </c>
      <c r="AR4" s="216" t="s">
        <v>1769</v>
      </c>
      <c r="AS4" s="217" t="s">
        <v>1770</v>
      </c>
      <c r="AT4" s="382">
        <v>27532</v>
      </c>
      <c r="AU4" s="59">
        <v>0.19</v>
      </c>
      <c r="AW4" s="116"/>
      <c r="AX4" s="129" t="s">
        <v>3277</v>
      </c>
      <c r="AY4" s="273" t="s">
        <v>3352</v>
      </c>
      <c r="AZ4" s="104"/>
      <c r="BA4" s="59">
        <v>0.19</v>
      </c>
    </row>
    <row r="5" spans="2:53" customFormat="1" ht="30.75" customHeight="1">
      <c r="B5" s="217" t="s">
        <v>1841</v>
      </c>
      <c r="C5" s="217" t="s">
        <v>1842</v>
      </c>
      <c r="D5" s="325">
        <v>300000</v>
      </c>
      <c r="E5" s="59">
        <v>0.19</v>
      </c>
      <c r="H5" s="134" t="s">
        <v>1291</v>
      </c>
      <c r="I5" s="134" t="s">
        <v>1292</v>
      </c>
      <c r="J5" s="382">
        <v>15628</v>
      </c>
      <c r="K5" s="59">
        <v>0.19</v>
      </c>
      <c r="N5" s="122" t="s">
        <v>3353</v>
      </c>
      <c r="O5" s="122" t="s">
        <v>3354</v>
      </c>
      <c r="P5" s="382">
        <v>2556</v>
      </c>
      <c r="Q5" s="59">
        <v>0.19</v>
      </c>
      <c r="T5" s="146" t="s">
        <v>3355</v>
      </c>
      <c r="U5" s="122" t="s">
        <v>3356</v>
      </c>
      <c r="V5" s="382">
        <v>520000</v>
      </c>
      <c r="W5" s="59">
        <v>0.19</v>
      </c>
      <c r="Z5" s="226" t="s">
        <v>3357</v>
      </c>
      <c r="AA5" s="218" t="s">
        <v>3358</v>
      </c>
      <c r="AB5" s="382">
        <v>3170340</v>
      </c>
      <c r="AC5" s="59">
        <v>0.19</v>
      </c>
      <c r="AD5" s="99"/>
      <c r="AF5" s="216" t="s">
        <v>3359</v>
      </c>
      <c r="AG5" s="122" t="s">
        <v>3360</v>
      </c>
      <c r="AH5" s="382">
        <v>35000</v>
      </c>
      <c r="AI5" s="59">
        <v>0.19</v>
      </c>
      <c r="AK5" s="173"/>
      <c r="AL5" s="174"/>
      <c r="AM5" s="175"/>
      <c r="AN5" s="176"/>
      <c r="AO5" s="177"/>
      <c r="AR5" s="134" t="s">
        <v>1771</v>
      </c>
      <c r="AS5" s="122" t="s">
        <v>1772</v>
      </c>
      <c r="AT5" s="382">
        <v>8600</v>
      </c>
      <c r="AU5" s="59">
        <v>0.19</v>
      </c>
      <c r="AW5" s="116"/>
      <c r="AX5" s="129" t="s">
        <v>3278</v>
      </c>
      <c r="AY5" s="273" t="s">
        <v>3361</v>
      </c>
      <c r="AZ5" s="104"/>
      <c r="BA5" s="59">
        <v>0.19</v>
      </c>
    </row>
    <row r="6" spans="2:53" customFormat="1" ht="30.75" customHeight="1">
      <c r="B6" s="217" t="s">
        <v>1843</v>
      </c>
      <c r="C6" s="217" t="s">
        <v>1844</v>
      </c>
      <c r="D6" s="325">
        <v>180000</v>
      </c>
      <c r="E6" s="59">
        <v>0.19</v>
      </c>
      <c r="H6" s="217" t="s">
        <v>1294</v>
      </c>
      <c r="I6" s="217" t="s">
        <v>1295</v>
      </c>
      <c r="J6" s="382">
        <v>5581</v>
      </c>
      <c r="K6" s="59">
        <v>0.19</v>
      </c>
      <c r="N6" s="122" t="s">
        <v>3362</v>
      </c>
      <c r="O6" s="122" t="s">
        <v>3363</v>
      </c>
      <c r="P6" s="382">
        <v>4000</v>
      </c>
      <c r="Q6" s="59">
        <v>0.19</v>
      </c>
      <c r="T6" s="146" t="s">
        <v>3364</v>
      </c>
      <c r="U6" s="122" t="s">
        <v>3365</v>
      </c>
      <c r="V6" s="382">
        <v>600000</v>
      </c>
      <c r="W6" s="59">
        <v>0.19</v>
      </c>
      <c r="Z6" s="226" t="s">
        <v>3366</v>
      </c>
      <c r="AA6" s="218" t="s">
        <v>3367</v>
      </c>
      <c r="AB6" s="382">
        <v>3170340</v>
      </c>
      <c r="AC6" s="59">
        <v>0.19</v>
      </c>
      <c r="AD6" s="99"/>
      <c r="AF6" s="215" t="s">
        <v>3368</v>
      </c>
      <c r="AG6" s="212" t="s">
        <v>3369</v>
      </c>
      <c r="AH6" s="382">
        <v>43000</v>
      </c>
      <c r="AI6" s="59">
        <v>0.19</v>
      </c>
      <c r="AK6" s="173"/>
      <c r="AL6" s="174"/>
      <c r="AM6" s="175"/>
      <c r="AN6" s="176"/>
      <c r="AO6" s="177"/>
      <c r="AR6" s="134" t="s">
        <v>1773</v>
      </c>
      <c r="AS6" s="122" t="s">
        <v>1774</v>
      </c>
      <c r="AT6" s="382">
        <v>20858</v>
      </c>
      <c r="AU6" s="59">
        <v>0.19</v>
      </c>
      <c r="AW6" s="116"/>
      <c r="AX6" s="129" t="s">
        <v>3279</v>
      </c>
      <c r="AY6" s="273" t="s">
        <v>3370</v>
      </c>
      <c r="AZ6" s="104"/>
      <c r="BA6" s="59">
        <v>0.19</v>
      </c>
    </row>
    <row r="7" spans="2:53" customFormat="1" ht="30.75" customHeight="1">
      <c r="B7" s="217" t="s">
        <v>1845</v>
      </c>
      <c r="C7" s="217" t="s">
        <v>1846</v>
      </c>
      <c r="D7" s="325">
        <v>1900000</v>
      </c>
      <c r="E7" s="59">
        <v>0.19</v>
      </c>
      <c r="H7" s="217" t="s">
        <v>1297</v>
      </c>
      <c r="I7" s="217" t="s">
        <v>1298</v>
      </c>
      <c r="J7" s="382">
        <v>23814</v>
      </c>
      <c r="K7" s="59">
        <v>0.19</v>
      </c>
      <c r="N7" s="122" t="s">
        <v>3371</v>
      </c>
      <c r="O7" s="122" t="s">
        <v>3372</v>
      </c>
      <c r="P7" s="382">
        <v>250000</v>
      </c>
      <c r="Q7" s="59">
        <v>0.19</v>
      </c>
      <c r="T7" s="146" t="s">
        <v>3373</v>
      </c>
      <c r="U7" s="122" t="s">
        <v>3374</v>
      </c>
      <c r="V7" s="382">
        <v>380000</v>
      </c>
      <c r="W7" s="59">
        <v>0.19</v>
      </c>
      <c r="Z7" s="226" t="s">
        <v>3375</v>
      </c>
      <c r="AA7" s="218" t="s">
        <v>1799</v>
      </c>
      <c r="AB7" s="382">
        <v>3504060</v>
      </c>
      <c r="AC7" s="59">
        <v>0.19</v>
      </c>
      <c r="AD7" s="99"/>
      <c r="AF7" s="208" t="s">
        <v>3376</v>
      </c>
      <c r="AG7" s="211" t="s">
        <v>3377</v>
      </c>
      <c r="AH7" s="382">
        <v>48500</v>
      </c>
      <c r="AI7" s="59">
        <v>0.19</v>
      </c>
      <c r="AK7" s="173"/>
      <c r="AL7" s="174"/>
      <c r="AM7" s="175"/>
      <c r="AN7" s="176"/>
      <c r="AO7" s="177"/>
      <c r="AR7" s="122" t="s">
        <v>1776</v>
      </c>
      <c r="AS7" s="123" t="s">
        <v>1777</v>
      </c>
      <c r="AT7" s="382">
        <v>24000</v>
      </c>
      <c r="AU7" s="59">
        <v>0.19</v>
      </c>
      <c r="AW7" s="116"/>
      <c r="AX7" s="129" t="s">
        <v>3280</v>
      </c>
      <c r="AY7" s="273" t="s">
        <v>3378</v>
      </c>
      <c r="AZ7" s="104"/>
      <c r="BA7" s="59">
        <v>0.19</v>
      </c>
    </row>
    <row r="8" spans="2:53" customFormat="1" ht="30.75" customHeight="1">
      <c r="B8" s="217" t="s">
        <v>3379</v>
      </c>
      <c r="C8" s="217" t="s">
        <v>1848</v>
      </c>
      <c r="D8" s="325">
        <v>1300000</v>
      </c>
      <c r="E8" s="59">
        <v>0.19</v>
      </c>
      <c r="H8" s="134" t="s">
        <v>1299</v>
      </c>
      <c r="I8" s="134" t="s">
        <v>1300</v>
      </c>
      <c r="J8" s="382">
        <v>5358</v>
      </c>
      <c r="K8" s="59">
        <v>0.19</v>
      </c>
      <c r="N8" s="122" t="s">
        <v>3380</v>
      </c>
      <c r="O8" s="122" t="s">
        <v>3372</v>
      </c>
      <c r="P8" s="382">
        <v>350000</v>
      </c>
      <c r="Q8" s="59">
        <v>0.19</v>
      </c>
      <c r="T8" s="146" t="s">
        <v>3381</v>
      </c>
      <c r="U8" s="122" t="s">
        <v>3382</v>
      </c>
      <c r="V8" s="382">
        <v>460000</v>
      </c>
      <c r="W8" s="59">
        <v>0.19</v>
      </c>
      <c r="Z8" s="226" t="s">
        <v>3383</v>
      </c>
      <c r="AA8" s="218" t="s">
        <v>1801</v>
      </c>
      <c r="AB8" s="382">
        <v>3504060</v>
      </c>
      <c r="AC8" s="59">
        <v>0.19</v>
      </c>
      <c r="AD8" s="99"/>
      <c r="AF8" s="208" t="s">
        <v>3384</v>
      </c>
      <c r="AG8" s="209" t="s">
        <v>3385</v>
      </c>
      <c r="AH8" s="382">
        <v>43000</v>
      </c>
      <c r="AI8" s="59">
        <v>0.19</v>
      </c>
      <c r="AK8" s="173"/>
      <c r="AL8" s="174"/>
      <c r="AM8" s="175"/>
      <c r="AN8" s="176"/>
      <c r="AO8" s="177"/>
      <c r="AR8" s="134" t="s">
        <v>1779</v>
      </c>
      <c r="AS8" s="122" t="s">
        <v>1780</v>
      </c>
      <c r="AT8" s="382">
        <v>16686</v>
      </c>
      <c r="AU8" s="59">
        <v>0.19</v>
      </c>
      <c r="AW8" s="116"/>
      <c r="AX8" s="129" t="s">
        <v>3281</v>
      </c>
      <c r="AY8" s="129" t="s">
        <v>3386</v>
      </c>
      <c r="AZ8" s="104"/>
      <c r="BA8" s="59">
        <v>0.19</v>
      </c>
    </row>
    <row r="9" spans="2:53" customFormat="1" ht="30.75" customHeight="1">
      <c r="B9" s="122" t="s">
        <v>3387</v>
      </c>
      <c r="C9" s="124" t="s">
        <v>1850</v>
      </c>
      <c r="D9" s="325">
        <v>3000000</v>
      </c>
      <c r="E9" s="59">
        <v>0.19</v>
      </c>
      <c r="H9" s="216" t="s">
        <v>1302</v>
      </c>
      <c r="I9" s="216" t="s">
        <v>1303</v>
      </c>
      <c r="J9" s="382">
        <v>18604</v>
      </c>
      <c r="K9" s="59">
        <v>0.19</v>
      </c>
      <c r="N9" s="122" t="s">
        <v>3388</v>
      </c>
      <c r="O9" s="122" t="s">
        <v>3372</v>
      </c>
      <c r="P9" s="382">
        <v>400000</v>
      </c>
      <c r="Q9" s="59">
        <v>0.19</v>
      </c>
      <c r="T9" s="146" t="s">
        <v>3389</v>
      </c>
      <c r="U9" s="122" t="s">
        <v>3390</v>
      </c>
      <c r="V9" s="382">
        <v>500000</v>
      </c>
      <c r="W9" s="59">
        <v>0.19</v>
      </c>
      <c r="Z9" s="226" t="s">
        <v>3391</v>
      </c>
      <c r="AA9" s="218" t="s">
        <v>3392</v>
      </c>
      <c r="AB9" s="382">
        <v>4088070</v>
      </c>
      <c r="AC9" s="59">
        <v>0.19</v>
      </c>
      <c r="AD9" s="99"/>
      <c r="AF9" s="208" t="s">
        <v>3393</v>
      </c>
      <c r="AG9" s="209" t="s">
        <v>3394</v>
      </c>
      <c r="AH9" s="382">
        <v>48500</v>
      </c>
      <c r="AI9" s="59">
        <v>0.19</v>
      </c>
      <c r="AK9" s="173"/>
      <c r="AL9" s="174"/>
      <c r="AM9" s="175"/>
      <c r="AN9" s="176"/>
      <c r="AO9" s="177"/>
      <c r="AR9" s="216" t="s">
        <v>1782</v>
      </c>
      <c r="AS9" s="217" t="s">
        <v>1783</v>
      </c>
      <c r="AT9" s="382">
        <v>32634</v>
      </c>
      <c r="AU9" s="59">
        <v>0.19</v>
      </c>
      <c r="AW9" s="116"/>
      <c r="AX9" s="129" t="s">
        <v>3282</v>
      </c>
      <c r="AY9" s="273" t="s">
        <v>3395</v>
      </c>
      <c r="AZ9" s="104"/>
      <c r="BA9" s="59">
        <v>0.19</v>
      </c>
    </row>
    <row r="10" spans="2:53" customFormat="1" ht="30.75" customHeight="1">
      <c r="B10" s="122" t="s">
        <v>3396</v>
      </c>
      <c r="C10" s="124" t="s">
        <v>1852</v>
      </c>
      <c r="D10" s="325">
        <v>3380000</v>
      </c>
      <c r="E10" s="59">
        <v>0.19</v>
      </c>
      <c r="H10" s="216" t="s">
        <v>1305</v>
      </c>
      <c r="I10" s="217" t="s">
        <v>3397</v>
      </c>
      <c r="J10" s="382">
        <v>81859</v>
      </c>
      <c r="K10" s="59">
        <v>0.19</v>
      </c>
      <c r="N10" s="122" t="s">
        <v>3398</v>
      </c>
      <c r="O10" s="122" t="s">
        <v>3372</v>
      </c>
      <c r="P10" s="382">
        <v>600000</v>
      </c>
      <c r="Q10" s="59">
        <v>0.19</v>
      </c>
      <c r="T10" s="146" t="s">
        <v>3347</v>
      </c>
      <c r="U10" s="122" t="s">
        <v>3399</v>
      </c>
      <c r="V10" s="382">
        <v>450000</v>
      </c>
      <c r="W10" s="59">
        <v>0.19</v>
      </c>
      <c r="Z10" s="226" t="s">
        <v>3400</v>
      </c>
      <c r="AA10" s="218" t="s">
        <v>3401</v>
      </c>
      <c r="AB10" s="382">
        <v>4088070</v>
      </c>
      <c r="AC10" s="59">
        <v>0.19</v>
      </c>
      <c r="AD10" s="99"/>
      <c r="AF10" s="208" t="s">
        <v>3402</v>
      </c>
      <c r="AG10" s="213" t="s">
        <v>3403</v>
      </c>
      <c r="AH10" s="382">
        <v>25000</v>
      </c>
      <c r="AI10" s="59">
        <v>0.19</v>
      </c>
      <c r="AK10" s="173"/>
      <c r="AL10" s="174"/>
      <c r="AM10" s="175"/>
      <c r="AN10" s="176"/>
      <c r="AO10" s="177"/>
      <c r="AR10" s="216" t="s">
        <v>1785</v>
      </c>
      <c r="AS10" s="216" t="s">
        <v>1783</v>
      </c>
      <c r="AT10" s="382">
        <v>25863</v>
      </c>
      <c r="AU10" s="59">
        <v>0.19</v>
      </c>
      <c r="AW10" s="116"/>
      <c r="AX10" s="129" t="s">
        <v>3283</v>
      </c>
      <c r="AY10" s="273" t="s">
        <v>3395</v>
      </c>
      <c r="AZ10" s="104"/>
      <c r="BA10" s="59">
        <v>0.19</v>
      </c>
    </row>
    <row r="11" spans="2:53" customFormat="1" ht="30.75" customHeight="1">
      <c r="B11" s="217" t="s">
        <v>3404</v>
      </c>
      <c r="C11" s="217" t="s">
        <v>1854</v>
      </c>
      <c r="D11" s="325">
        <v>60000</v>
      </c>
      <c r="E11" s="59">
        <v>0.19</v>
      </c>
      <c r="H11" s="217" t="s">
        <v>1308</v>
      </c>
      <c r="I11" s="217" t="s">
        <v>1309</v>
      </c>
      <c r="J11" s="382">
        <v>15628</v>
      </c>
      <c r="K11" s="59">
        <v>0.19</v>
      </c>
      <c r="N11" s="122" t="s">
        <v>3405</v>
      </c>
      <c r="O11" s="122" t="s">
        <v>3372</v>
      </c>
      <c r="P11" s="382">
        <v>1200000</v>
      </c>
      <c r="Q11" s="59">
        <v>0.19</v>
      </c>
      <c r="T11" s="146" t="s">
        <v>3406</v>
      </c>
      <c r="U11" s="122" t="s">
        <v>3407</v>
      </c>
      <c r="V11" s="382">
        <v>460000</v>
      </c>
      <c r="W11" s="59">
        <v>0.19</v>
      </c>
      <c r="Z11" s="226" t="s">
        <v>3408</v>
      </c>
      <c r="AA11" s="218" t="s">
        <v>1803</v>
      </c>
      <c r="AB11" s="382">
        <v>4838940</v>
      </c>
      <c r="AC11" s="59">
        <v>0.19</v>
      </c>
      <c r="AD11" s="99"/>
      <c r="AF11" s="217" t="s">
        <v>3409</v>
      </c>
      <c r="AG11" s="218" t="s">
        <v>3410</v>
      </c>
      <c r="AH11" s="382">
        <v>27000</v>
      </c>
      <c r="AI11" s="59">
        <v>0.19</v>
      </c>
      <c r="AK11" s="173"/>
      <c r="AL11" s="174"/>
      <c r="AM11" s="175"/>
      <c r="AN11" s="176"/>
      <c r="AO11" s="177"/>
      <c r="AR11" s="216" t="s">
        <v>1787</v>
      </c>
      <c r="AS11" s="216" t="s">
        <v>1788</v>
      </c>
      <c r="AT11" s="382">
        <v>20858</v>
      </c>
      <c r="AU11" s="59">
        <v>0.19</v>
      </c>
      <c r="AW11" s="116"/>
      <c r="AX11" s="129" t="s">
        <v>3284</v>
      </c>
      <c r="AY11" s="129" t="s">
        <v>3411</v>
      </c>
      <c r="AZ11" s="104"/>
      <c r="BA11" s="59">
        <v>0.19</v>
      </c>
    </row>
    <row r="12" spans="2:53" customFormat="1" ht="30.75" customHeight="1">
      <c r="B12" s="134" t="s">
        <v>3412</v>
      </c>
      <c r="C12" s="122" t="s">
        <v>1856</v>
      </c>
      <c r="D12" s="325">
        <v>280000</v>
      </c>
      <c r="E12" s="59">
        <v>0.19</v>
      </c>
      <c r="H12" s="216" t="s">
        <v>1310</v>
      </c>
      <c r="I12" s="217" t="s">
        <v>1311</v>
      </c>
      <c r="J12" s="382">
        <v>133952</v>
      </c>
      <c r="K12" s="59">
        <v>0.19</v>
      </c>
      <c r="T12" s="146" t="s">
        <v>3413</v>
      </c>
      <c r="U12" s="122" t="s">
        <v>3414</v>
      </c>
      <c r="V12" s="382">
        <v>650000</v>
      </c>
      <c r="W12" s="59">
        <v>0.19</v>
      </c>
      <c r="Z12" s="226" t="s">
        <v>3415</v>
      </c>
      <c r="AA12" s="218" t="s">
        <v>1805</v>
      </c>
      <c r="AB12" s="382">
        <v>1877175</v>
      </c>
      <c r="AC12" s="59">
        <v>0.19</v>
      </c>
      <c r="AD12" s="99"/>
      <c r="AF12" s="122" t="s">
        <v>3416</v>
      </c>
      <c r="AG12" s="122" t="s">
        <v>3417</v>
      </c>
      <c r="AH12" s="382">
        <v>20000</v>
      </c>
      <c r="AI12" s="59">
        <v>0.19</v>
      </c>
      <c r="AK12" s="173"/>
      <c r="AL12" s="174"/>
      <c r="AM12" s="175"/>
      <c r="AN12" s="176"/>
      <c r="AO12" s="177"/>
      <c r="AR12" s="122" t="s">
        <v>1790</v>
      </c>
      <c r="AS12" s="122" t="s">
        <v>3418</v>
      </c>
      <c r="AT12" s="382">
        <v>175203</v>
      </c>
      <c r="AU12" s="59">
        <v>0.19</v>
      </c>
      <c r="AW12" s="116"/>
      <c r="AX12" s="129" t="s">
        <v>3285</v>
      </c>
      <c r="AY12" s="129" t="s">
        <v>3419</v>
      </c>
      <c r="AZ12" s="104"/>
      <c r="BA12" s="59">
        <v>0.19</v>
      </c>
    </row>
    <row r="13" spans="2:53" customFormat="1" ht="30.75" customHeight="1">
      <c r="B13" s="122" t="s">
        <v>3420</v>
      </c>
      <c r="C13" s="122" t="s">
        <v>1858</v>
      </c>
      <c r="D13" s="325">
        <v>1300000</v>
      </c>
      <c r="E13" s="59">
        <v>0.19</v>
      </c>
      <c r="H13" s="134" t="s">
        <v>1312</v>
      </c>
      <c r="I13" s="134" t="s">
        <v>1313</v>
      </c>
      <c r="J13" s="382">
        <v>156277</v>
      </c>
      <c r="K13" s="59">
        <v>0.19</v>
      </c>
      <c r="T13" s="146" t="s">
        <v>3421</v>
      </c>
      <c r="U13" s="122" t="s">
        <v>3422</v>
      </c>
      <c r="V13" s="382">
        <v>320000</v>
      </c>
      <c r="W13" s="59">
        <v>0.19</v>
      </c>
      <c r="Z13" s="216" t="s">
        <v>3423</v>
      </c>
      <c r="AA13" s="217" t="s">
        <v>1807</v>
      </c>
      <c r="AB13" s="382">
        <v>2586330</v>
      </c>
      <c r="AC13" s="59">
        <v>0.19</v>
      </c>
      <c r="AD13" s="99"/>
      <c r="AF13" s="180"/>
      <c r="AG13" s="175"/>
      <c r="AH13" s="176"/>
      <c r="AI13" s="177"/>
      <c r="AK13" s="178"/>
      <c r="AL13" s="174"/>
      <c r="AM13" s="175"/>
      <c r="AN13" s="176"/>
      <c r="AO13" s="177"/>
      <c r="AR13" s="122" t="s">
        <v>1792</v>
      </c>
      <c r="AS13" s="122" t="s">
        <v>3424</v>
      </c>
      <c r="AT13" s="382">
        <v>208575</v>
      </c>
      <c r="AU13" s="59">
        <v>0.19</v>
      </c>
      <c r="AW13" s="116"/>
      <c r="AX13" s="129" t="s">
        <v>3286</v>
      </c>
      <c r="AY13" s="129" t="s">
        <v>3425</v>
      </c>
      <c r="AZ13" s="104"/>
      <c r="BA13" s="59">
        <v>0.19</v>
      </c>
    </row>
    <row r="14" spans="2:53" customFormat="1" ht="30.75" customHeight="1">
      <c r="B14" s="122" t="s">
        <v>3426</v>
      </c>
      <c r="C14" s="122" t="s">
        <v>3427</v>
      </c>
      <c r="D14" s="325">
        <v>1400000</v>
      </c>
      <c r="E14" s="59">
        <v>0.19</v>
      </c>
      <c r="H14" s="134" t="s">
        <v>1314</v>
      </c>
      <c r="I14" s="134" t="s">
        <v>1315</v>
      </c>
      <c r="J14" s="382">
        <v>400000</v>
      </c>
      <c r="K14" s="59">
        <v>0.19</v>
      </c>
      <c r="T14" s="146" t="s">
        <v>3428</v>
      </c>
      <c r="U14" s="122" t="s">
        <v>3429</v>
      </c>
      <c r="V14" s="382">
        <v>380000</v>
      </c>
      <c r="W14" s="59">
        <v>0.19</v>
      </c>
      <c r="Z14" s="134" t="s">
        <v>1808</v>
      </c>
      <c r="AA14" s="122" t="s">
        <v>1809</v>
      </c>
      <c r="AB14" s="382">
        <v>216918</v>
      </c>
      <c r="AC14" s="59">
        <v>0.19</v>
      </c>
      <c r="AD14" s="99"/>
      <c r="AF14" s="180"/>
      <c r="AG14" s="175"/>
      <c r="AH14" s="176"/>
      <c r="AI14" s="177"/>
      <c r="AK14" s="178"/>
      <c r="AL14" s="174"/>
      <c r="AM14" s="175"/>
      <c r="AN14" s="176"/>
      <c r="AO14" s="177"/>
      <c r="AR14" s="122" t="s">
        <v>1794</v>
      </c>
      <c r="AS14" s="122" t="s">
        <v>3430</v>
      </c>
      <c r="AT14" s="382">
        <v>266976</v>
      </c>
      <c r="AU14" s="59">
        <v>0.19</v>
      </c>
      <c r="AW14" s="116"/>
      <c r="AX14" s="129" t="s">
        <v>3287</v>
      </c>
      <c r="AY14" s="273" t="s">
        <v>3431</v>
      </c>
      <c r="AZ14" s="104"/>
      <c r="BA14" s="59">
        <v>0.19</v>
      </c>
    </row>
    <row r="15" spans="2:53" customFormat="1" ht="30.75" customHeight="1">
      <c r="B15" s="221" t="s">
        <v>1861</v>
      </c>
      <c r="C15" s="215" t="s">
        <v>3432</v>
      </c>
      <c r="D15" s="325">
        <v>6200000</v>
      </c>
      <c r="E15" s="59">
        <v>0.19</v>
      </c>
      <c r="H15" s="222" t="s">
        <v>1316</v>
      </c>
      <c r="I15" s="134" t="s">
        <v>1317</v>
      </c>
      <c r="J15" s="382">
        <v>93900</v>
      </c>
      <c r="K15" s="59">
        <v>0.19</v>
      </c>
      <c r="T15" s="146" t="s">
        <v>3433</v>
      </c>
      <c r="U15" s="122" t="s">
        <v>3434</v>
      </c>
      <c r="V15" s="382">
        <v>480000</v>
      </c>
      <c r="W15" s="59">
        <v>0.19</v>
      </c>
      <c r="Z15" s="134" t="s">
        <v>1810</v>
      </c>
      <c r="AA15" s="122" t="s">
        <v>1811</v>
      </c>
      <c r="AB15" s="382">
        <v>262805</v>
      </c>
      <c r="AC15" s="59">
        <v>0.19</v>
      </c>
      <c r="AD15" s="99"/>
      <c r="AK15" s="178"/>
      <c r="AL15" s="174"/>
      <c r="AM15" s="175"/>
      <c r="AN15" s="176"/>
      <c r="AO15" s="177"/>
      <c r="AX15" s="129" t="s">
        <v>3288</v>
      </c>
      <c r="AY15" s="129" t="s">
        <v>3435</v>
      </c>
      <c r="AZ15" s="104"/>
      <c r="BA15" s="59">
        <v>0.19</v>
      </c>
    </row>
    <row r="16" spans="2:53" customFormat="1" ht="30.75" customHeight="1">
      <c r="B16" s="122" t="s">
        <v>3436</v>
      </c>
      <c r="C16" s="122" t="s">
        <v>1865</v>
      </c>
      <c r="D16" s="104">
        <v>850000</v>
      </c>
      <c r="E16" s="59">
        <v>0.19</v>
      </c>
      <c r="H16" s="222" t="s">
        <v>3437</v>
      </c>
      <c r="I16" s="134" t="s">
        <v>1319</v>
      </c>
      <c r="J16" s="382">
        <v>77600</v>
      </c>
      <c r="K16" s="59">
        <v>0.19</v>
      </c>
      <c r="T16" s="146" t="s">
        <v>3438</v>
      </c>
      <c r="U16" s="146" t="s">
        <v>3439</v>
      </c>
      <c r="V16" s="382">
        <v>180000</v>
      </c>
      <c r="W16" s="59">
        <v>0.19</v>
      </c>
      <c r="Z16" s="134" t="s">
        <v>1812</v>
      </c>
      <c r="AA16" s="122" t="s">
        <v>3440</v>
      </c>
      <c r="AB16" s="382">
        <v>46721</v>
      </c>
      <c r="AC16" s="59">
        <v>0.19</v>
      </c>
      <c r="AD16" s="99"/>
      <c r="AK16" s="178"/>
      <c r="AX16" s="129" t="s">
        <v>3289</v>
      </c>
      <c r="AY16" s="273" t="s">
        <v>3441</v>
      </c>
      <c r="AZ16" s="104"/>
      <c r="BA16" s="59">
        <v>0.19</v>
      </c>
    </row>
    <row r="17" spans="2:53" customFormat="1" ht="30.75" customHeight="1">
      <c r="B17" s="122" t="s">
        <v>3442</v>
      </c>
      <c r="C17" s="122" t="s">
        <v>1867</v>
      </c>
      <c r="D17" s="104">
        <v>1100000</v>
      </c>
      <c r="E17" s="59">
        <v>0.19</v>
      </c>
      <c r="H17" s="222" t="s">
        <v>3443</v>
      </c>
      <c r="I17" s="134" t="s">
        <v>1321</v>
      </c>
      <c r="J17" s="382">
        <v>80000</v>
      </c>
      <c r="K17" s="59">
        <v>0.19</v>
      </c>
      <c r="T17" s="146" t="s">
        <v>3444</v>
      </c>
      <c r="U17" s="146" t="s">
        <v>3445</v>
      </c>
      <c r="V17" s="382">
        <v>200000</v>
      </c>
      <c r="W17" s="59">
        <v>0.19</v>
      </c>
      <c r="Z17" s="134" t="s">
        <v>1814</v>
      </c>
      <c r="AA17" s="122" t="s">
        <v>3446</v>
      </c>
      <c r="AB17" s="382">
        <v>35875</v>
      </c>
      <c r="AC17" s="59">
        <v>0.19</v>
      </c>
      <c r="AD17" s="99"/>
      <c r="AK17" s="178"/>
      <c r="AX17" s="129" t="s">
        <v>3290</v>
      </c>
      <c r="AY17" s="273" t="s">
        <v>3447</v>
      </c>
      <c r="AZ17" s="104"/>
      <c r="BA17" s="59">
        <v>0.19</v>
      </c>
    </row>
    <row r="18" spans="2:53" customFormat="1" ht="30.75" customHeight="1">
      <c r="B18" s="122" t="s">
        <v>3448</v>
      </c>
      <c r="C18" s="122" t="s">
        <v>1869</v>
      </c>
      <c r="D18" s="104">
        <v>1300000</v>
      </c>
      <c r="E18" s="59">
        <v>0.19</v>
      </c>
      <c r="H18" s="222" t="s">
        <v>1322</v>
      </c>
      <c r="I18" s="134" t="s">
        <v>1323</v>
      </c>
      <c r="J18" s="382">
        <v>75000</v>
      </c>
      <c r="K18" s="59">
        <v>0.19</v>
      </c>
      <c r="T18" s="146" t="s">
        <v>3449</v>
      </c>
      <c r="U18" s="146" t="s">
        <v>3450</v>
      </c>
      <c r="V18" s="382">
        <v>360000</v>
      </c>
      <c r="W18" s="59">
        <v>0.19</v>
      </c>
      <c r="Z18" s="134" t="s">
        <v>1816</v>
      </c>
      <c r="AA18" s="122" t="s">
        <v>1817</v>
      </c>
      <c r="AB18" s="382">
        <v>876015</v>
      </c>
      <c r="AC18" s="59">
        <v>0.19</v>
      </c>
      <c r="AK18" s="115"/>
    </row>
    <row r="19" spans="2:53" customFormat="1" ht="30.75" customHeight="1">
      <c r="B19" s="122" t="s">
        <v>3451</v>
      </c>
      <c r="C19" s="122" t="s">
        <v>1871</v>
      </c>
      <c r="D19" s="104">
        <v>1600000</v>
      </c>
      <c r="E19" s="59">
        <v>0.19</v>
      </c>
      <c r="H19" s="134" t="s">
        <v>1324</v>
      </c>
      <c r="I19" s="134" t="s">
        <v>1325</v>
      </c>
      <c r="J19" s="382">
        <v>89301</v>
      </c>
      <c r="K19" s="59">
        <v>0.19</v>
      </c>
      <c r="T19" s="146" t="s">
        <v>3452</v>
      </c>
      <c r="U19" s="146" t="s">
        <v>3453</v>
      </c>
      <c r="V19" s="382">
        <v>600000</v>
      </c>
      <c r="W19" s="59">
        <v>0.19</v>
      </c>
      <c r="Z19" s="134" t="s">
        <v>1818</v>
      </c>
      <c r="AA19" s="122" t="s">
        <v>1819</v>
      </c>
      <c r="AB19" s="382">
        <v>3796065</v>
      </c>
      <c r="AC19" s="59">
        <v>0.19</v>
      </c>
      <c r="AK19" s="115"/>
    </row>
    <row r="20" spans="2:53" customFormat="1" ht="30.75" customHeight="1">
      <c r="B20" s="122" t="s">
        <v>3454</v>
      </c>
      <c r="C20" s="122" t="s">
        <v>1873</v>
      </c>
      <c r="D20" s="104">
        <v>1800000</v>
      </c>
      <c r="E20" s="59">
        <v>0.19</v>
      </c>
      <c r="H20" s="134" t="s">
        <v>1326</v>
      </c>
      <c r="I20" s="134" t="s">
        <v>1327</v>
      </c>
      <c r="J20" s="382">
        <v>110000</v>
      </c>
      <c r="K20" s="59">
        <v>0.19</v>
      </c>
      <c r="T20" s="146" t="s">
        <v>3455</v>
      </c>
      <c r="U20" s="146" t="s">
        <v>3456</v>
      </c>
      <c r="V20" s="382">
        <v>750000</v>
      </c>
      <c r="W20" s="59">
        <v>0.19</v>
      </c>
      <c r="Z20" s="134" t="s">
        <v>1820</v>
      </c>
      <c r="AA20" s="122" t="s">
        <v>1821</v>
      </c>
      <c r="AB20" s="382">
        <v>709155</v>
      </c>
      <c r="AC20" s="59">
        <v>0.19</v>
      </c>
      <c r="AK20" s="115"/>
    </row>
    <row r="21" spans="2:53" customFormat="1" ht="30.75" customHeight="1" thickBot="1">
      <c r="B21" s="122" t="s">
        <v>3457</v>
      </c>
      <c r="C21" s="122" t="s">
        <v>1875</v>
      </c>
      <c r="D21" s="104">
        <v>2400000</v>
      </c>
      <c r="E21" s="59">
        <v>0.19</v>
      </c>
      <c r="H21" s="216" t="s">
        <v>1328</v>
      </c>
      <c r="I21" s="216" t="s">
        <v>1329</v>
      </c>
      <c r="J21" s="382">
        <v>52092</v>
      </c>
      <c r="K21" s="59">
        <v>0.19</v>
      </c>
      <c r="T21" s="246" t="s">
        <v>3458</v>
      </c>
      <c r="U21" s="246" t="s">
        <v>3459</v>
      </c>
      <c r="V21" s="382">
        <v>850000</v>
      </c>
      <c r="W21" s="59">
        <v>0.19</v>
      </c>
      <c r="Z21" s="226" t="s">
        <v>1822</v>
      </c>
      <c r="AA21" s="218" t="s">
        <v>1823</v>
      </c>
      <c r="AB21" s="382">
        <v>383778</v>
      </c>
      <c r="AC21" s="59">
        <v>0.19</v>
      </c>
      <c r="AK21" s="115"/>
    </row>
    <row r="22" spans="2:53" customFormat="1" ht="30.75" customHeight="1">
      <c r="B22" s="122" t="s">
        <v>3460</v>
      </c>
      <c r="C22" s="122" t="s">
        <v>1877</v>
      </c>
      <c r="D22" s="104">
        <v>2300000</v>
      </c>
      <c r="E22" s="59">
        <v>0.19</v>
      </c>
      <c r="H22" s="134" t="s">
        <v>3461</v>
      </c>
      <c r="I22" s="134" t="s">
        <v>1332</v>
      </c>
      <c r="J22" s="382">
        <v>6700</v>
      </c>
      <c r="K22" s="59">
        <v>0.19</v>
      </c>
      <c r="Z22" s="134" t="s">
        <v>1824</v>
      </c>
      <c r="AA22" s="122" t="s">
        <v>1825</v>
      </c>
      <c r="AB22" s="382">
        <v>208575</v>
      </c>
      <c r="AC22" s="59">
        <v>0.19</v>
      </c>
      <c r="AK22" s="115"/>
    </row>
    <row r="23" spans="2:53" customFormat="1" ht="30.75" customHeight="1">
      <c r="B23" s="122" t="s">
        <v>3462</v>
      </c>
      <c r="C23" s="122" t="s">
        <v>1879</v>
      </c>
      <c r="D23" s="104">
        <v>2880000</v>
      </c>
      <c r="E23" s="59">
        <v>0.19</v>
      </c>
      <c r="H23" s="134" t="s">
        <v>3463</v>
      </c>
      <c r="I23" s="134" t="s">
        <v>1335</v>
      </c>
      <c r="J23" s="382">
        <v>8930</v>
      </c>
      <c r="K23" s="59">
        <v>0.19</v>
      </c>
      <c r="Z23" s="134" t="s">
        <v>1826</v>
      </c>
      <c r="AA23" s="122" t="s">
        <v>1827</v>
      </c>
      <c r="AB23" s="382">
        <v>876015</v>
      </c>
      <c r="AC23" s="59">
        <v>0.19</v>
      </c>
      <c r="AK23" s="115"/>
    </row>
    <row r="24" spans="2:53" customFormat="1" ht="30.75" customHeight="1">
      <c r="B24" s="122" t="s">
        <v>3464</v>
      </c>
      <c r="C24" s="122" t="s">
        <v>1881</v>
      </c>
      <c r="D24" s="104">
        <v>2900000</v>
      </c>
      <c r="E24" s="59">
        <v>0.19</v>
      </c>
      <c r="H24" s="216" t="s">
        <v>1336</v>
      </c>
      <c r="I24" s="216" t="s">
        <v>1337</v>
      </c>
      <c r="J24" s="382">
        <v>39700</v>
      </c>
      <c r="K24" s="59">
        <v>0.19</v>
      </c>
      <c r="Z24" s="134" t="s">
        <v>1828</v>
      </c>
      <c r="AA24" s="122" t="s">
        <v>1829</v>
      </c>
      <c r="AB24" s="382">
        <v>233604</v>
      </c>
      <c r="AC24" s="59">
        <v>0.19</v>
      </c>
      <c r="AK24" s="115"/>
    </row>
    <row r="25" spans="2:53" customFormat="1" ht="30.75" customHeight="1">
      <c r="B25" s="122" t="s">
        <v>3465</v>
      </c>
      <c r="C25" s="122" t="s">
        <v>1883</v>
      </c>
      <c r="D25" s="104">
        <v>3680000</v>
      </c>
      <c r="E25" s="59">
        <v>0.19</v>
      </c>
      <c r="H25" s="216" t="s">
        <v>1339</v>
      </c>
      <c r="I25" s="216" t="s">
        <v>1337</v>
      </c>
      <c r="J25" s="382">
        <v>45000</v>
      </c>
      <c r="K25" s="59">
        <v>0.19</v>
      </c>
      <c r="Z25" s="134" t="s">
        <v>1830</v>
      </c>
      <c r="AA25" s="122" t="s">
        <v>1831</v>
      </c>
      <c r="AB25" s="382">
        <v>58401</v>
      </c>
      <c r="AC25" s="59">
        <v>0.19</v>
      </c>
      <c r="AK25" s="115"/>
    </row>
    <row r="26" spans="2:53" customFormat="1" ht="30.75" customHeight="1">
      <c r="B26" s="122" t="s">
        <v>3466</v>
      </c>
      <c r="C26" s="122" t="s">
        <v>1885</v>
      </c>
      <c r="D26" s="104">
        <v>3900000</v>
      </c>
      <c r="E26" s="59">
        <v>0.19</v>
      </c>
      <c r="H26" s="216" t="s">
        <v>1341</v>
      </c>
      <c r="I26" s="216" t="s">
        <v>1342</v>
      </c>
      <c r="J26" s="382">
        <v>50000</v>
      </c>
      <c r="K26" s="59">
        <v>0.19</v>
      </c>
      <c r="Z26" s="134" t="s">
        <v>1832</v>
      </c>
      <c r="AA26" s="122" t="s">
        <v>1833</v>
      </c>
      <c r="AB26" s="382">
        <v>35041</v>
      </c>
      <c r="AC26" s="59">
        <v>0.19</v>
      </c>
      <c r="AK26" s="115"/>
    </row>
    <row r="27" spans="2:53" customFormat="1" ht="30.75" customHeight="1">
      <c r="B27" s="122" t="s">
        <v>3467</v>
      </c>
      <c r="C27" s="122" t="s">
        <v>1887</v>
      </c>
      <c r="D27" s="104">
        <v>5100000</v>
      </c>
      <c r="E27" s="59">
        <v>0.19</v>
      </c>
      <c r="H27" s="216" t="s">
        <v>1343</v>
      </c>
      <c r="I27" s="226" t="s">
        <v>1344</v>
      </c>
      <c r="J27" s="382">
        <v>65000</v>
      </c>
      <c r="K27" s="59">
        <v>0.19</v>
      </c>
      <c r="Z27" s="144" t="s">
        <v>1834</v>
      </c>
      <c r="AA27" s="144" t="s">
        <v>3468</v>
      </c>
      <c r="AB27" s="382">
        <v>750870</v>
      </c>
      <c r="AC27" s="59">
        <v>0.19</v>
      </c>
      <c r="AK27" s="115"/>
    </row>
    <row r="28" spans="2:53" customFormat="1" ht="30.75" customHeight="1">
      <c r="B28" s="122" t="s">
        <v>3469</v>
      </c>
      <c r="C28" s="122" t="s">
        <v>1889</v>
      </c>
      <c r="D28" s="104">
        <v>6100000</v>
      </c>
      <c r="E28" s="59">
        <v>0.19</v>
      </c>
      <c r="H28" s="216" t="s">
        <v>1345</v>
      </c>
      <c r="I28" s="217" t="s">
        <v>1346</v>
      </c>
      <c r="J28" s="382">
        <v>1712</v>
      </c>
      <c r="K28" s="59">
        <v>0.19</v>
      </c>
      <c r="Z28" s="146" t="s">
        <v>3470</v>
      </c>
      <c r="AA28" s="146" t="s">
        <v>3471</v>
      </c>
      <c r="AB28" s="382">
        <v>58401</v>
      </c>
      <c r="AC28" s="59">
        <v>0.19</v>
      </c>
      <c r="AK28" s="115"/>
    </row>
    <row r="29" spans="2:53" customFormat="1" ht="30.75" customHeight="1">
      <c r="B29" s="122" t="s">
        <v>3472</v>
      </c>
      <c r="C29" s="122" t="s">
        <v>1891</v>
      </c>
      <c r="D29" s="104">
        <v>8500000</v>
      </c>
      <c r="E29" s="59">
        <v>0.19</v>
      </c>
      <c r="H29" s="216" t="s">
        <v>1347</v>
      </c>
      <c r="I29" s="216" t="s">
        <v>1348</v>
      </c>
      <c r="J29" s="382">
        <v>14884</v>
      </c>
      <c r="K29" s="59">
        <v>0.19</v>
      </c>
      <c r="Z29" s="146" t="s">
        <v>3473</v>
      </c>
      <c r="AA29" s="146" t="s">
        <v>3474</v>
      </c>
      <c r="AB29" s="382">
        <v>41715</v>
      </c>
      <c r="AC29" s="59">
        <v>0.19</v>
      </c>
      <c r="AK29" s="115"/>
    </row>
    <row r="30" spans="2:53" customFormat="1" ht="30.75" customHeight="1">
      <c r="B30" s="134" t="s">
        <v>3475</v>
      </c>
      <c r="C30" s="122" t="s">
        <v>1893</v>
      </c>
      <c r="D30" s="104">
        <v>40000</v>
      </c>
      <c r="E30" s="59">
        <v>0.19</v>
      </c>
      <c r="H30" s="216" t="s">
        <v>1350</v>
      </c>
      <c r="I30" s="216" t="s">
        <v>1351</v>
      </c>
      <c r="J30" s="382">
        <v>10418</v>
      </c>
      <c r="K30" s="59">
        <v>0.19</v>
      </c>
      <c r="AK30" s="115"/>
    </row>
    <row r="31" spans="2:53" customFormat="1" ht="30.75" customHeight="1">
      <c r="B31" s="134" t="s">
        <v>3476</v>
      </c>
      <c r="C31" s="122" t="s">
        <v>1895</v>
      </c>
      <c r="D31" s="104">
        <v>22325.25</v>
      </c>
      <c r="E31" s="59">
        <v>0.19</v>
      </c>
      <c r="H31" s="216" t="s">
        <v>1352</v>
      </c>
      <c r="I31" s="216" t="s">
        <v>1353</v>
      </c>
      <c r="J31" s="382">
        <v>15404</v>
      </c>
      <c r="K31" s="59">
        <v>0.19</v>
      </c>
      <c r="AK31" s="115"/>
    </row>
    <row r="32" spans="2:53" customFormat="1" ht="30.75" customHeight="1">
      <c r="B32" s="134" t="s">
        <v>3477</v>
      </c>
      <c r="C32" s="122" t="s">
        <v>3478</v>
      </c>
      <c r="D32" s="104">
        <v>59534</v>
      </c>
      <c r="E32" s="59">
        <v>0.19</v>
      </c>
      <c r="H32" s="216" t="s">
        <v>1354</v>
      </c>
      <c r="I32" s="216" t="s">
        <v>1355</v>
      </c>
      <c r="J32" s="382">
        <v>20000</v>
      </c>
      <c r="K32" s="59">
        <v>0.19</v>
      </c>
      <c r="AK32" s="115"/>
    </row>
    <row r="33" spans="2:37" customFormat="1" ht="30.75" customHeight="1">
      <c r="B33" s="134" t="s">
        <v>3479</v>
      </c>
      <c r="C33" s="122" t="s">
        <v>1897</v>
      </c>
      <c r="D33" s="104">
        <v>25000</v>
      </c>
      <c r="E33" s="59">
        <v>0.19</v>
      </c>
      <c r="H33" s="216" t="s">
        <v>1357</v>
      </c>
      <c r="I33" s="216" t="s">
        <v>1358</v>
      </c>
      <c r="J33" s="382">
        <v>12651</v>
      </c>
      <c r="K33" s="59">
        <v>0.19</v>
      </c>
      <c r="AK33" s="115"/>
    </row>
    <row r="34" spans="2:37" customFormat="1" ht="30.75" customHeight="1">
      <c r="B34" s="134" t="s">
        <v>3480</v>
      </c>
      <c r="C34" s="122" t="s">
        <v>3481</v>
      </c>
      <c r="D34" s="104">
        <v>26046.125</v>
      </c>
      <c r="E34" s="59">
        <v>0.19</v>
      </c>
      <c r="H34" s="216" t="s">
        <v>1359</v>
      </c>
      <c r="I34" s="216" t="s">
        <v>1360</v>
      </c>
      <c r="J34" s="382">
        <v>20837</v>
      </c>
      <c r="K34" s="59">
        <v>0.19</v>
      </c>
      <c r="AK34" s="115"/>
    </row>
    <row r="35" spans="2:37" customFormat="1" ht="30.75" customHeight="1">
      <c r="B35" s="134" t="s">
        <v>3482</v>
      </c>
      <c r="C35" s="122" t="s">
        <v>1899</v>
      </c>
      <c r="D35" s="104">
        <v>3500</v>
      </c>
      <c r="E35" s="59">
        <v>0.19</v>
      </c>
      <c r="H35" s="216" t="s">
        <v>1361</v>
      </c>
      <c r="I35" s="216" t="s">
        <v>1362</v>
      </c>
      <c r="J35" s="382">
        <v>22325</v>
      </c>
      <c r="K35" s="59">
        <v>0.19</v>
      </c>
      <c r="AK35" s="115"/>
    </row>
    <row r="36" spans="2:37" customFormat="1" ht="30.75" customHeight="1">
      <c r="B36" s="146" t="s">
        <v>3483</v>
      </c>
      <c r="C36" s="146" t="s">
        <v>1901</v>
      </c>
      <c r="D36" s="104">
        <v>18604.375</v>
      </c>
      <c r="E36" s="59">
        <v>0.19</v>
      </c>
      <c r="H36" s="216" t="s">
        <v>1363</v>
      </c>
      <c r="I36" s="217" t="s">
        <v>1364</v>
      </c>
      <c r="J36" s="382">
        <v>119068</v>
      </c>
      <c r="K36" s="59">
        <v>0.19</v>
      </c>
      <c r="AK36" s="115"/>
    </row>
    <row r="37" spans="2:37" customFormat="1" ht="30.75" customHeight="1">
      <c r="B37" s="146" t="s">
        <v>3484</v>
      </c>
      <c r="C37" s="146" t="s">
        <v>1903</v>
      </c>
      <c r="D37" s="104">
        <v>125000</v>
      </c>
      <c r="E37" s="59">
        <v>0.19</v>
      </c>
      <c r="H37" s="216" t="s">
        <v>1365</v>
      </c>
      <c r="I37" s="217" t="s">
        <v>1366</v>
      </c>
      <c r="J37" s="382">
        <v>44651</v>
      </c>
      <c r="K37" s="59">
        <v>0.19</v>
      </c>
      <c r="AK37" s="115"/>
    </row>
    <row r="38" spans="2:37" customFormat="1" ht="30.75" customHeight="1">
      <c r="B38" s="146" t="s">
        <v>3485</v>
      </c>
      <c r="C38" s="146" t="s">
        <v>1905</v>
      </c>
      <c r="D38" s="104">
        <v>133951.5</v>
      </c>
      <c r="E38" s="59">
        <v>0.19</v>
      </c>
      <c r="H38" s="216" t="s">
        <v>1367</v>
      </c>
      <c r="I38" s="216" t="s">
        <v>1368</v>
      </c>
      <c r="J38" s="382">
        <v>20837</v>
      </c>
      <c r="K38" s="59">
        <v>0.19</v>
      </c>
      <c r="AK38" s="115"/>
    </row>
    <row r="39" spans="2:37" customFormat="1" ht="30.75" customHeight="1">
      <c r="B39" s="146" t="s">
        <v>1907</v>
      </c>
      <c r="C39" s="146" t="s">
        <v>1907</v>
      </c>
      <c r="D39" s="104">
        <v>80000</v>
      </c>
      <c r="E39" s="59">
        <v>0.19</v>
      </c>
      <c r="H39" s="216" t="s">
        <v>1370</v>
      </c>
      <c r="I39" s="217" t="s">
        <v>1371</v>
      </c>
      <c r="J39" s="382">
        <v>17000</v>
      </c>
      <c r="K39" s="59">
        <v>0.19</v>
      </c>
      <c r="AK39" s="115"/>
    </row>
    <row r="40" spans="2:37" customFormat="1" ht="30.75" customHeight="1">
      <c r="B40" s="146" t="s">
        <v>3486</v>
      </c>
      <c r="C40" s="146" t="s">
        <v>3487</v>
      </c>
      <c r="D40" s="104">
        <v>26046.125</v>
      </c>
      <c r="E40" s="59">
        <v>0.19</v>
      </c>
      <c r="H40" s="216" t="s">
        <v>1373</v>
      </c>
      <c r="I40" s="216" t="s">
        <v>1374</v>
      </c>
      <c r="J40" s="382">
        <v>13395</v>
      </c>
      <c r="K40" s="59">
        <v>0.19</v>
      </c>
      <c r="AK40" s="115"/>
    </row>
    <row r="41" spans="2:37" customFormat="1" ht="30.75" customHeight="1">
      <c r="B41" s="124" t="s">
        <v>3488</v>
      </c>
      <c r="C41" s="124" t="s">
        <v>1909</v>
      </c>
      <c r="D41" s="104">
        <v>590000</v>
      </c>
      <c r="E41" s="59">
        <v>0.19</v>
      </c>
      <c r="H41" s="134" t="s">
        <v>1375</v>
      </c>
      <c r="I41" s="134" t="s">
        <v>1376</v>
      </c>
      <c r="J41" s="382">
        <v>16372</v>
      </c>
      <c r="K41" s="59">
        <v>0.19</v>
      </c>
      <c r="AK41" s="115"/>
    </row>
    <row r="42" spans="2:37" customFormat="1" ht="30.75" customHeight="1">
      <c r="B42" s="146" t="s">
        <v>3489</v>
      </c>
      <c r="C42" s="146" t="s">
        <v>1912</v>
      </c>
      <c r="D42" s="104">
        <v>111626.25</v>
      </c>
      <c r="E42" s="59">
        <v>0.19</v>
      </c>
      <c r="H42" s="134" t="s">
        <v>1378</v>
      </c>
      <c r="I42" s="134" t="s">
        <v>1379</v>
      </c>
      <c r="J42" s="382">
        <v>8186</v>
      </c>
      <c r="K42" s="59">
        <v>0.19</v>
      </c>
      <c r="AK42" s="115"/>
    </row>
    <row r="43" spans="2:37" customFormat="1" ht="30.75" customHeight="1">
      <c r="B43" s="146" t="s">
        <v>3490</v>
      </c>
      <c r="C43" s="146" t="s">
        <v>3491</v>
      </c>
      <c r="D43" s="104">
        <v>409296.25</v>
      </c>
      <c r="E43" s="59">
        <v>0.19</v>
      </c>
      <c r="H43" s="216" t="s">
        <v>1380</v>
      </c>
      <c r="I43" s="216" t="s">
        <v>1381</v>
      </c>
      <c r="J43" s="382">
        <v>4837</v>
      </c>
      <c r="K43" s="59">
        <v>0.19</v>
      </c>
      <c r="AK43" s="115"/>
    </row>
    <row r="44" spans="2:37" customFormat="1" ht="30.75" customHeight="1">
      <c r="B44" s="134" t="s">
        <v>3492</v>
      </c>
      <c r="C44" s="122" t="s">
        <v>1914</v>
      </c>
      <c r="D44" s="382">
        <v>2600000</v>
      </c>
      <c r="E44" s="59">
        <v>0.19</v>
      </c>
      <c r="H44" s="217" t="s">
        <v>1383</v>
      </c>
      <c r="I44" s="217" t="s">
        <v>1384</v>
      </c>
      <c r="J44" s="382">
        <v>17116</v>
      </c>
      <c r="K44" s="59">
        <v>0.19</v>
      </c>
      <c r="AK44" s="115"/>
    </row>
    <row r="45" spans="2:37" customFormat="1" ht="30.75" customHeight="1">
      <c r="B45" s="134" t="s">
        <v>3492</v>
      </c>
      <c r="C45" s="122" t="s">
        <v>1915</v>
      </c>
      <c r="D45" s="382">
        <v>1900000</v>
      </c>
      <c r="E45" s="59">
        <v>0.19</v>
      </c>
      <c r="H45" s="217" t="s">
        <v>1386</v>
      </c>
      <c r="I45" s="217" t="s">
        <v>1387</v>
      </c>
      <c r="J45" s="382">
        <v>6325</v>
      </c>
      <c r="K45" s="59">
        <v>0.19</v>
      </c>
      <c r="AK45" s="115"/>
    </row>
    <row r="46" spans="2:37" customFormat="1" ht="30.75" customHeight="1">
      <c r="B46" s="134" t="s">
        <v>3493</v>
      </c>
      <c r="C46" s="122" t="s">
        <v>1917</v>
      </c>
      <c r="D46" s="382">
        <v>4380000</v>
      </c>
      <c r="E46" s="59">
        <v>0.19</v>
      </c>
      <c r="H46" s="216" t="s">
        <v>1388</v>
      </c>
      <c r="I46" s="216" t="s">
        <v>1389</v>
      </c>
      <c r="J46" s="382">
        <v>12279</v>
      </c>
      <c r="K46" s="59">
        <v>0.19</v>
      </c>
      <c r="AK46" s="115"/>
    </row>
    <row r="47" spans="2:37" customFormat="1" ht="30.75" customHeight="1">
      <c r="B47" s="134" t="s">
        <v>3493</v>
      </c>
      <c r="C47" s="122" t="s">
        <v>1918</v>
      </c>
      <c r="D47" s="382">
        <v>3800000</v>
      </c>
      <c r="E47" s="59">
        <v>0.19</v>
      </c>
      <c r="H47" s="216" t="s">
        <v>1390</v>
      </c>
      <c r="I47" s="216" t="s">
        <v>1391</v>
      </c>
      <c r="J47" s="382">
        <v>20837</v>
      </c>
      <c r="K47" s="59">
        <v>0.19</v>
      </c>
      <c r="AK47" s="115"/>
    </row>
    <row r="48" spans="2:37" customFormat="1" ht="30.75" customHeight="1">
      <c r="B48" s="216" t="s">
        <v>3494</v>
      </c>
      <c r="C48" s="217" t="s">
        <v>1920</v>
      </c>
      <c r="D48" s="382">
        <v>2400000</v>
      </c>
      <c r="E48" s="59">
        <v>0.19</v>
      </c>
      <c r="H48" s="134" t="s">
        <v>1392</v>
      </c>
      <c r="I48" s="134" t="s">
        <v>1393</v>
      </c>
      <c r="J48" s="382">
        <v>40000</v>
      </c>
      <c r="K48" s="59">
        <v>0.19</v>
      </c>
      <c r="AK48" s="115"/>
    </row>
    <row r="49" spans="2:37" customFormat="1" ht="30.75" customHeight="1">
      <c r="B49" s="134" t="s">
        <v>3494</v>
      </c>
      <c r="C49" s="122" t="s">
        <v>1921</v>
      </c>
      <c r="D49" s="382">
        <v>1300000</v>
      </c>
      <c r="E49" s="59">
        <v>0.19</v>
      </c>
      <c r="H49" s="216" t="s">
        <v>1394</v>
      </c>
      <c r="I49" s="216" t="s">
        <v>1395</v>
      </c>
      <c r="J49" s="382">
        <v>70697</v>
      </c>
      <c r="K49" s="59">
        <v>0.19</v>
      </c>
      <c r="AK49" s="115"/>
    </row>
    <row r="50" spans="2:37" customFormat="1" ht="30.75" customHeight="1">
      <c r="B50" s="216" t="s">
        <v>3495</v>
      </c>
      <c r="C50" s="217" t="s">
        <v>1923</v>
      </c>
      <c r="D50" s="382">
        <v>2800000</v>
      </c>
      <c r="E50" s="59">
        <v>0.19</v>
      </c>
      <c r="H50" s="216" t="s">
        <v>1396</v>
      </c>
      <c r="I50" s="217" t="s">
        <v>1397</v>
      </c>
      <c r="J50" s="382">
        <v>70697</v>
      </c>
      <c r="K50" s="59">
        <v>0.19</v>
      </c>
      <c r="AK50" s="115"/>
    </row>
    <row r="51" spans="2:37" customFormat="1" ht="30.75" customHeight="1">
      <c r="B51" s="134" t="s">
        <v>3495</v>
      </c>
      <c r="C51" s="122" t="s">
        <v>1924</v>
      </c>
      <c r="D51" s="382">
        <v>1700000</v>
      </c>
      <c r="E51" s="59">
        <v>0.19</v>
      </c>
      <c r="H51" s="216" t="s">
        <v>1398</v>
      </c>
      <c r="I51" s="217" t="s">
        <v>1399</v>
      </c>
      <c r="J51" s="382">
        <v>70697</v>
      </c>
      <c r="K51" s="59">
        <v>0.19</v>
      </c>
      <c r="AK51" s="115"/>
    </row>
    <row r="52" spans="2:37" customFormat="1" ht="30.75" customHeight="1">
      <c r="B52" s="216" t="s">
        <v>3496</v>
      </c>
      <c r="C52" s="217" t="s">
        <v>1926</v>
      </c>
      <c r="D52" s="382">
        <v>3200000</v>
      </c>
      <c r="E52" s="59">
        <v>0.19</v>
      </c>
      <c r="H52" s="216" t="s">
        <v>1400</v>
      </c>
      <c r="I52" s="217" t="s">
        <v>1401</v>
      </c>
      <c r="J52" s="382">
        <v>70697</v>
      </c>
      <c r="K52" s="59">
        <v>0.19</v>
      </c>
      <c r="AK52" s="115"/>
    </row>
    <row r="53" spans="2:37" customFormat="1" ht="30.75" customHeight="1">
      <c r="B53" s="134" t="s">
        <v>3496</v>
      </c>
      <c r="C53" s="122" t="s">
        <v>1927</v>
      </c>
      <c r="D53" s="382">
        <v>1800000</v>
      </c>
      <c r="E53" s="59">
        <v>0.19</v>
      </c>
      <c r="H53" s="226" t="s">
        <v>1402</v>
      </c>
      <c r="I53" s="218" t="s">
        <v>1403</v>
      </c>
      <c r="J53" s="382">
        <v>25000</v>
      </c>
      <c r="K53" s="59">
        <v>0.19</v>
      </c>
      <c r="AK53" s="115"/>
    </row>
    <row r="54" spans="2:37" customFormat="1" ht="30.75" customHeight="1">
      <c r="B54" s="216" t="s">
        <v>3497</v>
      </c>
      <c r="C54" s="217" t="s">
        <v>1929</v>
      </c>
      <c r="D54" s="382">
        <v>3500000</v>
      </c>
      <c r="E54" s="59">
        <v>0.19</v>
      </c>
      <c r="H54" s="217" t="s">
        <v>1404</v>
      </c>
      <c r="I54" s="217" t="s">
        <v>1405</v>
      </c>
      <c r="J54" s="382">
        <v>5581</v>
      </c>
      <c r="K54" s="59">
        <v>0.19</v>
      </c>
      <c r="AK54" s="115"/>
    </row>
    <row r="55" spans="2:37" customFormat="1" ht="30.75" customHeight="1">
      <c r="B55" s="134" t="s">
        <v>3497</v>
      </c>
      <c r="C55" s="122" t="s">
        <v>1930</v>
      </c>
      <c r="D55" s="382">
        <v>2100000</v>
      </c>
      <c r="E55" s="59">
        <v>0.19</v>
      </c>
      <c r="H55" s="134" t="s">
        <v>1407</v>
      </c>
      <c r="I55" s="134" t="s">
        <v>1408</v>
      </c>
      <c r="J55" s="382">
        <v>63255</v>
      </c>
      <c r="K55" s="59">
        <v>0.19</v>
      </c>
      <c r="AK55" s="115"/>
    </row>
    <row r="56" spans="2:37" customFormat="1" ht="30.75" customHeight="1">
      <c r="B56" s="216" t="s">
        <v>3498</v>
      </c>
      <c r="C56" s="217" t="s">
        <v>1932</v>
      </c>
      <c r="D56" s="382">
        <v>6000000</v>
      </c>
      <c r="E56" s="59">
        <v>0.19</v>
      </c>
      <c r="H56" s="134" t="s">
        <v>1409</v>
      </c>
      <c r="I56" s="134" t="s">
        <v>1410</v>
      </c>
      <c r="J56" s="382">
        <v>20837</v>
      </c>
      <c r="K56" s="59">
        <v>0.19</v>
      </c>
      <c r="AK56" s="115"/>
    </row>
    <row r="57" spans="2:37" customFormat="1" ht="30.75" customHeight="1">
      <c r="B57" s="134" t="s">
        <v>3498</v>
      </c>
      <c r="C57" s="122" t="s">
        <v>1933</v>
      </c>
      <c r="D57" s="382">
        <v>4500000</v>
      </c>
      <c r="E57" s="59">
        <v>0.19</v>
      </c>
      <c r="H57" s="134" t="s">
        <v>3499</v>
      </c>
      <c r="I57" s="134" t="s">
        <v>3500</v>
      </c>
      <c r="J57" s="382">
        <v>20837</v>
      </c>
      <c r="K57" s="59">
        <v>0.19</v>
      </c>
      <c r="AK57" s="115"/>
    </row>
    <row r="58" spans="2:37" customFormat="1" ht="30.75" customHeight="1">
      <c r="B58" s="216" t="s">
        <v>3501</v>
      </c>
      <c r="C58" s="217" t="s">
        <v>1935</v>
      </c>
      <c r="D58" s="382">
        <v>8130112</v>
      </c>
      <c r="E58" s="59">
        <v>0.19</v>
      </c>
      <c r="H58" s="134" t="s">
        <v>1412</v>
      </c>
      <c r="I58" s="134" t="s">
        <v>1413</v>
      </c>
      <c r="J58" s="382">
        <v>26046</v>
      </c>
      <c r="K58" s="59">
        <v>0.19</v>
      </c>
      <c r="AK58" s="115"/>
    </row>
    <row r="59" spans="2:37" customFormat="1" ht="30.75" customHeight="1">
      <c r="B59" s="216" t="s">
        <v>3502</v>
      </c>
      <c r="C59" s="217" t="s">
        <v>1937</v>
      </c>
      <c r="D59" s="382">
        <v>13000000</v>
      </c>
      <c r="E59" s="59">
        <v>0.19</v>
      </c>
      <c r="H59" s="134" t="s">
        <v>1412</v>
      </c>
      <c r="I59" s="134" t="s">
        <v>1413</v>
      </c>
      <c r="J59" s="382">
        <v>35000</v>
      </c>
      <c r="K59" s="59">
        <v>0.19</v>
      </c>
      <c r="AK59" s="115"/>
    </row>
    <row r="60" spans="2:37" customFormat="1" ht="30.75" customHeight="1">
      <c r="B60" s="217" t="s">
        <v>3503</v>
      </c>
      <c r="C60" s="217" t="s">
        <v>1939</v>
      </c>
      <c r="D60" s="382">
        <v>893010</v>
      </c>
      <c r="E60" s="59">
        <v>0.19</v>
      </c>
      <c r="H60" s="122" t="s">
        <v>1415</v>
      </c>
      <c r="I60" s="122" t="s">
        <v>1416</v>
      </c>
      <c r="J60" s="382">
        <v>44651</v>
      </c>
      <c r="K60" s="59">
        <v>0.19</v>
      </c>
      <c r="AK60" s="115"/>
    </row>
    <row r="61" spans="2:37" customFormat="1" ht="30.75" customHeight="1">
      <c r="B61" s="217" t="s">
        <v>3504</v>
      </c>
      <c r="C61" s="217" t="s">
        <v>1941</v>
      </c>
      <c r="D61" s="382">
        <v>1280000</v>
      </c>
      <c r="E61" s="59">
        <v>0.19</v>
      </c>
      <c r="H61" s="122" t="s">
        <v>1418</v>
      </c>
      <c r="I61" s="122" t="s">
        <v>1419</v>
      </c>
      <c r="J61" s="382">
        <v>26046</v>
      </c>
      <c r="K61" s="59">
        <v>0.19</v>
      </c>
      <c r="AK61" s="115"/>
    </row>
    <row r="62" spans="2:37" customFormat="1" ht="30.75" customHeight="1">
      <c r="B62" s="217" t="s">
        <v>3505</v>
      </c>
      <c r="C62" s="217" t="s">
        <v>1943</v>
      </c>
      <c r="D62" s="382">
        <v>1700000</v>
      </c>
      <c r="E62" s="59">
        <v>0.19</v>
      </c>
      <c r="H62" s="134" t="s">
        <v>1421</v>
      </c>
      <c r="I62" s="122" t="s">
        <v>1422</v>
      </c>
      <c r="J62" s="382">
        <v>40930</v>
      </c>
      <c r="K62" s="59">
        <v>0.19</v>
      </c>
      <c r="AK62" s="115"/>
    </row>
    <row r="63" spans="2:37" customFormat="1" ht="30.75" customHeight="1">
      <c r="B63" s="217" t="s">
        <v>3506</v>
      </c>
      <c r="C63" s="217" t="s">
        <v>1945</v>
      </c>
      <c r="D63" s="382">
        <v>4200000</v>
      </c>
      <c r="E63" s="59">
        <v>0.19</v>
      </c>
      <c r="H63" s="134" t="s">
        <v>1424</v>
      </c>
      <c r="I63" s="122" t="s">
        <v>1425</v>
      </c>
      <c r="J63" s="382">
        <v>26046</v>
      </c>
      <c r="K63" s="59">
        <v>0.19</v>
      </c>
      <c r="AK63" s="115"/>
    </row>
    <row r="64" spans="2:37" customFormat="1" ht="30.75" customHeight="1">
      <c r="B64" s="217" t="s">
        <v>3507</v>
      </c>
      <c r="C64" s="217" t="s">
        <v>1947</v>
      </c>
      <c r="D64" s="382">
        <v>9700000</v>
      </c>
      <c r="E64" s="59">
        <v>0.19</v>
      </c>
      <c r="H64" s="217" t="s">
        <v>1426</v>
      </c>
      <c r="I64" s="217" t="s">
        <v>1427</v>
      </c>
      <c r="J64" s="382">
        <v>18604</v>
      </c>
      <c r="K64" s="59">
        <v>0.19</v>
      </c>
      <c r="AK64" s="115"/>
    </row>
    <row r="65" spans="2:13" ht="30.75" customHeight="1">
      <c r="B65" s="217" t="s">
        <v>3508</v>
      </c>
      <c r="C65" s="217" t="s">
        <v>1949</v>
      </c>
      <c r="D65" s="382">
        <v>12500000</v>
      </c>
      <c r="E65" s="59">
        <v>0.19</v>
      </c>
      <c r="H65" s="217" t="s">
        <v>1429</v>
      </c>
      <c r="I65" s="217" t="s">
        <v>1430</v>
      </c>
      <c r="J65" s="382">
        <v>20837</v>
      </c>
      <c r="K65" s="59">
        <v>0.19</v>
      </c>
      <c r="L65"/>
      <c r="M65"/>
    </row>
    <row r="66" spans="2:13" ht="30.75" customHeight="1">
      <c r="B66" s="217" t="s">
        <v>3509</v>
      </c>
      <c r="C66" s="217" t="s">
        <v>1951</v>
      </c>
      <c r="D66" s="382">
        <v>558131</v>
      </c>
      <c r="E66" s="59">
        <v>0.19</v>
      </c>
      <c r="H66" s="216" t="s">
        <v>1431</v>
      </c>
      <c r="I66" s="217" t="s">
        <v>1432</v>
      </c>
      <c r="J66" s="382">
        <v>3870</v>
      </c>
      <c r="K66" s="59">
        <v>0.19</v>
      </c>
      <c r="L66"/>
      <c r="M66"/>
    </row>
    <row r="67" spans="2:13" ht="30.75" customHeight="1">
      <c r="B67" s="216" t="s">
        <v>1952</v>
      </c>
      <c r="C67" s="217" t="s">
        <v>1953</v>
      </c>
      <c r="D67" s="382">
        <v>1000000</v>
      </c>
      <c r="E67" s="59">
        <v>0.19</v>
      </c>
      <c r="H67" s="217" t="s">
        <v>1433</v>
      </c>
      <c r="I67" s="217" t="s">
        <v>1434</v>
      </c>
      <c r="J67" s="382">
        <v>6325</v>
      </c>
      <c r="K67" s="59">
        <v>0.19</v>
      </c>
      <c r="L67"/>
      <c r="M67"/>
    </row>
    <row r="68" spans="2:13" ht="30.75" customHeight="1">
      <c r="B68" s="216" t="s">
        <v>1954</v>
      </c>
      <c r="C68" s="217" t="s">
        <v>1955</v>
      </c>
      <c r="D68" s="382">
        <v>2976700</v>
      </c>
      <c r="E68" s="59">
        <v>0.19</v>
      </c>
      <c r="H68" s="134" t="s">
        <v>1435</v>
      </c>
      <c r="I68" s="134" t="s">
        <v>1436</v>
      </c>
      <c r="J68" s="382">
        <v>149000</v>
      </c>
      <c r="K68" s="59">
        <v>0.19</v>
      </c>
      <c r="L68"/>
      <c r="M68"/>
    </row>
    <row r="69" spans="2:13" ht="30.75" customHeight="1">
      <c r="B69" s="134" t="s">
        <v>1956</v>
      </c>
      <c r="C69" s="122" t="s">
        <v>1957</v>
      </c>
      <c r="D69" s="382">
        <v>2000000</v>
      </c>
      <c r="E69" s="59">
        <v>0.19</v>
      </c>
      <c r="H69" s="134" t="s">
        <v>1437</v>
      </c>
      <c r="I69" s="134" t="s">
        <v>1438</v>
      </c>
      <c r="J69" s="382">
        <v>200000</v>
      </c>
      <c r="K69" s="59">
        <v>0.19</v>
      </c>
      <c r="L69"/>
      <c r="M69"/>
    </row>
    <row r="70" spans="2:13" ht="30.75" customHeight="1">
      <c r="B70" s="134" t="s">
        <v>1958</v>
      </c>
      <c r="C70" s="122" t="s">
        <v>1959</v>
      </c>
      <c r="D70" s="382">
        <v>5953400</v>
      </c>
      <c r="E70" s="59">
        <v>0.19</v>
      </c>
      <c r="H70" s="217" t="s">
        <v>1439</v>
      </c>
      <c r="I70" s="217" t="s">
        <v>1440</v>
      </c>
      <c r="J70" s="382">
        <v>45000</v>
      </c>
      <c r="K70" s="59">
        <v>0.19</v>
      </c>
      <c r="L70"/>
      <c r="M70"/>
    </row>
    <row r="71" spans="2:13" ht="30.75" customHeight="1">
      <c r="B71" s="217" t="s">
        <v>1960</v>
      </c>
      <c r="C71" s="218" t="s">
        <v>3510</v>
      </c>
      <c r="D71" s="382">
        <v>1600000</v>
      </c>
      <c r="E71" s="59">
        <v>0.19</v>
      </c>
      <c r="H71" s="217" t="s">
        <v>1441</v>
      </c>
      <c r="I71" s="217" t="s">
        <v>1440</v>
      </c>
      <c r="J71" s="382">
        <v>22000</v>
      </c>
      <c r="K71" s="59">
        <v>0.19</v>
      </c>
      <c r="L71"/>
      <c r="M71"/>
    </row>
    <row r="72" spans="2:13" ht="30.75" customHeight="1">
      <c r="B72" s="217" t="s">
        <v>1962</v>
      </c>
      <c r="C72" s="218" t="s">
        <v>3510</v>
      </c>
      <c r="D72" s="382">
        <v>1900000</v>
      </c>
      <c r="E72" s="59">
        <v>0.19</v>
      </c>
      <c r="H72" s="134" t="s">
        <v>1442</v>
      </c>
      <c r="I72" s="134" t="s">
        <v>1440</v>
      </c>
      <c r="J72" s="382">
        <v>7442</v>
      </c>
      <c r="K72" s="59">
        <v>0.19</v>
      </c>
      <c r="L72"/>
      <c r="M72"/>
    </row>
    <row r="73" spans="2:13" ht="30.75" customHeight="1">
      <c r="B73" s="217" t="s">
        <v>1963</v>
      </c>
      <c r="C73" s="218" t="s">
        <v>3511</v>
      </c>
      <c r="D73" s="382">
        <v>2000000</v>
      </c>
      <c r="E73" s="59">
        <v>0.19</v>
      </c>
      <c r="H73" s="134" t="s">
        <v>1443</v>
      </c>
      <c r="I73" s="134" t="s">
        <v>1444</v>
      </c>
      <c r="J73" s="382">
        <v>11163</v>
      </c>
      <c r="K73" s="59">
        <v>0.19</v>
      </c>
      <c r="L73"/>
      <c r="M73"/>
    </row>
    <row r="74" spans="2:13" ht="30.75" customHeight="1">
      <c r="B74" s="217" t="s">
        <v>1965</v>
      </c>
      <c r="C74" s="218" t="s">
        <v>3510</v>
      </c>
      <c r="D74" s="382">
        <v>2800000</v>
      </c>
      <c r="E74" s="59">
        <v>0.19</v>
      </c>
      <c r="H74" s="134" t="s">
        <v>1446</v>
      </c>
      <c r="I74" s="134" t="s">
        <v>1447</v>
      </c>
      <c r="J74" s="382">
        <v>9674</v>
      </c>
      <c r="K74" s="59">
        <v>0.19</v>
      </c>
      <c r="L74"/>
      <c r="M74"/>
    </row>
    <row r="75" spans="2:13" ht="30.75" customHeight="1">
      <c r="B75" s="217" t="s">
        <v>1966</v>
      </c>
      <c r="C75" s="218" t="s">
        <v>3510</v>
      </c>
      <c r="D75" s="382">
        <v>4000000</v>
      </c>
      <c r="E75" s="59">
        <v>0.19</v>
      </c>
      <c r="H75" s="134" t="s">
        <v>1448</v>
      </c>
      <c r="I75" s="134" t="s">
        <v>1449</v>
      </c>
      <c r="J75" s="382">
        <v>20000</v>
      </c>
      <c r="K75" s="59">
        <v>0.19</v>
      </c>
      <c r="L75"/>
      <c r="M75"/>
    </row>
    <row r="76" spans="2:13" ht="30.75" customHeight="1">
      <c r="H76" s="122" t="s">
        <v>1450</v>
      </c>
      <c r="I76" s="122" t="s">
        <v>1451</v>
      </c>
      <c r="J76" s="382">
        <v>16372</v>
      </c>
      <c r="K76" s="59">
        <v>0.19</v>
      </c>
      <c r="L76"/>
      <c r="M76"/>
    </row>
    <row r="77" spans="2:13" ht="30.75" customHeight="1">
      <c r="H77" s="134" t="s">
        <v>1452</v>
      </c>
      <c r="I77" s="134" t="s">
        <v>1453</v>
      </c>
      <c r="J77" s="382">
        <v>18604</v>
      </c>
      <c r="K77" s="59">
        <v>0.19</v>
      </c>
      <c r="L77"/>
      <c r="M77"/>
    </row>
    <row r="78" spans="2:13" ht="30.75" customHeight="1">
      <c r="H78" s="134" t="s">
        <v>1454</v>
      </c>
      <c r="I78" s="134" t="s">
        <v>1453</v>
      </c>
      <c r="J78" s="382">
        <v>12651</v>
      </c>
      <c r="K78" s="59">
        <v>0.19</v>
      </c>
      <c r="L78"/>
      <c r="M78"/>
    </row>
    <row r="79" spans="2:13" ht="30.75" customHeight="1">
      <c r="H79" s="134" t="s">
        <v>1455</v>
      </c>
      <c r="I79" s="122" t="s">
        <v>1456</v>
      </c>
      <c r="J79" s="382">
        <v>11163</v>
      </c>
      <c r="K79" s="59">
        <v>0.19</v>
      </c>
      <c r="L79"/>
      <c r="M79"/>
    </row>
    <row r="80" spans="2:13" ht="30.75" customHeight="1">
      <c r="H80" s="134" t="s">
        <v>1458</v>
      </c>
      <c r="I80" s="122" t="s">
        <v>1459</v>
      </c>
      <c r="J80" s="382">
        <v>111626</v>
      </c>
      <c r="K80" s="59">
        <v>0.19</v>
      </c>
      <c r="L80"/>
      <c r="M80"/>
    </row>
    <row r="81" spans="8:13" ht="30.75" customHeight="1">
      <c r="H81" s="134" t="s">
        <v>1461</v>
      </c>
      <c r="I81" s="134" t="s">
        <v>1462</v>
      </c>
      <c r="J81" s="382">
        <v>111626</v>
      </c>
      <c r="K81" s="59">
        <v>0.19</v>
      </c>
      <c r="L81"/>
      <c r="M81"/>
    </row>
    <row r="82" spans="8:13" ht="30.75" customHeight="1">
      <c r="H82" s="134" t="s">
        <v>1463</v>
      </c>
      <c r="I82" s="134" t="s">
        <v>1463</v>
      </c>
      <c r="J82" s="382">
        <v>208369</v>
      </c>
      <c r="K82" s="59">
        <v>0.19</v>
      </c>
      <c r="L82"/>
      <c r="M82"/>
    </row>
    <row r="83" spans="8:13" ht="30.75" customHeight="1">
      <c r="H83" s="134" t="s">
        <v>1465</v>
      </c>
      <c r="I83" s="134" t="s">
        <v>1466</v>
      </c>
      <c r="J83" s="382">
        <v>18000</v>
      </c>
      <c r="K83" s="59">
        <v>0.19</v>
      </c>
      <c r="L83"/>
      <c r="M83"/>
    </row>
    <row r="84" spans="8:13" ht="30.75" customHeight="1">
      <c r="H84" s="134" t="s">
        <v>1468</v>
      </c>
      <c r="I84" s="122" t="s">
        <v>1469</v>
      </c>
      <c r="J84" s="382">
        <v>18604</v>
      </c>
      <c r="K84" s="59">
        <v>0.19</v>
      </c>
      <c r="L84"/>
      <c r="M84"/>
    </row>
    <row r="85" spans="8:13" ht="30.75" customHeight="1">
      <c r="H85" s="134" t="s">
        <v>1470</v>
      </c>
      <c r="I85" s="122" t="s">
        <v>1471</v>
      </c>
      <c r="J85" s="382">
        <v>33488</v>
      </c>
      <c r="K85" s="59">
        <v>0.19</v>
      </c>
      <c r="L85"/>
      <c r="M85"/>
    </row>
    <row r="86" spans="8:13" ht="30.75" customHeight="1">
      <c r="H86" s="134" t="s">
        <v>1473</v>
      </c>
      <c r="I86" s="122" t="s">
        <v>1474</v>
      </c>
      <c r="J86" s="382">
        <v>26790</v>
      </c>
      <c r="K86" s="59">
        <v>0.19</v>
      </c>
      <c r="L86"/>
      <c r="M86"/>
    </row>
    <row r="87" spans="8:13" ht="30.75" customHeight="1">
      <c r="H87" s="134" t="s">
        <v>1475</v>
      </c>
      <c r="I87" s="122" t="s">
        <v>1474</v>
      </c>
      <c r="J87" s="382">
        <v>41000</v>
      </c>
      <c r="K87" s="59">
        <v>0.19</v>
      </c>
      <c r="L87"/>
      <c r="M87"/>
    </row>
    <row r="88" spans="8:13" ht="30.75" customHeight="1">
      <c r="H88" s="144" t="s">
        <v>3512</v>
      </c>
      <c r="I88" s="124" t="s">
        <v>3513</v>
      </c>
      <c r="J88" s="382">
        <v>44651</v>
      </c>
      <c r="K88" s="59">
        <v>0.19</v>
      </c>
      <c r="L88"/>
      <c r="M88"/>
    </row>
    <row r="89" spans="8:13" ht="30.75" customHeight="1">
      <c r="H89" s="144" t="s">
        <v>3514</v>
      </c>
      <c r="I89" s="124" t="s">
        <v>3513</v>
      </c>
      <c r="J89" s="382">
        <v>89301</v>
      </c>
      <c r="K89" s="59">
        <v>0.19</v>
      </c>
      <c r="L89"/>
      <c r="M89"/>
    </row>
    <row r="90" spans="8:13" ht="30.75" customHeight="1">
      <c r="H90" s="134" t="s">
        <v>1476</v>
      </c>
      <c r="I90" s="134" t="s">
        <v>1477</v>
      </c>
      <c r="J90" s="382">
        <v>66976</v>
      </c>
      <c r="K90" s="59">
        <v>0.19</v>
      </c>
      <c r="L90"/>
      <c r="M90"/>
    </row>
    <row r="91" spans="8:13" ht="30.75" customHeight="1">
      <c r="H91" s="134" t="s">
        <v>1479</v>
      </c>
      <c r="I91" s="134" t="s">
        <v>1480</v>
      </c>
      <c r="J91" s="382">
        <v>19349</v>
      </c>
      <c r="K91" s="59">
        <v>0.19</v>
      </c>
      <c r="L91"/>
      <c r="M91"/>
    </row>
    <row r="92" spans="8:13" ht="30.75" customHeight="1">
      <c r="H92" s="134" t="s">
        <v>1482</v>
      </c>
      <c r="I92" s="134" t="s">
        <v>1483</v>
      </c>
      <c r="J92" s="382">
        <v>2000</v>
      </c>
      <c r="K92" s="59">
        <v>0.19</v>
      </c>
      <c r="L92"/>
      <c r="M92"/>
    </row>
    <row r="93" spans="8:13" ht="30.75" customHeight="1">
      <c r="H93" s="134" t="s">
        <v>3515</v>
      </c>
      <c r="I93" s="134" t="s">
        <v>3516</v>
      </c>
      <c r="J93" s="382">
        <v>37500</v>
      </c>
      <c r="K93" s="59">
        <v>0.19</v>
      </c>
      <c r="L93"/>
      <c r="M93"/>
    </row>
    <row r="94" spans="8:13" ht="30.75" customHeight="1">
      <c r="H94" s="134" t="s">
        <v>1484</v>
      </c>
      <c r="I94" s="134" t="s">
        <v>1485</v>
      </c>
      <c r="J94" s="382">
        <v>260461</v>
      </c>
      <c r="K94" s="59">
        <v>0.19</v>
      </c>
      <c r="L94"/>
      <c r="M94"/>
    </row>
    <row r="95" spans="8:13" ht="30.75" customHeight="1">
      <c r="H95" s="134" t="s">
        <v>3517</v>
      </c>
      <c r="I95" s="134" t="s">
        <v>3518</v>
      </c>
      <c r="J95" s="382">
        <v>33488</v>
      </c>
      <c r="K95" s="59">
        <v>0.19</v>
      </c>
      <c r="L95"/>
      <c r="M95"/>
    </row>
    <row r="96" spans="8:13" ht="30.75" customHeight="1">
      <c r="H96" s="134" t="s">
        <v>1486</v>
      </c>
      <c r="I96" s="122" t="s">
        <v>1487</v>
      </c>
      <c r="J96" s="382">
        <v>33488</v>
      </c>
      <c r="K96" s="59">
        <v>0.19</v>
      </c>
      <c r="L96"/>
      <c r="M96"/>
    </row>
    <row r="97" spans="8:13" ht="30.75" customHeight="1">
      <c r="H97" s="122" t="s">
        <v>1489</v>
      </c>
      <c r="I97" s="122" t="s">
        <v>1490</v>
      </c>
      <c r="J97" s="382">
        <v>44651</v>
      </c>
      <c r="K97" s="59">
        <v>0.19</v>
      </c>
      <c r="L97"/>
      <c r="M97"/>
    </row>
    <row r="98" spans="8:13" ht="30.75" customHeight="1">
      <c r="H98" s="122" t="s">
        <v>1492</v>
      </c>
      <c r="I98" s="122" t="s">
        <v>1493</v>
      </c>
      <c r="J98" s="382">
        <v>14139</v>
      </c>
      <c r="K98" s="59">
        <v>0.19</v>
      </c>
      <c r="L98"/>
      <c r="M98"/>
    </row>
    <row r="99" spans="8:13" ht="30.75" customHeight="1">
      <c r="H99" s="122" t="s">
        <v>1495</v>
      </c>
      <c r="I99" s="122" t="s">
        <v>1496</v>
      </c>
      <c r="J99" s="382">
        <v>20837</v>
      </c>
      <c r="K99" s="59">
        <v>0.19</v>
      </c>
      <c r="L99"/>
      <c r="M99"/>
    </row>
    <row r="100" spans="8:13" ht="30.75" customHeight="1">
      <c r="H100" s="134" t="s">
        <v>1498</v>
      </c>
      <c r="I100" s="134" t="s">
        <v>1499</v>
      </c>
      <c r="J100" s="382">
        <v>3349</v>
      </c>
      <c r="K100" s="59">
        <v>0.19</v>
      </c>
      <c r="L100"/>
      <c r="M100"/>
    </row>
    <row r="101" spans="8:13" ht="30.75" customHeight="1">
      <c r="H101" s="122" t="s">
        <v>1500</v>
      </c>
      <c r="I101" s="122" t="s">
        <v>1501</v>
      </c>
      <c r="J101" s="382">
        <v>16372</v>
      </c>
      <c r="K101" s="59">
        <v>0.19</v>
      </c>
      <c r="L101"/>
      <c r="M101"/>
    </row>
    <row r="102" spans="8:13" ht="30.75" customHeight="1">
      <c r="H102" s="134" t="s">
        <v>1502</v>
      </c>
      <c r="I102" s="134" t="s">
        <v>1503</v>
      </c>
      <c r="J102" s="382">
        <v>8930</v>
      </c>
      <c r="K102" s="59">
        <v>0.19</v>
      </c>
      <c r="L102"/>
      <c r="M102"/>
    </row>
    <row r="103" spans="8:13" ht="30.75" customHeight="1">
      <c r="H103" s="134" t="s">
        <v>1504</v>
      </c>
      <c r="I103" s="122" t="s">
        <v>1505</v>
      </c>
      <c r="J103" s="382">
        <v>9674</v>
      </c>
      <c r="K103" s="59">
        <v>0.19</v>
      </c>
      <c r="L103"/>
      <c r="M103"/>
    </row>
    <row r="104" spans="8:13" ht="30.75" customHeight="1">
      <c r="H104" s="134" t="s">
        <v>1506</v>
      </c>
      <c r="I104" s="122" t="s">
        <v>1507</v>
      </c>
      <c r="J104" s="382">
        <v>29767</v>
      </c>
      <c r="K104" s="59">
        <v>0.19</v>
      </c>
      <c r="L104"/>
      <c r="M104"/>
    </row>
    <row r="105" spans="8:13" ht="30.75" customHeight="1">
      <c r="H105" s="134" t="s">
        <v>1508</v>
      </c>
      <c r="I105" s="122" t="s">
        <v>1509</v>
      </c>
      <c r="J105" s="382">
        <v>13395</v>
      </c>
      <c r="K105" s="59">
        <v>0.19</v>
      </c>
      <c r="L105"/>
      <c r="M105"/>
    </row>
    <row r="106" spans="8:13" ht="30.75" customHeight="1">
      <c r="H106" s="134" t="s">
        <v>1510</v>
      </c>
      <c r="I106" s="122" t="s">
        <v>1511</v>
      </c>
      <c r="J106" s="382">
        <v>53581</v>
      </c>
      <c r="K106" s="59">
        <v>0.19</v>
      </c>
      <c r="L106"/>
      <c r="M106"/>
    </row>
    <row r="107" spans="8:13" ht="30.75" customHeight="1">
      <c r="H107" s="134" t="s">
        <v>1512</v>
      </c>
      <c r="I107" s="122" t="s">
        <v>1513</v>
      </c>
      <c r="J107" s="382">
        <v>81859</v>
      </c>
      <c r="K107" s="59">
        <v>0.19</v>
      </c>
      <c r="L107"/>
      <c r="M107"/>
    </row>
    <row r="108" spans="8:13" ht="30.75" customHeight="1">
      <c r="H108" s="134" t="s">
        <v>3519</v>
      </c>
      <c r="I108" s="122" t="s">
        <v>3520</v>
      </c>
      <c r="J108" s="382">
        <v>89301</v>
      </c>
      <c r="K108" s="59">
        <v>0.19</v>
      </c>
      <c r="L108"/>
      <c r="M108"/>
    </row>
    <row r="109" spans="8:13" ht="30.75" customHeight="1">
      <c r="H109" s="134" t="s">
        <v>1514</v>
      </c>
      <c r="I109" s="122" t="s">
        <v>1515</v>
      </c>
      <c r="J109" s="382">
        <v>66232</v>
      </c>
      <c r="K109" s="59">
        <v>0.19</v>
      </c>
      <c r="L109"/>
      <c r="M109"/>
    </row>
    <row r="110" spans="8:13" ht="30.75" customHeight="1">
      <c r="H110" s="134" t="s">
        <v>1516</v>
      </c>
      <c r="I110" s="122" t="s">
        <v>1517</v>
      </c>
      <c r="J110" s="382">
        <v>62511</v>
      </c>
      <c r="K110" s="59">
        <v>0.19</v>
      </c>
      <c r="L110"/>
      <c r="M110"/>
    </row>
    <row r="111" spans="8:13" ht="30.75" customHeight="1">
      <c r="H111" s="134" t="s">
        <v>1518</v>
      </c>
      <c r="I111" s="122" t="s">
        <v>1519</v>
      </c>
      <c r="J111" s="382">
        <v>14884</v>
      </c>
      <c r="K111" s="59">
        <v>0.19</v>
      </c>
      <c r="L111"/>
      <c r="M111"/>
    </row>
    <row r="112" spans="8:13" ht="30.75" customHeight="1">
      <c r="H112" s="134" t="s">
        <v>1520</v>
      </c>
      <c r="I112" s="122" t="s">
        <v>1521</v>
      </c>
      <c r="J112" s="382">
        <v>23069</v>
      </c>
      <c r="K112" s="59">
        <v>0.19</v>
      </c>
      <c r="L112"/>
      <c r="M112"/>
    </row>
    <row r="113" spans="8:13" ht="30.75" customHeight="1">
      <c r="H113" s="134" t="s">
        <v>1522</v>
      </c>
      <c r="I113" s="122" t="s">
        <v>1523</v>
      </c>
      <c r="J113" s="382">
        <v>223253</v>
      </c>
      <c r="K113" s="59">
        <v>0.19</v>
      </c>
      <c r="L113"/>
      <c r="M113"/>
    </row>
    <row r="114" spans="8:13" ht="30.75" customHeight="1">
      <c r="H114" s="134" t="s">
        <v>1524</v>
      </c>
      <c r="I114" s="122" t="s">
        <v>1525</v>
      </c>
      <c r="J114" s="382">
        <v>446505</v>
      </c>
      <c r="K114" s="59">
        <v>0.19</v>
      </c>
      <c r="L114"/>
      <c r="M114"/>
    </row>
    <row r="115" spans="8:13" ht="30.75" customHeight="1">
      <c r="H115" s="134" t="s">
        <v>1526</v>
      </c>
      <c r="I115" s="122" t="s">
        <v>1527</v>
      </c>
      <c r="J115" s="382">
        <v>193486</v>
      </c>
      <c r="K115" s="59">
        <v>0.19</v>
      </c>
      <c r="L115"/>
      <c r="M115"/>
    </row>
    <row r="116" spans="8:13" ht="30.75" customHeight="1">
      <c r="H116" s="134" t="s">
        <v>1528</v>
      </c>
      <c r="I116" s="134" t="s">
        <v>1529</v>
      </c>
      <c r="J116" s="383">
        <v>595</v>
      </c>
      <c r="K116" s="59">
        <v>0.19</v>
      </c>
      <c r="L116"/>
      <c r="M116"/>
    </row>
    <row r="117" spans="8:13" ht="30.75" customHeight="1">
      <c r="H117" s="134" t="s">
        <v>1530</v>
      </c>
      <c r="I117" s="122" t="s">
        <v>1531</v>
      </c>
      <c r="J117" s="382">
        <v>1116</v>
      </c>
      <c r="K117" s="59">
        <v>0.19</v>
      </c>
      <c r="L117"/>
      <c r="M117"/>
    </row>
    <row r="118" spans="8:13" ht="30.75" customHeight="1">
      <c r="H118" s="134" t="s">
        <v>3521</v>
      </c>
      <c r="I118" s="122" t="s">
        <v>3522</v>
      </c>
      <c r="J118" s="382">
        <v>208369</v>
      </c>
      <c r="K118" s="59">
        <v>0.19</v>
      </c>
      <c r="L118"/>
      <c r="M118"/>
    </row>
    <row r="119" spans="8:13" ht="30.75" customHeight="1">
      <c r="H119" s="134" t="s">
        <v>3523</v>
      </c>
      <c r="I119" s="122" t="s">
        <v>3524</v>
      </c>
      <c r="J119" s="382">
        <v>141393</v>
      </c>
      <c r="K119" s="59">
        <v>0.19</v>
      </c>
      <c r="L119"/>
      <c r="M119"/>
    </row>
    <row r="120" spans="8:13" ht="30.75" customHeight="1">
      <c r="H120" s="134" t="s">
        <v>3525</v>
      </c>
      <c r="I120" s="122" t="s">
        <v>3526</v>
      </c>
      <c r="J120" s="382">
        <v>133952</v>
      </c>
      <c r="K120" s="59">
        <v>0.19</v>
      </c>
      <c r="L120"/>
      <c r="M120"/>
    </row>
    <row r="121" spans="8:13" ht="30.75" customHeight="1">
      <c r="H121" s="134" t="s">
        <v>3527</v>
      </c>
      <c r="I121" s="122" t="s">
        <v>3528</v>
      </c>
      <c r="J121" s="382">
        <v>111626</v>
      </c>
      <c r="K121" s="59">
        <v>0.19</v>
      </c>
      <c r="L121"/>
      <c r="M121"/>
    </row>
    <row r="122" spans="8:13" ht="30.75" customHeight="1">
      <c r="H122" s="148" t="s">
        <v>3529</v>
      </c>
      <c r="I122" s="209" t="s">
        <v>3530</v>
      </c>
      <c r="J122" s="382">
        <v>2083690</v>
      </c>
      <c r="K122" s="59">
        <v>0.19</v>
      </c>
      <c r="L122"/>
      <c r="M122"/>
    </row>
    <row r="123" spans="8:13" ht="30.75" customHeight="1">
      <c r="H123" s="148" t="s">
        <v>3531</v>
      </c>
      <c r="I123" s="209" t="s">
        <v>3532</v>
      </c>
      <c r="J123" s="382">
        <v>208369</v>
      </c>
      <c r="K123" s="59">
        <v>0.19</v>
      </c>
      <c r="L123"/>
      <c r="M123"/>
    </row>
    <row r="124" spans="8:13" ht="30.75" customHeight="1">
      <c r="H124" s="134" t="s">
        <v>1532</v>
      </c>
      <c r="I124" s="134" t="s">
        <v>1533</v>
      </c>
      <c r="J124" s="382">
        <v>66976</v>
      </c>
      <c r="K124" s="59">
        <v>0.19</v>
      </c>
      <c r="L124"/>
      <c r="M124"/>
    </row>
    <row r="125" spans="8:13" ht="30.75" customHeight="1">
      <c r="H125" s="134" t="s">
        <v>1534</v>
      </c>
      <c r="I125" s="122" t="s">
        <v>1535</v>
      </c>
      <c r="J125" s="382">
        <v>33488</v>
      </c>
      <c r="K125" s="59">
        <v>0.19</v>
      </c>
      <c r="L125"/>
      <c r="M125"/>
    </row>
    <row r="126" spans="8:13" ht="30.75" customHeight="1">
      <c r="H126" s="134" t="s">
        <v>1536</v>
      </c>
      <c r="I126" s="122" t="s">
        <v>1537</v>
      </c>
      <c r="J126" s="382">
        <v>66976</v>
      </c>
      <c r="K126" s="59">
        <v>0.19</v>
      </c>
      <c r="L126"/>
      <c r="M126"/>
    </row>
    <row r="127" spans="8:13" ht="30.75" customHeight="1">
      <c r="H127" s="134" t="s">
        <v>1538</v>
      </c>
      <c r="I127" s="134" t="s">
        <v>1539</v>
      </c>
      <c r="J127" s="382">
        <v>28279</v>
      </c>
      <c r="K127" s="59">
        <v>0.19</v>
      </c>
      <c r="L127"/>
      <c r="M127"/>
    </row>
    <row r="128" spans="8:13" ht="30.75" customHeight="1">
      <c r="H128" s="134" t="s">
        <v>1540</v>
      </c>
      <c r="I128" s="122" t="s">
        <v>1541</v>
      </c>
      <c r="J128" s="382">
        <v>1860</v>
      </c>
      <c r="K128" s="59">
        <v>0.19</v>
      </c>
      <c r="L128"/>
      <c r="M128"/>
    </row>
    <row r="129" spans="8:13" ht="30.75" customHeight="1">
      <c r="H129" s="134" t="s">
        <v>1542</v>
      </c>
      <c r="I129" s="134" t="s">
        <v>1543</v>
      </c>
      <c r="J129" s="382">
        <v>133952</v>
      </c>
      <c r="K129" s="59">
        <v>0.19</v>
      </c>
      <c r="L129"/>
      <c r="M129"/>
    </row>
    <row r="130" spans="8:13" ht="30.75" customHeight="1">
      <c r="H130" s="134" t="s">
        <v>1544</v>
      </c>
      <c r="I130" s="122" t="s">
        <v>1545</v>
      </c>
      <c r="J130" s="382">
        <v>40000</v>
      </c>
      <c r="K130" s="59">
        <v>0.19</v>
      </c>
      <c r="L130"/>
      <c r="M130"/>
    </row>
    <row r="131" spans="8:13" ht="30.75" customHeight="1">
      <c r="H131" s="122" t="s">
        <v>1547</v>
      </c>
      <c r="I131" s="122" t="s">
        <v>1548</v>
      </c>
      <c r="J131" s="382">
        <v>52092</v>
      </c>
      <c r="K131" s="59">
        <v>0.19</v>
      </c>
      <c r="L131"/>
      <c r="M131"/>
    </row>
    <row r="132" spans="8:13" ht="30.75" customHeight="1">
      <c r="H132" s="134" t="s">
        <v>1549</v>
      </c>
      <c r="I132" s="134" t="s">
        <v>1550</v>
      </c>
      <c r="J132" s="382">
        <v>21581</v>
      </c>
      <c r="K132" s="59">
        <v>0.19</v>
      </c>
      <c r="L132"/>
      <c r="M132"/>
    </row>
    <row r="133" spans="8:13" ht="30.75" customHeight="1">
      <c r="H133" s="134" t="s">
        <v>1552</v>
      </c>
      <c r="I133" s="122" t="s">
        <v>1553</v>
      </c>
      <c r="J133" s="382">
        <v>40930</v>
      </c>
      <c r="K133" s="59">
        <v>0.19</v>
      </c>
      <c r="L133"/>
      <c r="M133"/>
    </row>
    <row r="134" spans="8:13" ht="30.75" customHeight="1">
      <c r="H134" s="134" t="s">
        <v>1554</v>
      </c>
      <c r="I134" s="134" t="s">
        <v>1555</v>
      </c>
      <c r="J134" s="382">
        <v>29767</v>
      </c>
      <c r="K134" s="59">
        <v>0.19</v>
      </c>
      <c r="L134"/>
      <c r="M134"/>
    </row>
    <row r="135" spans="8:13" ht="30.75" customHeight="1">
      <c r="H135" s="134" t="s">
        <v>1556</v>
      </c>
      <c r="I135" s="134" t="s">
        <v>1557</v>
      </c>
      <c r="J135" s="382">
        <v>43162</v>
      </c>
      <c r="K135" s="59">
        <v>0.19</v>
      </c>
      <c r="L135"/>
      <c r="M135"/>
    </row>
    <row r="136" spans="8:13" ht="30.75" customHeight="1">
      <c r="H136" s="134" t="s">
        <v>1558</v>
      </c>
      <c r="I136" s="134" t="s">
        <v>1557</v>
      </c>
      <c r="J136" s="382">
        <v>23814</v>
      </c>
      <c r="K136" s="59">
        <v>0.19</v>
      </c>
      <c r="L136"/>
      <c r="M136"/>
    </row>
    <row r="137" spans="8:13" ht="30.75" customHeight="1">
      <c r="H137" s="134" t="s">
        <v>1559</v>
      </c>
      <c r="I137" s="134" t="s">
        <v>1560</v>
      </c>
      <c r="J137" s="382">
        <v>45000</v>
      </c>
      <c r="K137" s="59">
        <v>0.19</v>
      </c>
      <c r="L137"/>
      <c r="M137"/>
    </row>
    <row r="138" spans="8:13" ht="30.75" customHeight="1">
      <c r="H138" s="134" t="s">
        <v>1561</v>
      </c>
      <c r="I138" s="134" t="s">
        <v>1560</v>
      </c>
      <c r="J138" s="382">
        <v>40930</v>
      </c>
      <c r="K138" s="59">
        <v>0.19</v>
      </c>
      <c r="L138"/>
      <c r="M138"/>
    </row>
    <row r="139" spans="8:13" ht="30.75" customHeight="1">
      <c r="H139" s="134" t="s">
        <v>3533</v>
      </c>
      <c r="I139" s="134" t="s">
        <v>3534</v>
      </c>
      <c r="J139" s="382">
        <v>44651</v>
      </c>
      <c r="K139" s="59">
        <v>0.19</v>
      </c>
      <c r="L139"/>
      <c r="M139"/>
    </row>
    <row r="140" spans="8:13" ht="30.75" customHeight="1">
      <c r="H140" s="124" t="s">
        <v>3535</v>
      </c>
      <c r="I140" s="124" t="s">
        <v>3536</v>
      </c>
      <c r="J140" s="382">
        <v>53581</v>
      </c>
      <c r="K140" s="59">
        <v>0.19</v>
      </c>
      <c r="L140"/>
      <c r="M140"/>
    </row>
    <row r="141" spans="8:13" ht="30.75" customHeight="1">
      <c r="H141" s="148" t="s">
        <v>1562</v>
      </c>
      <c r="I141" s="227" t="s">
        <v>3537</v>
      </c>
      <c r="J141" s="382">
        <v>141393</v>
      </c>
      <c r="K141" s="59">
        <v>0.19</v>
      </c>
      <c r="L141"/>
      <c r="M141"/>
    </row>
    <row r="142" spans="8:13" ht="30.75" customHeight="1">
      <c r="H142" s="134" t="s">
        <v>1564</v>
      </c>
      <c r="I142" s="122" t="s">
        <v>1565</v>
      </c>
      <c r="J142" s="382">
        <v>230694</v>
      </c>
      <c r="K142" s="59">
        <v>0.19</v>
      </c>
      <c r="L142"/>
      <c r="M142"/>
    </row>
    <row r="143" spans="8:13" ht="30.75" customHeight="1">
      <c r="H143" s="134" t="s">
        <v>1566</v>
      </c>
      <c r="I143" s="134" t="s">
        <v>1567</v>
      </c>
      <c r="J143" s="382">
        <v>18604</v>
      </c>
      <c r="K143" s="59">
        <v>0.19</v>
      </c>
      <c r="L143"/>
      <c r="M143"/>
    </row>
    <row r="144" spans="8:13" ht="30.75" customHeight="1">
      <c r="H144" s="122" t="s">
        <v>1569</v>
      </c>
      <c r="I144" s="122" t="s">
        <v>1570</v>
      </c>
      <c r="J144" s="382">
        <v>15628</v>
      </c>
      <c r="K144" s="59">
        <v>0.19</v>
      </c>
      <c r="L144"/>
      <c r="M144"/>
    </row>
    <row r="145" spans="8:13" ht="30.75" customHeight="1">
      <c r="H145" s="134" t="s">
        <v>1571</v>
      </c>
      <c r="I145" s="134" t="s">
        <v>1572</v>
      </c>
      <c r="J145" s="382">
        <v>7293</v>
      </c>
      <c r="K145" s="59">
        <v>0.19</v>
      </c>
      <c r="L145"/>
      <c r="M145"/>
    </row>
    <row r="146" spans="8:13" ht="30.75" customHeight="1">
      <c r="H146" s="134" t="s">
        <v>1573</v>
      </c>
      <c r="I146" s="134" t="s">
        <v>3538</v>
      </c>
      <c r="J146" s="382">
        <v>20837</v>
      </c>
      <c r="K146" s="59">
        <v>0.19</v>
      </c>
      <c r="L146"/>
      <c r="M146"/>
    </row>
    <row r="147" spans="8:13" ht="30.75" customHeight="1">
      <c r="H147" s="134" t="s">
        <v>1575</v>
      </c>
      <c r="I147" s="134" t="s">
        <v>1576</v>
      </c>
      <c r="J147" s="382">
        <v>19349</v>
      </c>
      <c r="K147" s="59">
        <v>0.19</v>
      </c>
      <c r="L147"/>
      <c r="M147"/>
    </row>
    <row r="148" spans="8:13" ht="30.75" customHeight="1">
      <c r="H148" s="122" t="s">
        <v>1577</v>
      </c>
      <c r="I148" s="122" t="s">
        <v>1578</v>
      </c>
      <c r="J148" s="382">
        <v>11907</v>
      </c>
      <c r="K148" s="59">
        <v>0.19</v>
      </c>
      <c r="L148"/>
      <c r="M148"/>
    </row>
    <row r="149" spans="8:13" ht="30.75" customHeight="1">
      <c r="H149" s="134" t="s">
        <v>1579</v>
      </c>
      <c r="I149" s="134" t="s">
        <v>1580</v>
      </c>
      <c r="J149" s="382">
        <v>14960</v>
      </c>
      <c r="K149" s="59">
        <v>0.19</v>
      </c>
      <c r="L149"/>
      <c r="M149"/>
    </row>
    <row r="150" spans="8:13" ht="30.75" customHeight="1">
      <c r="H150" s="122" t="s">
        <v>1582</v>
      </c>
      <c r="I150" s="122" t="s">
        <v>1583</v>
      </c>
      <c r="J150" s="382">
        <v>19000</v>
      </c>
      <c r="K150" s="59">
        <v>0.19</v>
      </c>
      <c r="L150"/>
      <c r="M150"/>
    </row>
    <row r="151" spans="8:13" ht="30.75" customHeight="1">
      <c r="H151" s="134" t="s">
        <v>1585</v>
      </c>
      <c r="I151" s="122" t="s">
        <v>1586</v>
      </c>
      <c r="J151" s="382">
        <v>26046</v>
      </c>
      <c r="K151" s="59">
        <v>0.19</v>
      </c>
      <c r="L151"/>
      <c r="M151"/>
    </row>
    <row r="152" spans="8:13" ht="30.75" customHeight="1">
      <c r="H152" s="122" t="s">
        <v>1588</v>
      </c>
      <c r="I152" s="122" t="s">
        <v>1589</v>
      </c>
      <c r="J152" s="382">
        <v>19349</v>
      </c>
      <c r="K152" s="59">
        <v>0.19</v>
      </c>
      <c r="L152"/>
      <c r="M152"/>
    </row>
    <row r="153" spans="8:13" ht="30.75" customHeight="1">
      <c r="H153" s="134" t="s">
        <v>1591</v>
      </c>
      <c r="I153" s="134" t="s">
        <v>1592</v>
      </c>
      <c r="J153" s="382">
        <v>17116</v>
      </c>
      <c r="K153" s="59">
        <v>0.19</v>
      </c>
      <c r="L153"/>
      <c r="M153"/>
    </row>
    <row r="154" spans="8:13" ht="30.75" customHeight="1">
      <c r="H154" s="134" t="s">
        <v>1593</v>
      </c>
      <c r="I154" s="134" t="s">
        <v>1594</v>
      </c>
      <c r="J154" s="382">
        <v>26046</v>
      </c>
      <c r="K154" s="59">
        <v>0.19</v>
      </c>
      <c r="L154"/>
      <c r="M154"/>
    </row>
    <row r="155" spans="8:13" ht="30.75" customHeight="1">
      <c r="H155" s="27" t="s">
        <v>3539</v>
      </c>
      <c r="I155" s="27" t="s">
        <v>3540</v>
      </c>
      <c r="J155" s="382">
        <v>22325</v>
      </c>
      <c r="K155" s="59">
        <v>0.19</v>
      </c>
      <c r="L155"/>
      <c r="M155"/>
    </row>
    <row r="156" spans="8:13" ht="30.75" customHeight="1">
      <c r="H156" s="27" t="s">
        <v>3541</v>
      </c>
      <c r="I156" s="27" t="s">
        <v>3542</v>
      </c>
      <c r="J156" s="382">
        <v>26046</v>
      </c>
      <c r="K156" s="59">
        <v>0.19</v>
      </c>
      <c r="L156"/>
      <c r="M156"/>
    </row>
    <row r="157" spans="8:13" ht="30.75" customHeight="1">
      <c r="H157" s="134" t="s">
        <v>1595</v>
      </c>
      <c r="I157" s="122" t="s">
        <v>1596</v>
      </c>
      <c r="J157" s="382">
        <v>16372</v>
      </c>
      <c r="K157" s="59">
        <v>0.19</v>
      </c>
      <c r="L157"/>
      <c r="M157"/>
    </row>
    <row r="158" spans="8:13" ht="30.75" customHeight="1">
      <c r="H158" s="134" t="s">
        <v>1597</v>
      </c>
      <c r="I158" s="134" t="s">
        <v>1598</v>
      </c>
      <c r="J158" s="382">
        <v>21953</v>
      </c>
      <c r="K158" s="59">
        <v>0.19</v>
      </c>
      <c r="L158"/>
      <c r="M158"/>
    </row>
    <row r="159" spans="8:13" ht="30.75" customHeight="1">
      <c r="H159" s="134" t="s">
        <v>1600</v>
      </c>
      <c r="I159" s="122" t="s">
        <v>1601</v>
      </c>
      <c r="J159" s="382">
        <v>193486</v>
      </c>
      <c r="K159" s="59">
        <v>0.19</v>
      </c>
      <c r="L159"/>
      <c r="M159"/>
    </row>
    <row r="160" spans="8:13" ht="30.75" customHeight="1">
      <c r="H160" s="134" t="s">
        <v>1603</v>
      </c>
      <c r="I160" s="122" t="s">
        <v>1604</v>
      </c>
      <c r="J160" s="382">
        <v>249299</v>
      </c>
      <c r="K160" s="59">
        <v>0.19</v>
      </c>
      <c r="L160"/>
      <c r="M160"/>
    </row>
    <row r="161" spans="8:13" ht="30.75" customHeight="1">
      <c r="H161" s="134" t="s">
        <v>1606</v>
      </c>
      <c r="I161" s="134" t="s">
        <v>1594</v>
      </c>
      <c r="J161" s="382">
        <v>14139</v>
      </c>
      <c r="K161" s="59">
        <v>0.19</v>
      </c>
      <c r="L161"/>
      <c r="M161"/>
    </row>
    <row r="162" spans="8:13" ht="30.75" customHeight="1">
      <c r="H162" s="134" t="s">
        <v>1607</v>
      </c>
      <c r="I162" s="134" t="s">
        <v>1594</v>
      </c>
      <c r="J162" s="382">
        <v>10418</v>
      </c>
      <c r="K162" s="59">
        <v>0.19</v>
      </c>
      <c r="L162"/>
      <c r="M162"/>
    </row>
    <row r="163" spans="8:13" ht="30.75" customHeight="1">
      <c r="H163" s="134" t="s">
        <v>1608</v>
      </c>
      <c r="I163" s="122" t="s">
        <v>1609</v>
      </c>
      <c r="J163" s="382">
        <v>13000</v>
      </c>
      <c r="K163" s="59">
        <v>0.19</v>
      </c>
      <c r="L163"/>
      <c r="M163"/>
    </row>
    <row r="164" spans="8:13" ht="30.75" customHeight="1">
      <c r="H164" s="134" t="s">
        <v>1610</v>
      </c>
      <c r="I164" s="122" t="s">
        <v>1611</v>
      </c>
      <c r="J164" s="382">
        <v>17860</v>
      </c>
      <c r="K164" s="59">
        <v>0.19</v>
      </c>
      <c r="L164"/>
      <c r="M164"/>
    </row>
    <row r="165" spans="8:13" ht="30.75" customHeight="1">
      <c r="H165" s="134" t="s">
        <v>1612</v>
      </c>
      <c r="I165" s="122" t="s">
        <v>1613</v>
      </c>
      <c r="J165" s="382">
        <v>23814</v>
      </c>
      <c r="K165" s="59">
        <v>0.19</v>
      </c>
      <c r="L165"/>
      <c r="M165"/>
    </row>
    <row r="166" spans="8:13" ht="30.75" customHeight="1">
      <c r="H166" s="134" t="s">
        <v>1614</v>
      </c>
      <c r="I166" s="134" t="s">
        <v>1615</v>
      </c>
      <c r="J166" s="382">
        <v>208369</v>
      </c>
      <c r="K166" s="59">
        <v>0.19</v>
      </c>
      <c r="L166"/>
      <c r="M166"/>
    </row>
    <row r="167" spans="8:13" ht="30.75" customHeight="1">
      <c r="H167" s="134" t="s">
        <v>1616</v>
      </c>
      <c r="I167" s="134" t="s">
        <v>1617</v>
      </c>
      <c r="J167" s="382">
        <v>11907</v>
      </c>
      <c r="K167" s="59">
        <v>0.19</v>
      </c>
      <c r="L167"/>
      <c r="M167"/>
    </row>
    <row r="168" spans="8:13" ht="30.75" customHeight="1">
      <c r="H168" s="134" t="s">
        <v>1619</v>
      </c>
      <c r="I168" s="134" t="s">
        <v>1620</v>
      </c>
      <c r="J168" s="382">
        <v>18000</v>
      </c>
      <c r="K168" s="59">
        <v>0.19</v>
      </c>
      <c r="L168"/>
      <c r="M168"/>
    </row>
    <row r="169" spans="8:13" ht="30.75" customHeight="1">
      <c r="H169" s="134" t="s">
        <v>1621</v>
      </c>
      <c r="I169" s="134" t="s">
        <v>1622</v>
      </c>
      <c r="J169" s="382">
        <v>6325</v>
      </c>
      <c r="K169" s="59">
        <v>0.19</v>
      </c>
      <c r="L169"/>
      <c r="M169"/>
    </row>
    <row r="170" spans="8:13" ht="30.75" customHeight="1">
      <c r="H170" s="134" t="s">
        <v>1623</v>
      </c>
      <c r="I170" s="134" t="s">
        <v>1624</v>
      </c>
      <c r="J170" s="382">
        <v>31255</v>
      </c>
      <c r="K170" s="59">
        <v>0.19</v>
      </c>
      <c r="L170"/>
      <c r="M170"/>
    </row>
    <row r="171" spans="8:13" ht="30.75" customHeight="1">
      <c r="H171" s="122" t="s">
        <v>1625</v>
      </c>
      <c r="I171" s="122" t="s">
        <v>1626</v>
      </c>
      <c r="J171" s="382">
        <v>6500</v>
      </c>
      <c r="K171" s="59">
        <v>0.19</v>
      </c>
      <c r="L171"/>
      <c r="M171"/>
    </row>
    <row r="172" spans="8:13" ht="30.75" customHeight="1">
      <c r="H172" s="122" t="s">
        <v>3543</v>
      </c>
      <c r="I172" s="122" t="s">
        <v>3544</v>
      </c>
      <c r="J172" s="382">
        <v>59534</v>
      </c>
      <c r="K172" s="59">
        <v>0.19</v>
      </c>
      <c r="L172"/>
      <c r="M172"/>
    </row>
    <row r="173" spans="8:13" ht="30.75" customHeight="1">
      <c r="H173" s="134" t="s">
        <v>1627</v>
      </c>
      <c r="I173" s="134" t="s">
        <v>1627</v>
      </c>
      <c r="J173" s="382">
        <v>6698</v>
      </c>
      <c r="K173" s="59">
        <v>0.19</v>
      </c>
      <c r="L173"/>
      <c r="M173"/>
    </row>
    <row r="174" spans="8:13" ht="30.75" customHeight="1">
      <c r="H174" s="134" t="s">
        <v>1628</v>
      </c>
      <c r="I174" s="134" t="s">
        <v>1629</v>
      </c>
      <c r="J174" s="382">
        <v>4837</v>
      </c>
      <c r="K174" s="59">
        <v>0.19</v>
      </c>
      <c r="L174"/>
      <c r="M174"/>
    </row>
    <row r="175" spans="8:13" ht="30.75" customHeight="1">
      <c r="H175" s="134" t="s">
        <v>1630</v>
      </c>
      <c r="I175" s="134" t="s">
        <v>1631</v>
      </c>
      <c r="J175" s="382">
        <v>4837</v>
      </c>
      <c r="K175" s="59">
        <v>0.19</v>
      </c>
      <c r="L175"/>
      <c r="M175"/>
    </row>
    <row r="176" spans="8:13" ht="30.75" customHeight="1">
      <c r="H176" s="134" t="s">
        <v>1632</v>
      </c>
      <c r="I176" s="134" t="s">
        <v>1633</v>
      </c>
      <c r="J176" s="382">
        <v>5805</v>
      </c>
      <c r="K176" s="59">
        <v>0.19</v>
      </c>
      <c r="L176"/>
      <c r="M176"/>
    </row>
    <row r="177" spans="8:13" ht="30.75" customHeight="1">
      <c r="H177" s="134" t="s">
        <v>1634</v>
      </c>
      <c r="I177" s="134" t="s">
        <v>1635</v>
      </c>
      <c r="J177" s="382">
        <v>7070</v>
      </c>
      <c r="K177" s="59">
        <v>0.19</v>
      </c>
      <c r="L177"/>
      <c r="M177"/>
    </row>
    <row r="178" spans="8:13" ht="30.75" customHeight="1">
      <c r="H178" s="134" t="s">
        <v>1636</v>
      </c>
      <c r="I178" s="134" t="s">
        <v>1637</v>
      </c>
      <c r="J178" s="382">
        <v>122789</v>
      </c>
      <c r="K178" s="59">
        <v>0.19</v>
      </c>
      <c r="L178"/>
      <c r="M178"/>
    </row>
    <row r="179" spans="8:13" ht="30.75" customHeight="1">
      <c r="H179" s="134" t="s">
        <v>1638</v>
      </c>
      <c r="I179" s="134" t="s">
        <v>1639</v>
      </c>
      <c r="J179" s="382">
        <v>215811</v>
      </c>
      <c r="K179" s="59">
        <v>0.19</v>
      </c>
      <c r="L179"/>
      <c r="M179"/>
    </row>
    <row r="180" spans="8:13" ht="30.75" customHeight="1">
      <c r="H180" s="134" t="s">
        <v>1641</v>
      </c>
      <c r="I180" s="122" t="s">
        <v>1642</v>
      </c>
      <c r="J180" s="382">
        <v>706966</v>
      </c>
      <c r="K180" s="59">
        <v>0.19</v>
      </c>
      <c r="L180"/>
      <c r="M180"/>
    </row>
    <row r="181" spans="8:13" ht="30.75" customHeight="1">
      <c r="H181" s="134" t="s">
        <v>1643</v>
      </c>
      <c r="I181" s="122" t="s">
        <v>1644</v>
      </c>
      <c r="J181" s="382">
        <v>141393</v>
      </c>
      <c r="K181" s="59">
        <v>0.19</v>
      </c>
      <c r="L181"/>
      <c r="M181"/>
    </row>
    <row r="182" spans="8:13" ht="30.75" customHeight="1">
      <c r="H182" s="134" t="s">
        <v>1645</v>
      </c>
      <c r="I182" s="134" t="s">
        <v>1646</v>
      </c>
      <c r="J182" s="382">
        <v>26046</v>
      </c>
      <c r="K182" s="59">
        <v>0.19</v>
      </c>
      <c r="L182"/>
      <c r="M182"/>
    </row>
    <row r="183" spans="8:13" ht="30.75" customHeight="1">
      <c r="H183" s="134" t="s">
        <v>1647</v>
      </c>
      <c r="I183" s="134" t="s">
        <v>1648</v>
      </c>
      <c r="J183" s="382">
        <v>107905</v>
      </c>
      <c r="K183" s="59">
        <v>0.19</v>
      </c>
      <c r="L183"/>
      <c r="M183"/>
    </row>
    <row r="184" spans="8:13" ht="30.75" customHeight="1">
      <c r="H184" s="134" t="s">
        <v>1649</v>
      </c>
      <c r="I184" s="122" t="s">
        <v>1650</v>
      </c>
      <c r="J184" s="382">
        <v>11163</v>
      </c>
      <c r="K184" s="59">
        <v>0.19</v>
      </c>
      <c r="L184"/>
      <c r="M184"/>
    </row>
    <row r="185" spans="8:13" ht="30.75" customHeight="1">
      <c r="H185" s="134" t="s">
        <v>1651</v>
      </c>
      <c r="I185" s="134" t="s">
        <v>1652</v>
      </c>
      <c r="J185" s="383">
        <v>447</v>
      </c>
      <c r="K185" s="59">
        <v>0.19</v>
      </c>
      <c r="L185"/>
      <c r="M185"/>
    </row>
    <row r="186" spans="8:13" ht="30.75" customHeight="1">
      <c r="H186" s="134" t="s">
        <v>3545</v>
      </c>
      <c r="I186" s="134" t="s">
        <v>1654</v>
      </c>
      <c r="J186" s="382">
        <v>18000</v>
      </c>
      <c r="K186" s="59">
        <v>0.19</v>
      </c>
      <c r="L186"/>
      <c r="M186"/>
    </row>
    <row r="187" spans="8:13" ht="30.75" customHeight="1">
      <c r="H187" s="122" t="s">
        <v>1656</v>
      </c>
      <c r="I187" s="122" t="s">
        <v>1657</v>
      </c>
      <c r="J187" s="382">
        <v>186044</v>
      </c>
      <c r="K187" s="59">
        <v>0.19</v>
      </c>
      <c r="L187"/>
      <c r="M187"/>
    </row>
    <row r="188" spans="8:13" ht="30.75" customHeight="1">
      <c r="H188" s="134" t="s">
        <v>1658</v>
      </c>
      <c r="I188" s="134" t="s">
        <v>1659</v>
      </c>
      <c r="J188" s="382">
        <v>305112</v>
      </c>
      <c r="K188" s="59">
        <v>0.19</v>
      </c>
      <c r="L188"/>
      <c r="M188"/>
    </row>
    <row r="189" spans="8:13" ht="30.75" customHeight="1">
      <c r="H189" s="122" t="s">
        <v>1660</v>
      </c>
      <c r="I189" s="122" t="s">
        <v>1661</v>
      </c>
      <c r="J189" s="382">
        <v>111626</v>
      </c>
      <c r="K189" s="59">
        <v>0.19</v>
      </c>
      <c r="L189"/>
      <c r="M189"/>
    </row>
    <row r="190" spans="8:13" ht="30.75" customHeight="1">
      <c r="H190" s="122" t="s">
        <v>1662</v>
      </c>
      <c r="I190" s="122" t="s">
        <v>1663</v>
      </c>
      <c r="J190" s="382">
        <v>126510</v>
      </c>
      <c r="K190" s="59">
        <v>0.19</v>
      </c>
      <c r="L190"/>
      <c r="M190"/>
    </row>
    <row r="191" spans="8:13" ht="30.75" customHeight="1">
      <c r="H191" s="122" t="s">
        <v>1664</v>
      </c>
      <c r="I191" s="122" t="s">
        <v>1665</v>
      </c>
      <c r="J191" s="382">
        <v>174881</v>
      </c>
      <c r="K191" s="59">
        <v>0.19</v>
      </c>
      <c r="L191"/>
      <c r="M191"/>
    </row>
    <row r="192" spans="8:13" ht="30.75" customHeight="1">
      <c r="H192" s="122" t="s">
        <v>3546</v>
      </c>
      <c r="I192" s="122" t="s">
        <v>3547</v>
      </c>
      <c r="J192" s="382">
        <v>163719</v>
      </c>
      <c r="K192" s="59">
        <v>0.19</v>
      </c>
      <c r="L192"/>
      <c r="M192"/>
    </row>
    <row r="193" spans="8:13" ht="30.75" customHeight="1">
      <c r="H193" s="122" t="s">
        <v>1666</v>
      </c>
      <c r="I193" s="122" t="s">
        <v>1667</v>
      </c>
      <c r="J193" s="382">
        <v>219532</v>
      </c>
      <c r="K193" s="59">
        <v>0.19</v>
      </c>
      <c r="L193"/>
      <c r="M193"/>
    </row>
    <row r="194" spans="8:13" ht="30.75" customHeight="1">
      <c r="H194" s="122" t="s">
        <v>1668</v>
      </c>
      <c r="I194" s="122" t="s">
        <v>1669</v>
      </c>
      <c r="J194" s="382">
        <v>223253</v>
      </c>
      <c r="K194" s="59">
        <v>0.19</v>
      </c>
      <c r="L194"/>
      <c r="M194"/>
    </row>
    <row r="195" spans="8:13" ht="30.75" customHeight="1">
      <c r="H195" s="122" t="s">
        <v>1670</v>
      </c>
      <c r="I195" s="122" t="s">
        <v>1671</v>
      </c>
      <c r="J195" s="382">
        <v>282787</v>
      </c>
      <c r="K195" s="59">
        <v>0.19</v>
      </c>
      <c r="L195"/>
      <c r="M195"/>
    </row>
    <row r="196" spans="8:13" ht="30.75" customHeight="1">
      <c r="H196" s="134" t="s">
        <v>1672</v>
      </c>
      <c r="I196" s="134" t="s">
        <v>1673</v>
      </c>
      <c r="J196" s="382">
        <v>14139</v>
      </c>
      <c r="K196" s="59">
        <v>0.19</v>
      </c>
      <c r="L196"/>
      <c r="M196"/>
    </row>
    <row r="197" spans="8:13" ht="30.75" customHeight="1">
      <c r="H197" s="134" t="s">
        <v>1674</v>
      </c>
      <c r="I197" s="134" t="s">
        <v>1675</v>
      </c>
      <c r="J197" s="382">
        <v>33488</v>
      </c>
      <c r="K197" s="59">
        <v>0.19</v>
      </c>
      <c r="L197"/>
      <c r="M197"/>
    </row>
    <row r="198" spans="8:13" ht="30.75" customHeight="1">
      <c r="H198" s="134" t="s">
        <v>1676</v>
      </c>
      <c r="I198" s="134" t="s">
        <v>1677</v>
      </c>
      <c r="J198" s="382">
        <v>20837</v>
      </c>
      <c r="K198" s="59">
        <v>0.19</v>
      </c>
      <c r="L198"/>
      <c r="M198"/>
    </row>
    <row r="199" spans="8:13" ht="30.75" customHeight="1">
      <c r="H199" s="134" t="s">
        <v>1678</v>
      </c>
      <c r="I199" s="134" t="s">
        <v>1679</v>
      </c>
      <c r="J199" s="382">
        <v>21953</v>
      </c>
      <c r="K199" s="59">
        <v>0.19</v>
      </c>
      <c r="L199"/>
      <c r="M199"/>
    </row>
    <row r="200" spans="8:13" ht="30.75" customHeight="1">
      <c r="H200" s="134" t="s">
        <v>1680</v>
      </c>
      <c r="I200" s="134" t="s">
        <v>1681</v>
      </c>
      <c r="J200" s="382">
        <v>21581</v>
      </c>
      <c r="K200" s="59">
        <v>0.19</v>
      </c>
      <c r="L200"/>
      <c r="M200"/>
    </row>
    <row r="201" spans="8:13" ht="30.75" customHeight="1">
      <c r="H201" s="134" t="s">
        <v>1682</v>
      </c>
      <c r="I201" s="134" t="s">
        <v>1681</v>
      </c>
      <c r="J201" s="382">
        <v>15628</v>
      </c>
      <c r="K201" s="59">
        <v>0.19</v>
      </c>
      <c r="L201"/>
      <c r="M201"/>
    </row>
    <row r="202" spans="8:13" ht="30.75" customHeight="1">
      <c r="H202" s="122" t="s">
        <v>1683</v>
      </c>
      <c r="I202" s="122" t="s">
        <v>1684</v>
      </c>
      <c r="J202" s="382">
        <v>156277</v>
      </c>
      <c r="K202" s="59">
        <v>0.19</v>
      </c>
      <c r="L202"/>
      <c r="M202"/>
    </row>
    <row r="203" spans="8:13" ht="30.75" customHeight="1">
      <c r="H203" s="134" t="s">
        <v>1685</v>
      </c>
      <c r="I203" s="134" t="s">
        <v>1685</v>
      </c>
      <c r="J203" s="382">
        <v>2083690</v>
      </c>
      <c r="K203" s="59">
        <v>0.19</v>
      </c>
      <c r="L203"/>
      <c r="M203"/>
    </row>
    <row r="204" spans="8:13" ht="30.75" customHeight="1">
      <c r="H204" s="134" t="s">
        <v>1686</v>
      </c>
      <c r="I204" s="134" t="s">
        <v>1560</v>
      </c>
      <c r="J204" s="382">
        <v>18604</v>
      </c>
      <c r="K204" s="59">
        <v>0.19</v>
      </c>
      <c r="L204"/>
      <c r="M204"/>
    </row>
    <row r="205" spans="8:13" ht="30.75" customHeight="1">
      <c r="H205" s="134" t="s">
        <v>1687</v>
      </c>
      <c r="I205" s="122" t="s">
        <v>1688</v>
      </c>
      <c r="J205" s="382">
        <v>85580</v>
      </c>
      <c r="K205" s="59">
        <v>0.19</v>
      </c>
      <c r="L205"/>
      <c r="M205"/>
    </row>
    <row r="206" spans="8:13" ht="30.75" customHeight="1">
      <c r="H206" s="134" t="s">
        <v>1689</v>
      </c>
      <c r="I206" s="122" t="s">
        <v>1690</v>
      </c>
      <c r="J206" s="382">
        <v>89301</v>
      </c>
      <c r="K206" s="59">
        <v>0.19</v>
      </c>
      <c r="L206"/>
      <c r="M206"/>
    </row>
    <row r="207" spans="8:13" ht="30.75" customHeight="1">
      <c r="H207" s="134" t="s">
        <v>1691</v>
      </c>
      <c r="I207" s="122" t="s">
        <v>1692</v>
      </c>
      <c r="J207" s="382">
        <v>78138</v>
      </c>
      <c r="K207" s="59">
        <v>0.19</v>
      </c>
      <c r="L207"/>
      <c r="M207"/>
    </row>
    <row r="208" spans="8:13" ht="30.75" customHeight="1">
      <c r="H208" s="134" t="s">
        <v>1693</v>
      </c>
      <c r="I208" s="122" t="s">
        <v>1694</v>
      </c>
      <c r="J208" s="382">
        <v>10046</v>
      </c>
      <c r="K208" s="59">
        <v>0.19</v>
      </c>
      <c r="L208"/>
      <c r="M208"/>
    </row>
    <row r="209" spans="8:13" ht="30.75" customHeight="1">
      <c r="H209" s="134" t="s">
        <v>1695</v>
      </c>
      <c r="I209" s="134" t="s">
        <v>1696</v>
      </c>
      <c r="J209" s="382">
        <v>14139</v>
      </c>
      <c r="K209" s="59">
        <v>0.19</v>
      </c>
      <c r="L209"/>
      <c r="M209"/>
    </row>
    <row r="210" spans="8:13" ht="30.75" customHeight="1">
      <c r="H210" s="122" t="s">
        <v>1697</v>
      </c>
      <c r="I210" s="122" t="s">
        <v>1698</v>
      </c>
      <c r="J210" s="382">
        <v>29395</v>
      </c>
      <c r="K210" s="59">
        <v>0.19</v>
      </c>
      <c r="L210"/>
      <c r="M210"/>
    </row>
    <row r="211" spans="8:13" ht="30.75" customHeight="1">
      <c r="H211" s="122" t="s">
        <v>1699</v>
      </c>
      <c r="I211" s="122" t="s">
        <v>1698</v>
      </c>
      <c r="J211" s="382">
        <v>53581</v>
      </c>
      <c r="K211" s="59">
        <v>0.19</v>
      </c>
      <c r="L211"/>
      <c r="M211"/>
    </row>
    <row r="212" spans="8:13" ht="30.75" customHeight="1">
      <c r="H212" s="122" t="s">
        <v>1700</v>
      </c>
      <c r="I212" s="122" t="s">
        <v>1698</v>
      </c>
      <c r="J212" s="382">
        <v>96743</v>
      </c>
      <c r="K212" s="59">
        <v>0.19</v>
      </c>
      <c r="L212"/>
      <c r="M212"/>
    </row>
    <row r="213" spans="8:13" ht="30.75" customHeight="1">
      <c r="H213" s="134" t="s">
        <v>1702</v>
      </c>
      <c r="I213" s="122" t="s">
        <v>1703</v>
      </c>
      <c r="J213" s="382">
        <v>6698</v>
      </c>
      <c r="K213" s="59">
        <v>0.19</v>
      </c>
      <c r="L213"/>
      <c r="M213"/>
    </row>
    <row r="214" spans="8:13" ht="30.75" customHeight="1">
      <c r="H214" s="134" t="s">
        <v>1705</v>
      </c>
      <c r="I214" s="134" t="s">
        <v>1706</v>
      </c>
      <c r="J214" s="382">
        <v>193486</v>
      </c>
      <c r="K214" s="59">
        <v>0.19</v>
      </c>
      <c r="L214"/>
      <c r="M214"/>
    </row>
    <row r="215" spans="8:13" ht="30.75" customHeight="1">
      <c r="H215" s="134" t="s">
        <v>1707</v>
      </c>
      <c r="I215" s="134" t="s">
        <v>1708</v>
      </c>
      <c r="J215" s="382">
        <v>15800</v>
      </c>
      <c r="K215" s="59">
        <v>0.19</v>
      </c>
      <c r="L215"/>
      <c r="M215"/>
    </row>
    <row r="216" spans="8:13" ht="30.75" customHeight="1">
      <c r="H216" s="134" t="s">
        <v>1710</v>
      </c>
      <c r="I216" s="122" t="s">
        <v>1711</v>
      </c>
      <c r="J216" s="382">
        <v>19349</v>
      </c>
      <c r="K216" s="59">
        <v>0.19</v>
      </c>
      <c r="L216"/>
      <c r="M216"/>
    </row>
    <row r="217" spans="8:13" ht="30.75" customHeight="1">
      <c r="H217" s="134" t="s">
        <v>1712</v>
      </c>
      <c r="I217" s="122" t="s">
        <v>1713</v>
      </c>
      <c r="J217" s="382">
        <v>20837</v>
      </c>
      <c r="K217" s="59">
        <v>0.19</v>
      </c>
      <c r="L217"/>
      <c r="M217"/>
    </row>
    <row r="218" spans="8:13" ht="30.75" customHeight="1">
      <c r="H218" s="134" t="s">
        <v>1714</v>
      </c>
      <c r="I218" s="122" t="s">
        <v>1715</v>
      </c>
      <c r="J218" s="382">
        <v>35720</v>
      </c>
      <c r="K218" s="59">
        <v>0.19</v>
      </c>
      <c r="L218"/>
      <c r="M218"/>
    </row>
    <row r="219" spans="8:13" ht="30.75" customHeight="1">
      <c r="H219" s="134" t="s">
        <v>1716</v>
      </c>
      <c r="I219" s="134" t="s">
        <v>1717</v>
      </c>
      <c r="J219" s="382">
        <v>52092</v>
      </c>
      <c r="K219" s="59">
        <v>0.19</v>
      </c>
      <c r="L219"/>
      <c r="M219"/>
    </row>
    <row r="220" spans="8:13" ht="30.75" customHeight="1">
      <c r="H220" s="134" t="s">
        <v>1718</v>
      </c>
      <c r="I220" s="122" t="s">
        <v>1719</v>
      </c>
      <c r="J220" s="382">
        <v>208369</v>
      </c>
      <c r="K220" s="59">
        <v>0.19</v>
      </c>
      <c r="L220"/>
      <c r="M220"/>
    </row>
    <row r="221" spans="8:13" ht="30.75" customHeight="1">
      <c r="H221" s="134" t="s">
        <v>1721</v>
      </c>
      <c r="I221" s="122" t="s">
        <v>1722</v>
      </c>
      <c r="J221" s="382">
        <v>145114</v>
      </c>
      <c r="K221" s="59">
        <v>0.19</v>
      </c>
      <c r="L221"/>
      <c r="M221"/>
    </row>
    <row r="222" spans="8:13" ht="30.75" customHeight="1">
      <c r="H222" s="134" t="s">
        <v>1723</v>
      </c>
      <c r="I222" s="122" t="s">
        <v>1724</v>
      </c>
      <c r="J222" s="382">
        <v>14735</v>
      </c>
      <c r="K222" s="59">
        <v>0.19</v>
      </c>
      <c r="L222"/>
      <c r="M222"/>
    </row>
    <row r="223" spans="8:13" ht="30.75" customHeight="1">
      <c r="H223" s="134" t="s">
        <v>1725</v>
      </c>
      <c r="I223" s="122" t="s">
        <v>1726</v>
      </c>
      <c r="J223" s="382">
        <v>221764</v>
      </c>
      <c r="K223" s="59">
        <v>0.19</v>
      </c>
      <c r="L223"/>
      <c r="M223"/>
    </row>
    <row r="224" spans="8:13" ht="30.75" customHeight="1">
      <c r="H224" s="134" t="s">
        <v>1727</v>
      </c>
      <c r="I224" s="134" t="s">
        <v>1728</v>
      </c>
      <c r="J224" s="382">
        <v>12651</v>
      </c>
      <c r="K224" s="59">
        <v>0.19</v>
      </c>
      <c r="L224"/>
      <c r="M224"/>
    </row>
    <row r="225" spans="8:13" ht="30.75" customHeight="1">
      <c r="H225" s="134" t="s">
        <v>1730</v>
      </c>
      <c r="I225" s="134" t="s">
        <v>1731</v>
      </c>
      <c r="J225" s="382">
        <v>13395</v>
      </c>
      <c r="K225" s="59">
        <v>0.19</v>
      </c>
      <c r="L225"/>
      <c r="M225"/>
    </row>
    <row r="226" spans="8:13" ht="30.75" customHeight="1">
      <c r="H226" s="134" t="s">
        <v>1732</v>
      </c>
      <c r="I226" s="134" t="s">
        <v>1733</v>
      </c>
      <c r="J226" s="382">
        <v>68464</v>
      </c>
      <c r="K226" s="59">
        <v>0.19</v>
      </c>
      <c r="L226"/>
      <c r="M226"/>
    </row>
    <row r="227" spans="8:13" ht="30.75" customHeight="1">
      <c r="H227" s="134" t="s">
        <v>1735</v>
      </c>
      <c r="I227" s="134" t="s">
        <v>1736</v>
      </c>
      <c r="J227" s="382">
        <v>15000</v>
      </c>
      <c r="K227" s="59">
        <v>0.19</v>
      </c>
      <c r="L227"/>
      <c r="M227"/>
    </row>
    <row r="228" spans="8:13" ht="30.75" customHeight="1">
      <c r="H228" s="134" t="s">
        <v>1738</v>
      </c>
      <c r="I228" s="134" t="s">
        <v>1739</v>
      </c>
      <c r="J228" s="382">
        <v>16000</v>
      </c>
      <c r="K228" s="59">
        <v>0.19</v>
      </c>
      <c r="L228"/>
      <c r="M228"/>
    </row>
    <row r="229" spans="8:13" ht="30.75" customHeight="1">
      <c r="H229" s="134" t="s">
        <v>1740</v>
      </c>
      <c r="I229" s="134" t="s">
        <v>1741</v>
      </c>
      <c r="J229" s="382">
        <v>5805</v>
      </c>
      <c r="K229" s="59">
        <v>0.19</v>
      </c>
      <c r="L229"/>
      <c r="M229"/>
    </row>
    <row r="230" spans="8:13" ht="30.75" customHeight="1">
      <c r="H230" s="134" t="s">
        <v>1742</v>
      </c>
      <c r="I230" s="122" t="s">
        <v>1743</v>
      </c>
      <c r="J230" s="382">
        <v>33488</v>
      </c>
      <c r="K230" s="59">
        <v>0.19</v>
      </c>
      <c r="L230"/>
      <c r="M230"/>
    </row>
    <row r="231" spans="8:13" ht="30.75" customHeight="1">
      <c r="H231" s="134" t="s">
        <v>1744</v>
      </c>
      <c r="I231" s="134" t="s">
        <v>1745</v>
      </c>
      <c r="J231" s="382">
        <v>22325</v>
      </c>
      <c r="K231" s="59">
        <v>0.19</v>
      </c>
      <c r="L231"/>
      <c r="M231"/>
    </row>
    <row r="232" spans="8:13" ht="30.75" customHeight="1">
      <c r="H232" s="134" t="s">
        <v>1746</v>
      </c>
      <c r="I232" s="134" t="s">
        <v>1747</v>
      </c>
      <c r="J232" s="382">
        <v>20837</v>
      </c>
      <c r="K232" s="59">
        <v>0.19</v>
      </c>
      <c r="L232"/>
      <c r="M232"/>
    </row>
    <row r="233" spans="8:13" ht="30.75" customHeight="1">
      <c r="H233" s="134" t="s">
        <v>1748</v>
      </c>
      <c r="I233" s="134" t="s">
        <v>1749</v>
      </c>
      <c r="J233" s="382">
        <v>13395</v>
      </c>
      <c r="K233" s="59">
        <v>0.19</v>
      </c>
      <c r="L233"/>
      <c r="M233"/>
    </row>
    <row r="234" spans="8:13" ht="30.75" customHeight="1">
      <c r="H234" s="134" t="s">
        <v>1751</v>
      </c>
      <c r="I234" s="134" t="s">
        <v>1752</v>
      </c>
      <c r="J234" s="382">
        <v>20837</v>
      </c>
      <c r="K234" s="59">
        <v>0.19</v>
      </c>
      <c r="L234"/>
      <c r="M234"/>
    </row>
    <row r="235" spans="8:13" ht="30.75" customHeight="1">
      <c r="H235" s="134" t="s">
        <v>1753</v>
      </c>
      <c r="I235" s="134" t="s">
        <v>1754</v>
      </c>
      <c r="J235" s="382">
        <v>18604</v>
      </c>
      <c r="K235" s="59">
        <v>0.19</v>
      </c>
      <c r="L235"/>
      <c r="M235"/>
    </row>
    <row r="236" spans="8:13" ht="30.75" customHeight="1">
      <c r="H236" s="134" t="s">
        <v>1755</v>
      </c>
      <c r="I236" s="134" t="s">
        <v>1756</v>
      </c>
      <c r="J236" s="382">
        <v>10418</v>
      </c>
      <c r="K236" s="59">
        <v>0.19</v>
      </c>
      <c r="L236"/>
      <c r="M236"/>
    </row>
    <row r="237" spans="8:13" ht="30.75" customHeight="1">
      <c r="H237" s="144" t="s">
        <v>3548</v>
      </c>
      <c r="I237" s="144" t="s">
        <v>3549</v>
      </c>
      <c r="J237" s="382">
        <v>11163</v>
      </c>
      <c r="K237" s="59">
        <v>0.19</v>
      </c>
      <c r="L237"/>
      <c r="M237"/>
    </row>
    <row r="238" spans="8:13" ht="30.75" customHeight="1">
      <c r="H238" s="144" t="s">
        <v>3550</v>
      </c>
      <c r="I238" s="144" t="s">
        <v>3551</v>
      </c>
      <c r="J238" s="382">
        <v>11163</v>
      </c>
      <c r="K238" s="59">
        <v>0.19</v>
      </c>
      <c r="L238"/>
      <c r="M238"/>
    </row>
    <row r="239" spans="8:13" ht="30.75" customHeight="1">
      <c r="H239" s="134" t="s">
        <v>1757</v>
      </c>
      <c r="I239" s="134" t="s">
        <v>1758</v>
      </c>
      <c r="J239" s="382">
        <v>35000</v>
      </c>
      <c r="K239" s="59">
        <v>0.19</v>
      </c>
      <c r="L239"/>
      <c r="M239"/>
    </row>
    <row r="240" spans="8:13" ht="30.75" customHeight="1">
      <c r="H240" s="146" t="s">
        <v>1759</v>
      </c>
      <c r="I240" s="146" t="s">
        <v>1760</v>
      </c>
      <c r="J240" s="382">
        <v>2233</v>
      </c>
      <c r="K240" s="59">
        <v>0.19</v>
      </c>
      <c r="L240"/>
      <c r="M240"/>
    </row>
    <row r="241" spans="8:13" ht="30.75" customHeight="1">
      <c r="H241" s="209" t="s">
        <v>3552</v>
      </c>
      <c r="I241" s="211" t="s">
        <v>3553</v>
      </c>
      <c r="J241" s="382">
        <v>17860</v>
      </c>
      <c r="K241" s="59">
        <v>0.19</v>
      </c>
      <c r="L241"/>
      <c r="M241"/>
    </row>
    <row r="242" spans="8:13" ht="30.75" customHeight="1">
      <c r="H242" s="122" t="s">
        <v>3554</v>
      </c>
      <c r="I242" s="122" t="s">
        <v>3555</v>
      </c>
      <c r="J242" s="382">
        <v>13395</v>
      </c>
      <c r="K242" s="59">
        <v>0.19</v>
      </c>
      <c r="L242"/>
      <c r="M242"/>
    </row>
    <row r="243" spans="8:13" ht="30.75" customHeight="1">
      <c r="H243" s="122" t="s">
        <v>3556</v>
      </c>
      <c r="I243" s="122" t="s">
        <v>3557</v>
      </c>
      <c r="J243" s="382">
        <v>18604</v>
      </c>
      <c r="K243" s="59">
        <v>0.19</v>
      </c>
      <c r="L243"/>
      <c r="M243"/>
    </row>
    <row r="244" spans="8:13" ht="30.75" customHeight="1">
      <c r="H244" s="217" t="s">
        <v>1767</v>
      </c>
      <c r="I244" s="217" t="s">
        <v>1768</v>
      </c>
      <c r="J244" s="382">
        <v>350000</v>
      </c>
      <c r="K244" s="59">
        <v>0.19</v>
      </c>
      <c r="L244"/>
      <c r="M244"/>
    </row>
    <row r="245" spans="8:13" ht="30.75" customHeight="1">
      <c r="H245" s="100"/>
      <c r="I245" s="100"/>
      <c r="J245" s="382"/>
      <c r="K245" s="177"/>
      <c r="L245"/>
      <c r="M245"/>
    </row>
    <row r="246" spans="8:13" ht="30.75" customHeight="1">
      <c r="H246" s="100"/>
      <c r="I246" s="100"/>
      <c r="J246" s="176"/>
      <c r="K246" s="177"/>
      <c r="L246"/>
      <c r="M246"/>
    </row>
    <row r="247" spans="8:13" ht="30.75" customHeight="1">
      <c r="H247" s="100"/>
      <c r="I247" s="100"/>
      <c r="J247" s="176"/>
      <c r="K247" s="177"/>
      <c r="L247"/>
      <c r="M247"/>
    </row>
    <row r="248" spans="8:13" ht="30.75" customHeight="1">
      <c r="H248" s="100"/>
      <c r="I248" s="100"/>
      <c r="J248" s="176"/>
      <c r="K248" s="177"/>
      <c r="L248"/>
      <c r="M248"/>
    </row>
    <row r="249" spans="8:13" ht="30.75" customHeight="1">
      <c r="H249" s="100"/>
      <c r="I249" s="100"/>
      <c r="J249" s="176"/>
      <c r="K249" s="177"/>
      <c r="L249"/>
      <c r="M249"/>
    </row>
    <row r="250" spans="8:13" ht="30.75" customHeight="1">
      <c r="H250" s="100"/>
      <c r="I250" s="100"/>
      <c r="J250" s="176"/>
      <c r="K250" s="177"/>
      <c r="L250"/>
      <c r="M250"/>
    </row>
    <row r="251" spans="8:13" ht="30.75" customHeight="1">
      <c r="H251" s="100"/>
      <c r="I251" s="100"/>
      <c r="J251" s="176"/>
      <c r="K251" s="177"/>
      <c r="L251"/>
      <c r="M251"/>
    </row>
    <row r="252" spans="8:13" ht="30.75" customHeight="1">
      <c r="H252" s="100"/>
      <c r="I252" s="100"/>
      <c r="J252" s="176"/>
      <c r="K252" s="177"/>
      <c r="L252"/>
      <c r="M252"/>
    </row>
    <row r="253" spans="8:13" ht="30.75" customHeight="1">
      <c r="H253" s="100"/>
      <c r="I253" s="100"/>
      <c r="J253" s="176"/>
      <c r="K253" s="177"/>
      <c r="L253"/>
      <c r="M253"/>
    </row>
    <row r="254" spans="8:13" ht="30.75" customHeight="1">
      <c r="H254" s="100"/>
      <c r="I254" s="100"/>
      <c r="J254" s="176"/>
      <c r="K254" s="177"/>
      <c r="L254"/>
      <c r="M254"/>
    </row>
    <row r="255" spans="8:13" ht="30.75" customHeight="1">
      <c r="H255" s="100"/>
      <c r="I255" s="100"/>
      <c r="J255" s="176"/>
      <c r="K255" s="177"/>
      <c r="L255"/>
      <c r="M255"/>
    </row>
    <row r="256" spans="8:13" ht="30.75" customHeight="1">
      <c r="H256" s="100"/>
      <c r="I256" s="100"/>
      <c r="J256" s="176"/>
      <c r="K256" s="177"/>
      <c r="L256"/>
      <c r="M256"/>
    </row>
    <row r="257" spans="8:13" ht="30.75" customHeight="1">
      <c r="H257" s="100"/>
      <c r="I257" s="100"/>
      <c r="J257" s="176"/>
      <c r="K257" s="177"/>
      <c r="L257"/>
      <c r="M257"/>
    </row>
    <row r="258" spans="8:13" ht="30.75" customHeight="1">
      <c r="H258" s="100"/>
      <c r="I258" s="100"/>
      <c r="J258" s="176"/>
      <c r="K258" s="177"/>
      <c r="L258"/>
      <c r="M258"/>
    </row>
    <row r="259" spans="8:13" ht="30.75" customHeight="1">
      <c r="H259" s="100"/>
      <c r="I259" s="100"/>
      <c r="J259" s="176"/>
      <c r="K259" s="177"/>
      <c r="L259"/>
      <c r="M259"/>
    </row>
    <row r="260" spans="8:13" ht="30.75" customHeight="1">
      <c r="H260" s="100"/>
      <c r="I260" s="100"/>
      <c r="J260" s="176"/>
      <c r="K260" s="177"/>
      <c r="L260"/>
      <c r="M260"/>
    </row>
    <row r="261" spans="8:13" ht="30.75" customHeight="1">
      <c r="H261" s="100"/>
      <c r="I261" s="100"/>
      <c r="J261" s="176"/>
      <c r="K261" s="177"/>
      <c r="L261"/>
      <c r="M261"/>
    </row>
    <row r="262" spans="8:13" ht="30.75" customHeight="1">
      <c r="H262" s="100"/>
      <c r="I262" s="100"/>
      <c r="J262" s="176"/>
      <c r="K262" s="177"/>
      <c r="L262"/>
      <c r="M262"/>
    </row>
    <row r="263" spans="8:13" ht="30.75" customHeight="1">
      <c r="H263" s="174"/>
      <c r="I263" s="175"/>
      <c r="J263" s="176"/>
      <c r="K263" s="177"/>
      <c r="L263"/>
      <c r="M263"/>
    </row>
    <row r="264" spans="8:13" ht="30.75" customHeight="1">
      <c r="H264" s="174"/>
      <c r="I264" s="175"/>
      <c r="J264" s="176"/>
      <c r="K264" s="177"/>
      <c r="L264"/>
      <c r="M264"/>
    </row>
    <row r="265" spans="8:13" ht="30.75" customHeight="1">
      <c r="H265" s="174"/>
      <c r="I265" s="175"/>
      <c r="J265" s="176"/>
      <c r="K265" s="177"/>
      <c r="L265"/>
      <c r="M265"/>
    </row>
    <row r="266" spans="8:13" ht="30.75" customHeight="1">
      <c r="H266" s="174"/>
      <c r="I266" s="175"/>
      <c r="J266" s="176"/>
      <c r="K266" s="177"/>
      <c r="L266"/>
      <c r="M266"/>
    </row>
    <row r="267" spans="8:13" ht="30.75" customHeight="1">
      <c r="H267" s="174"/>
      <c r="I267" s="175"/>
      <c r="J267" s="176"/>
      <c r="K267" s="177"/>
      <c r="L267"/>
      <c r="M267"/>
    </row>
    <row r="268" spans="8:13" ht="30.75" customHeight="1">
      <c r="H268" s="174"/>
      <c r="I268" s="175"/>
      <c r="J268" s="176"/>
      <c r="K268" s="177"/>
      <c r="L268"/>
      <c r="M268"/>
    </row>
    <row r="269" spans="8:13" ht="30.75" customHeight="1">
      <c r="H269" s="174"/>
      <c r="I269" s="175"/>
      <c r="J269" s="176"/>
      <c r="K269" s="177"/>
      <c r="L269"/>
      <c r="M269"/>
    </row>
    <row r="270" spans="8:13" ht="30.75" customHeight="1">
      <c r="H270" s="174"/>
      <c r="I270" s="175"/>
      <c r="J270" s="176"/>
      <c r="K270" s="177"/>
      <c r="L270"/>
      <c r="M270"/>
    </row>
    <row r="271" spans="8:13" ht="30.75" customHeight="1">
      <c r="H271" s="174"/>
      <c r="I271" s="175"/>
      <c r="J271" s="176"/>
      <c r="K271" s="177"/>
      <c r="L271"/>
      <c r="M271"/>
    </row>
    <row r="272" spans="8:13" ht="30.75" customHeight="1">
      <c r="H272" s="174"/>
      <c r="I272" s="175"/>
      <c r="J272" s="176"/>
      <c r="K272" s="177"/>
      <c r="L272"/>
      <c r="M272"/>
    </row>
    <row r="273" spans="8:13" ht="30.75" customHeight="1">
      <c r="H273" s="174"/>
      <c r="I273" s="175"/>
      <c r="J273" s="176"/>
      <c r="K273" s="177"/>
      <c r="L273"/>
      <c r="M273"/>
    </row>
    <row r="274" spans="8:13" ht="30.75" customHeight="1">
      <c r="H274" s="174"/>
      <c r="I274" s="175"/>
      <c r="J274" s="176"/>
      <c r="K274" s="177"/>
      <c r="L274"/>
      <c r="M274"/>
    </row>
  </sheetData>
  <mergeCells count="9">
    <mergeCell ref="AX2:BA2"/>
    <mergeCell ref="AL2:AO2"/>
    <mergeCell ref="AR2:AU2"/>
    <mergeCell ref="B2:E2"/>
    <mergeCell ref="H2:K2"/>
    <mergeCell ref="N2:Q2"/>
    <mergeCell ref="T2:W2"/>
    <mergeCell ref="Z2:AC2"/>
    <mergeCell ref="AF2:A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333B-42C2-413D-B605-65AAE3D045AC}">
  <dimension ref="A1:J431"/>
  <sheetViews>
    <sheetView topLeftCell="A416" workbookViewId="0">
      <selection activeCell="A431" sqref="A431:XFD431"/>
    </sheetView>
  </sheetViews>
  <sheetFormatPr baseColWidth="10" defaultColWidth="8.42578125" defaultRowHeight="12.75"/>
  <cols>
    <col min="1" max="1" width="8.42578125" style="147"/>
    <col min="2" max="2" width="8.42578125" style="148" customWidth="1"/>
    <col min="3" max="3" width="33.85546875" style="169" customWidth="1"/>
    <col min="4" max="4" width="54.7109375" style="169" customWidth="1"/>
    <col min="5" max="5" width="14" style="168" customWidth="1"/>
    <col min="6" max="6" width="9.28515625" style="171" customWidth="1"/>
    <col min="7" max="8" width="15" style="148" hidden="1" customWidth="1"/>
    <col min="9" max="10" width="19.28515625" style="148" hidden="1" customWidth="1"/>
    <col min="11" max="16384" width="8.42578125" style="148"/>
  </cols>
  <sheetData>
    <row r="1" spans="1:10" ht="13.5" thickBot="1">
      <c r="C1" s="148"/>
      <c r="D1" s="148"/>
      <c r="E1" s="148"/>
      <c r="F1" s="149"/>
    </row>
    <row r="2" spans="1:10" ht="28.5" customHeight="1">
      <c r="B2" s="819" t="s">
        <v>3558</v>
      </c>
      <c r="C2" s="820"/>
      <c r="D2" s="820"/>
      <c r="E2" s="820"/>
      <c r="F2" s="820"/>
      <c r="G2" s="820"/>
      <c r="H2" s="820"/>
      <c r="I2" s="182"/>
      <c r="J2" s="183"/>
    </row>
    <row r="3" spans="1:10" ht="45" hidden="1" customHeight="1">
      <c r="B3" s="821" t="s">
        <v>3559</v>
      </c>
      <c r="C3" s="822"/>
      <c r="D3" s="822"/>
      <c r="E3" s="822"/>
      <c r="F3" s="822"/>
      <c r="G3" s="822"/>
      <c r="H3" s="822"/>
      <c r="J3" s="151"/>
    </row>
    <row r="4" spans="1:10" hidden="1">
      <c r="A4" s="148"/>
      <c r="B4" s="150"/>
      <c r="C4" s="148"/>
      <c r="D4" s="148"/>
      <c r="E4" s="148"/>
      <c r="F4" s="148"/>
      <c r="J4" s="151"/>
    </row>
    <row r="5" spans="1:10" ht="25.5" hidden="1">
      <c r="A5" s="148"/>
      <c r="B5" s="811" t="s">
        <v>2012</v>
      </c>
      <c r="C5" s="812"/>
      <c r="D5" s="812"/>
      <c r="E5" s="152" t="s">
        <v>3560</v>
      </c>
      <c r="F5" s="148"/>
      <c r="J5" s="151"/>
    </row>
    <row r="6" spans="1:10" ht="13.5" hidden="1">
      <c r="A6" s="148"/>
      <c r="B6" s="813" t="s">
        <v>3561</v>
      </c>
      <c r="C6" s="814"/>
      <c r="D6" s="814"/>
      <c r="E6" s="153">
        <v>0.5</v>
      </c>
      <c r="F6" s="148"/>
      <c r="J6" s="151"/>
    </row>
    <row r="7" spans="1:10" ht="13.5" hidden="1">
      <c r="A7" s="148"/>
      <c r="B7" s="813" t="s">
        <v>3562</v>
      </c>
      <c r="C7" s="814"/>
      <c r="D7" s="814"/>
      <c r="E7" s="153">
        <v>0.49999995725502694</v>
      </c>
      <c r="F7" s="148"/>
      <c r="J7" s="151"/>
    </row>
    <row r="8" spans="1:10" ht="13.5" hidden="1">
      <c r="A8" s="148"/>
      <c r="B8" s="813" t="s">
        <v>3563</v>
      </c>
      <c r="C8" s="814"/>
      <c r="D8" s="814"/>
      <c r="E8" s="153">
        <v>0.49999997962523801</v>
      </c>
      <c r="F8" s="148"/>
      <c r="J8" s="151"/>
    </row>
    <row r="9" spans="1:10" ht="13.5" hidden="1">
      <c r="A9" s="148"/>
      <c r="B9" s="813" t="s">
        <v>3564</v>
      </c>
      <c r="C9" s="814"/>
      <c r="D9" s="814"/>
      <c r="E9" s="153">
        <v>0.4999999373182597</v>
      </c>
      <c r="F9" s="148"/>
      <c r="J9" s="151"/>
    </row>
    <row r="10" spans="1:10" ht="13.5" hidden="1">
      <c r="A10" s="148"/>
      <c r="B10" s="813" t="s">
        <v>3565</v>
      </c>
      <c r="C10" s="814"/>
      <c r="D10" s="814"/>
      <c r="E10" s="153">
        <v>0.49999992866839826</v>
      </c>
      <c r="F10" s="148"/>
      <c r="J10" s="151"/>
    </row>
    <row r="11" spans="1:10" ht="13.5" hidden="1">
      <c r="A11" s="148"/>
      <c r="B11" s="813" t="s">
        <v>3566</v>
      </c>
      <c r="C11" s="814"/>
      <c r="D11" s="814"/>
      <c r="E11" s="153">
        <v>0.16024393134334439</v>
      </c>
      <c r="F11" s="148"/>
      <c r="J11" s="151"/>
    </row>
    <row r="12" spans="1:10" ht="13.5" hidden="1">
      <c r="A12" s="148"/>
      <c r="B12" s="813" t="s">
        <v>3567</v>
      </c>
      <c r="C12" s="814"/>
      <c r="D12" s="814"/>
      <c r="E12" s="153">
        <v>5.3871688705685691E-2</v>
      </c>
      <c r="F12" s="148"/>
      <c r="J12" s="151"/>
    </row>
    <row r="13" spans="1:10" ht="13.5" hidden="1">
      <c r="A13" s="148"/>
      <c r="B13" s="813" t="s">
        <v>3568</v>
      </c>
      <c r="C13" s="814"/>
      <c r="D13" s="814"/>
      <c r="E13" s="153">
        <v>0.49999998621813313</v>
      </c>
      <c r="F13" s="148"/>
      <c r="J13" s="151"/>
    </row>
    <row r="14" spans="1:10" ht="30.95" hidden="1" customHeight="1">
      <c r="A14" s="148"/>
      <c r="B14" s="150"/>
      <c r="C14" s="148"/>
      <c r="D14" s="148"/>
      <c r="E14" s="148"/>
      <c r="F14" s="148"/>
      <c r="I14" s="809" t="s">
        <v>3569</v>
      </c>
      <c r="J14" s="810"/>
    </row>
    <row r="15" spans="1:10" ht="39.6" hidden="1" customHeight="1">
      <c r="B15" s="154"/>
      <c r="C15" s="155"/>
      <c r="D15" s="155"/>
      <c r="E15" s="155"/>
      <c r="F15" s="156"/>
      <c r="G15" s="823" t="s">
        <v>3570</v>
      </c>
      <c r="H15" s="823"/>
      <c r="I15" s="804" t="s">
        <v>3571</v>
      </c>
      <c r="J15" s="805"/>
    </row>
    <row r="16" spans="1:10" s="147" customFormat="1" ht="25.5">
      <c r="B16" s="157" t="s">
        <v>3572</v>
      </c>
      <c r="C16" s="158" t="s">
        <v>3340</v>
      </c>
      <c r="D16" s="158" t="s">
        <v>3341</v>
      </c>
      <c r="E16" s="158" t="s">
        <v>52</v>
      </c>
      <c r="F16" s="159" t="s">
        <v>3329</v>
      </c>
      <c r="G16" s="159" t="s">
        <v>3573</v>
      </c>
      <c r="H16" s="159" t="s">
        <v>3574</v>
      </c>
      <c r="I16" s="159" t="s">
        <v>3573</v>
      </c>
      <c r="J16" s="159" t="s">
        <v>3574</v>
      </c>
    </row>
    <row r="17" spans="1:10" ht="23.25" customHeight="1" thickBot="1">
      <c r="B17" s="806" t="s">
        <v>3575</v>
      </c>
      <c r="C17" s="807"/>
      <c r="D17" s="807"/>
      <c r="E17" s="807"/>
      <c r="F17" s="808"/>
      <c r="G17" s="160"/>
      <c r="H17" s="160"/>
      <c r="I17" s="160"/>
      <c r="J17" s="161"/>
    </row>
    <row r="18" spans="1:10" ht="69" customHeight="1">
      <c r="A18" s="148"/>
      <c r="B18" s="234">
        <v>1</v>
      </c>
      <c r="C18" s="235" t="s">
        <v>3350</v>
      </c>
      <c r="D18" s="236" t="s">
        <v>3351</v>
      </c>
      <c r="E18" s="237" t="s">
        <v>1293</v>
      </c>
      <c r="F18" s="238">
        <v>0.19</v>
      </c>
      <c r="G18" s="231">
        <v>31479</v>
      </c>
      <c r="H18" s="126">
        <f>+ROUND(G18*(1+$F18),0)</f>
        <v>37460</v>
      </c>
      <c r="I18" s="163">
        <f>+ROUND(G18*(1-$E$6),0)</f>
        <v>15740</v>
      </c>
      <c r="J18" s="164">
        <f>+ROUND(I18*(1+$F18),0)</f>
        <v>18731</v>
      </c>
    </row>
    <row r="19" spans="1:10" ht="71.25" customHeight="1">
      <c r="A19" s="148"/>
      <c r="B19" s="162">
        <v>2</v>
      </c>
      <c r="C19" s="216" t="s">
        <v>3359</v>
      </c>
      <c r="D19" s="122" t="s">
        <v>3360</v>
      </c>
      <c r="E19" s="123" t="s">
        <v>1293</v>
      </c>
      <c r="F19" s="239">
        <v>0.19</v>
      </c>
      <c r="G19" s="231">
        <v>44407</v>
      </c>
      <c r="H19" s="126">
        <f t="shared" ref="H19:H23" si="0">+ROUND(G19*(1+$F19),0)</f>
        <v>52844</v>
      </c>
      <c r="I19" s="163">
        <f t="shared" ref="I19:I23" si="1">+ROUND(G19*(1-$E$6),0)</f>
        <v>22204</v>
      </c>
      <c r="J19" s="164">
        <f t="shared" ref="J19:J23" si="2">+ROUND(I19*(1+$F19),0)</f>
        <v>26423</v>
      </c>
    </row>
    <row r="20" spans="1:10" ht="81.75" customHeight="1">
      <c r="A20" s="148"/>
      <c r="B20" s="214">
        <v>3</v>
      </c>
      <c r="C20" s="215" t="s">
        <v>3368</v>
      </c>
      <c r="D20" s="212" t="s">
        <v>3369</v>
      </c>
      <c r="E20" s="123" t="s">
        <v>1293</v>
      </c>
      <c r="F20" s="240">
        <v>0.19</v>
      </c>
      <c r="G20" s="231">
        <v>1500</v>
      </c>
      <c r="H20" s="126">
        <f t="shared" si="0"/>
        <v>1785</v>
      </c>
      <c r="I20" s="163">
        <f t="shared" si="1"/>
        <v>750</v>
      </c>
      <c r="J20" s="164">
        <f t="shared" si="2"/>
        <v>893</v>
      </c>
    </row>
    <row r="21" spans="1:10" ht="87.75" customHeight="1">
      <c r="A21" s="148"/>
      <c r="B21" s="207">
        <v>4</v>
      </c>
      <c r="C21" s="208" t="s">
        <v>3376</v>
      </c>
      <c r="D21" s="211" t="s">
        <v>3377</v>
      </c>
      <c r="E21" s="210" t="s">
        <v>1293</v>
      </c>
      <c r="F21" s="239">
        <v>0.19</v>
      </c>
      <c r="G21" s="231">
        <v>2416</v>
      </c>
      <c r="H21" s="126">
        <f t="shared" si="0"/>
        <v>2875</v>
      </c>
      <c r="I21" s="163">
        <f t="shared" si="1"/>
        <v>1208</v>
      </c>
      <c r="J21" s="164">
        <f t="shared" si="2"/>
        <v>1438</v>
      </c>
    </row>
    <row r="22" spans="1:10" ht="64.5" customHeight="1">
      <c r="A22" s="148"/>
      <c r="B22" s="207">
        <v>5</v>
      </c>
      <c r="C22" s="208" t="s">
        <v>3384</v>
      </c>
      <c r="D22" s="209" t="s">
        <v>3385</v>
      </c>
      <c r="E22" s="210" t="s">
        <v>1293</v>
      </c>
      <c r="F22" s="239">
        <v>0.19</v>
      </c>
      <c r="G22" s="231">
        <v>355012</v>
      </c>
      <c r="H22" s="126">
        <f t="shared" si="0"/>
        <v>422464</v>
      </c>
      <c r="I22" s="163">
        <f t="shared" si="1"/>
        <v>177506</v>
      </c>
      <c r="J22" s="164">
        <f t="shared" si="2"/>
        <v>211232</v>
      </c>
    </row>
    <row r="23" spans="1:10" ht="66.75" customHeight="1">
      <c r="A23" s="148"/>
      <c r="B23" s="207">
        <v>6</v>
      </c>
      <c r="C23" s="208" t="s">
        <v>3393</v>
      </c>
      <c r="D23" s="209" t="s">
        <v>3394</v>
      </c>
      <c r="E23" s="210" t="s">
        <v>1293</v>
      </c>
      <c r="F23" s="239">
        <v>0.19</v>
      </c>
      <c r="G23" s="231">
        <v>994499</v>
      </c>
      <c r="H23" s="126">
        <f t="shared" si="0"/>
        <v>1183454</v>
      </c>
      <c r="I23" s="163">
        <f t="shared" si="1"/>
        <v>497250</v>
      </c>
      <c r="J23" s="164">
        <f t="shared" si="2"/>
        <v>591728</v>
      </c>
    </row>
    <row r="24" spans="1:10" ht="119.25" customHeight="1">
      <c r="A24" s="148"/>
      <c r="B24" s="207">
        <v>7</v>
      </c>
      <c r="C24" s="208" t="s">
        <v>3402</v>
      </c>
      <c r="D24" s="213" t="s">
        <v>3403</v>
      </c>
      <c r="E24" s="210" t="s">
        <v>1293</v>
      </c>
      <c r="F24" s="239">
        <v>0.19</v>
      </c>
      <c r="G24" s="231"/>
      <c r="H24" s="126"/>
      <c r="I24" s="163"/>
      <c r="J24" s="164"/>
    </row>
    <row r="25" spans="1:10" ht="124.5" customHeight="1">
      <c r="A25" s="148"/>
      <c r="B25" s="162">
        <v>8</v>
      </c>
      <c r="C25" s="217" t="s">
        <v>3409</v>
      </c>
      <c r="D25" s="218" t="s">
        <v>3410</v>
      </c>
      <c r="E25" s="123" t="s">
        <v>1293</v>
      </c>
      <c r="F25" s="239">
        <v>0.19</v>
      </c>
      <c r="G25" s="231"/>
      <c r="H25" s="126"/>
      <c r="I25" s="163"/>
      <c r="J25" s="164"/>
    </row>
    <row r="26" spans="1:10" ht="161.25" customHeight="1">
      <c r="A26" s="148"/>
      <c r="B26" s="162">
        <v>9</v>
      </c>
      <c r="C26" s="122" t="s">
        <v>3416</v>
      </c>
      <c r="D26" s="122" t="s">
        <v>3417</v>
      </c>
      <c r="E26" s="123" t="s">
        <v>1293</v>
      </c>
      <c r="F26" s="239">
        <v>0.19</v>
      </c>
      <c r="G26" s="231"/>
      <c r="H26" s="126"/>
      <c r="I26" s="163"/>
      <c r="J26" s="164"/>
    </row>
    <row r="27" spans="1:10" ht="41.25" customHeight="1">
      <c r="A27" s="148"/>
      <c r="B27" s="162">
        <v>10</v>
      </c>
      <c r="C27" s="122" t="s">
        <v>3345</v>
      </c>
      <c r="D27" s="122" t="s">
        <v>3346</v>
      </c>
      <c r="E27" s="123" t="s">
        <v>1293</v>
      </c>
      <c r="F27" s="239">
        <v>0.19</v>
      </c>
      <c r="G27" s="231"/>
      <c r="H27" s="126"/>
      <c r="I27" s="163"/>
      <c r="J27" s="164"/>
    </row>
    <row r="28" spans="1:10" ht="30.95" customHeight="1">
      <c r="A28" s="148"/>
      <c r="B28" s="162">
        <v>11</v>
      </c>
      <c r="C28" s="122" t="s">
        <v>3353</v>
      </c>
      <c r="D28" s="122" t="s">
        <v>3354</v>
      </c>
      <c r="E28" s="123" t="s">
        <v>1293</v>
      </c>
      <c r="F28" s="239">
        <v>0.19</v>
      </c>
      <c r="G28" s="231"/>
      <c r="H28" s="126"/>
      <c r="I28" s="163"/>
      <c r="J28" s="164"/>
    </row>
    <row r="29" spans="1:10" ht="30.95" customHeight="1">
      <c r="A29" s="148"/>
      <c r="B29" s="162">
        <v>12</v>
      </c>
      <c r="C29" s="122" t="s">
        <v>3362</v>
      </c>
      <c r="D29" s="122" t="s">
        <v>3363</v>
      </c>
      <c r="E29" s="123" t="s">
        <v>1293</v>
      </c>
      <c r="F29" s="239">
        <v>0.19</v>
      </c>
      <c r="G29" s="231"/>
      <c r="H29" s="126"/>
      <c r="I29" s="163"/>
      <c r="J29" s="164"/>
    </row>
    <row r="30" spans="1:10" ht="82.5" customHeight="1">
      <c r="A30" s="148"/>
      <c r="B30" s="162">
        <v>13</v>
      </c>
      <c r="C30" s="122" t="s">
        <v>3371</v>
      </c>
      <c r="D30" s="122" t="s">
        <v>3372</v>
      </c>
      <c r="E30" s="123" t="s">
        <v>3576</v>
      </c>
      <c r="F30" s="239">
        <v>0.19</v>
      </c>
      <c r="G30" s="231"/>
      <c r="H30" s="126"/>
      <c r="I30" s="163"/>
      <c r="J30" s="164"/>
    </row>
    <row r="31" spans="1:10" ht="68.25" customHeight="1">
      <c r="A31" s="148"/>
      <c r="B31" s="162">
        <v>14</v>
      </c>
      <c r="C31" s="122" t="s">
        <v>3380</v>
      </c>
      <c r="D31" s="122" t="s">
        <v>3372</v>
      </c>
      <c r="E31" s="123" t="s">
        <v>3577</v>
      </c>
      <c r="F31" s="239">
        <v>0.19</v>
      </c>
      <c r="G31" s="231"/>
      <c r="H31" s="126"/>
      <c r="I31" s="163"/>
      <c r="J31" s="164"/>
    </row>
    <row r="32" spans="1:10" ht="68.25" customHeight="1">
      <c r="A32" s="148"/>
      <c r="B32" s="162">
        <v>15</v>
      </c>
      <c r="C32" s="122" t="s">
        <v>3388</v>
      </c>
      <c r="D32" s="122" t="s">
        <v>3372</v>
      </c>
      <c r="E32" s="123" t="s">
        <v>3578</v>
      </c>
      <c r="F32" s="239">
        <v>0.19</v>
      </c>
      <c r="G32" s="231"/>
      <c r="H32" s="126"/>
      <c r="I32" s="163"/>
      <c r="J32" s="164"/>
    </row>
    <row r="33" spans="1:10" ht="68.25" customHeight="1">
      <c r="A33" s="148"/>
      <c r="B33" s="162">
        <v>16</v>
      </c>
      <c r="C33" s="122" t="s">
        <v>3398</v>
      </c>
      <c r="D33" s="122" t="s">
        <v>3372</v>
      </c>
      <c r="E33" s="123" t="s">
        <v>3579</v>
      </c>
      <c r="F33" s="239">
        <v>0.19</v>
      </c>
      <c r="G33" s="231"/>
      <c r="H33" s="126"/>
      <c r="I33" s="163"/>
      <c r="J33" s="164"/>
    </row>
    <row r="34" spans="1:10" ht="68.25" customHeight="1">
      <c r="A34" s="148"/>
      <c r="B34" s="162">
        <v>17</v>
      </c>
      <c r="C34" s="122" t="s">
        <v>3405</v>
      </c>
      <c r="D34" s="122" t="s">
        <v>3372</v>
      </c>
      <c r="E34" s="123" t="s">
        <v>3580</v>
      </c>
      <c r="F34" s="239">
        <v>0.19</v>
      </c>
      <c r="G34" s="231"/>
      <c r="H34" s="126"/>
      <c r="I34" s="163"/>
      <c r="J34" s="164"/>
    </row>
    <row r="35" spans="1:10" ht="21" customHeight="1">
      <c r="B35" s="806" t="s">
        <v>3562</v>
      </c>
      <c r="C35" s="807"/>
      <c r="D35" s="807"/>
      <c r="E35" s="807"/>
      <c r="F35" s="808"/>
      <c r="G35" s="232"/>
      <c r="H35" s="160"/>
      <c r="I35" s="160"/>
      <c r="J35" s="161"/>
    </row>
    <row r="36" spans="1:10" ht="153">
      <c r="A36" s="148"/>
      <c r="B36" s="162">
        <v>18</v>
      </c>
      <c r="C36" s="217" t="s">
        <v>3344</v>
      </c>
      <c r="D36" s="217" t="s">
        <v>1840</v>
      </c>
      <c r="E36" s="219" t="s">
        <v>1293</v>
      </c>
      <c r="F36" s="239">
        <v>0.19</v>
      </c>
      <c r="G36" s="231">
        <v>239965</v>
      </c>
      <c r="H36" s="126">
        <f t="shared" ref="H36:H46" si="3">+ROUND(G36*(1+$F36),0)</f>
        <v>285558</v>
      </c>
      <c r="I36" s="163">
        <f>+ROUND(G36*(1-$E$7),0)</f>
        <v>119983</v>
      </c>
      <c r="J36" s="164">
        <f t="shared" ref="J36:J46" si="4">+ROUND(I36*(1+$F36),0)</f>
        <v>142780</v>
      </c>
    </row>
    <row r="37" spans="1:10" s="165" customFormat="1" ht="36.6" customHeight="1">
      <c r="B37" s="162">
        <v>19</v>
      </c>
      <c r="C37" s="217" t="s">
        <v>1841</v>
      </c>
      <c r="D37" s="217" t="s">
        <v>1842</v>
      </c>
      <c r="E37" s="219" t="s">
        <v>1766</v>
      </c>
      <c r="F37" s="239">
        <v>0.19</v>
      </c>
      <c r="G37" s="231">
        <v>242920</v>
      </c>
      <c r="H37" s="126">
        <f t="shared" si="3"/>
        <v>289075</v>
      </c>
      <c r="I37" s="163">
        <f t="shared" ref="I37:I46" si="5">+ROUND(G37*(1-$E$7),0)</f>
        <v>121460</v>
      </c>
      <c r="J37" s="164">
        <f t="shared" si="4"/>
        <v>144537</v>
      </c>
    </row>
    <row r="38" spans="1:10" s="165" customFormat="1" ht="25.5">
      <c r="B38" s="162">
        <f t="shared" ref="B38:B47" si="6">+B37+1</f>
        <v>20</v>
      </c>
      <c r="C38" s="217" t="s">
        <v>1843</v>
      </c>
      <c r="D38" s="217" t="s">
        <v>1844</v>
      </c>
      <c r="E38" s="219" t="s">
        <v>1293</v>
      </c>
      <c r="F38" s="239">
        <v>0.19</v>
      </c>
      <c r="G38" s="231">
        <v>147104</v>
      </c>
      <c r="H38" s="126">
        <f t="shared" si="3"/>
        <v>175054</v>
      </c>
      <c r="I38" s="163">
        <f t="shared" si="5"/>
        <v>73552</v>
      </c>
      <c r="J38" s="164">
        <f t="shared" si="4"/>
        <v>87527</v>
      </c>
    </row>
    <row r="39" spans="1:10" s="165" customFormat="1" ht="51">
      <c r="B39" s="162">
        <f t="shared" si="6"/>
        <v>21</v>
      </c>
      <c r="C39" s="217" t="s">
        <v>1845</v>
      </c>
      <c r="D39" s="217" t="s">
        <v>1846</v>
      </c>
      <c r="E39" s="219" t="s">
        <v>1293</v>
      </c>
      <c r="F39" s="239">
        <v>0.19</v>
      </c>
      <c r="G39" s="231">
        <v>1529358</v>
      </c>
      <c r="H39" s="126">
        <f t="shared" si="3"/>
        <v>1819936</v>
      </c>
      <c r="I39" s="163">
        <f t="shared" si="5"/>
        <v>764679</v>
      </c>
      <c r="J39" s="164">
        <f t="shared" si="4"/>
        <v>909968</v>
      </c>
    </row>
    <row r="40" spans="1:10" s="165" customFormat="1" ht="76.5">
      <c r="B40" s="162">
        <f t="shared" si="6"/>
        <v>22</v>
      </c>
      <c r="C40" s="217" t="s">
        <v>3379</v>
      </c>
      <c r="D40" s="217" t="s">
        <v>1848</v>
      </c>
      <c r="E40" s="219" t="s">
        <v>1293</v>
      </c>
      <c r="F40" s="239">
        <v>0.19</v>
      </c>
      <c r="G40" s="231">
        <v>1152811</v>
      </c>
      <c r="H40" s="126">
        <f t="shared" si="3"/>
        <v>1371845</v>
      </c>
      <c r="I40" s="163">
        <f t="shared" si="5"/>
        <v>576406</v>
      </c>
      <c r="J40" s="164">
        <f t="shared" si="4"/>
        <v>685923</v>
      </c>
    </row>
    <row r="41" spans="1:10" s="165" customFormat="1" ht="89.25">
      <c r="B41" s="162">
        <f t="shared" si="6"/>
        <v>23</v>
      </c>
      <c r="C41" s="122" t="s">
        <v>3387</v>
      </c>
      <c r="D41" s="124" t="s">
        <v>1850</v>
      </c>
      <c r="E41" s="123" t="s">
        <v>1293</v>
      </c>
      <c r="F41" s="239">
        <v>0.19</v>
      </c>
      <c r="G41" s="231">
        <v>2415459</v>
      </c>
      <c r="H41" s="126">
        <f t="shared" si="3"/>
        <v>2874396</v>
      </c>
      <c r="I41" s="163">
        <f t="shared" si="5"/>
        <v>1207730</v>
      </c>
      <c r="J41" s="164">
        <f t="shared" si="4"/>
        <v>1437199</v>
      </c>
    </row>
    <row r="42" spans="1:10" s="165" customFormat="1" ht="76.5">
      <c r="B42" s="162">
        <f t="shared" si="6"/>
        <v>24</v>
      </c>
      <c r="C42" s="122" t="s">
        <v>3396</v>
      </c>
      <c r="D42" s="124" t="s">
        <v>1852</v>
      </c>
      <c r="E42" s="123" t="s">
        <v>1293</v>
      </c>
      <c r="F42" s="239">
        <v>0.19</v>
      </c>
      <c r="G42" s="231">
        <v>2808604</v>
      </c>
      <c r="H42" s="126">
        <f t="shared" si="3"/>
        <v>3342239</v>
      </c>
      <c r="I42" s="163">
        <f t="shared" si="5"/>
        <v>1404302</v>
      </c>
      <c r="J42" s="164">
        <f t="shared" si="4"/>
        <v>1671119</v>
      </c>
    </row>
    <row r="43" spans="1:10" s="165" customFormat="1" ht="25.5">
      <c r="B43" s="162">
        <f t="shared" si="6"/>
        <v>25</v>
      </c>
      <c r="C43" s="217" t="s">
        <v>3404</v>
      </c>
      <c r="D43" s="217" t="s">
        <v>1854</v>
      </c>
      <c r="E43" s="219" t="s">
        <v>1766</v>
      </c>
      <c r="F43" s="239">
        <v>0.19</v>
      </c>
      <c r="G43" s="231">
        <v>59948</v>
      </c>
      <c r="H43" s="126">
        <f t="shared" si="3"/>
        <v>71338</v>
      </c>
      <c r="I43" s="163">
        <f t="shared" si="5"/>
        <v>29974</v>
      </c>
      <c r="J43" s="164">
        <f t="shared" si="4"/>
        <v>35669</v>
      </c>
    </row>
    <row r="44" spans="1:10" s="165" customFormat="1" ht="25.5" customHeight="1">
      <c r="B44" s="162">
        <f t="shared" si="6"/>
        <v>26</v>
      </c>
      <c r="C44" s="134" t="s">
        <v>3412</v>
      </c>
      <c r="D44" s="122" t="s">
        <v>1856</v>
      </c>
      <c r="E44" s="123" t="s">
        <v>1293</v>
      </c>
      <c r="F44" s="239">
        <v>0.19</v>
      </c>
      <c r="G44" s="231">
        <v>253500</v>
      </c>
      <c r="H44" s="126">
        <f t="shared" si="3"/>
        <v>301665</v>
      </c>
      <c r="I44" s="163">
        <f t="shared" si="5"/>
        <v>126750</v>
      </c>
      <c r="J44" s="164">
        <f t="shared" si="4"/>
        <v>150833</v>
      </c>
    </row>
    <row r="45" spans="1:10" s="165" customFormat="1" ht="38.25">
      <c r="B45" s="162">
        <f t="shared" si="6"/>
        <v>27</v>
      </c>
      <c r="C45" s="122" t="s">
        <v>3420</v>
      </c>
      <c r="D45" s="122" t="s">
        <v>1858</v>
      </c>
      <c r="E45" s="123" t="s">
        <v>1293</v>
      </c>
      <c r="F45" s="239">
        <v>0.19</v>
      </c>
      <c r="G45" s="231">
        <v>1132844</v>
      </c>
      <c r="H45" s="126">
        <f t="shared" si="3"/>
        <v>1348084</v>
      </c>
      <c r="I45" s="163">
        <f t="shared" si="5"/>
        <v>566422</v>
      </c>
      <c r="J45" s="164">
        <f t="shared" si="4"/>
        <v>674042</v>
      </c>
    </row>
    <row r="46" spans="1:10" s="165" customFormat="1" ht="38.25">
      <c r="B46" s="162">
        <f t="shared" si="6"/>
        <v>28</v>
      </c>
      <c r="C46" s="122" t="s">
        <v>3426</v>
      </c>
      <c r="D46" s="122" t="s">
        <v>3427</v>
      </c>
      <c r="E46" s="123" t="s">
        <v>1293</v>
      </c>
      <c r="F46" s="239">
        <v>0.19</v>
      </c>
      <c r="G46" s="231">
        <v>1399395</v>
      </c>
      <c r="H46" s="126">
        <f t="shared" si="3"/>
        <v>1665280</v>
      </c>
      <c r="I46" s="163">
        <f t="shared" si="5"/>
        <v>699698</v>
      </c>
      <c r="J46" s="164">
        <f t="shared" si="4"/>
        <v>832641</v>
      </c>
    </row>
    <row r="47" spans="1:10" s="165" customFormat="1" ht="102">
      <c r="B47" s="162">
        <f t="shared" si="6"/>
        <v>29</v>
      </c>
      <c r="C47" s="221" t="s">
        <v>1861</v>
      </c>
      <c r="D47" s="215" t="s">
        <v>3432</v>
      </c>
      <c r="E47" s="123" t="s">
        <v>1863</v>
      </c>
      <c r="F47" s="239">
        <v>0.19</v>
      </c>
      <c r="G47" s="231">
        <v>984532</v>
      </c>
      <c r="H47" s="126">
        <f t="shared" ref="H47" si="7">+ROUND(G47*(1+$F47),0)</f>
        <v>1171593</v>
      </c>
      <c r="I47" s="163">
        <f t="shared" ref="I47" si="8">+ROUND(G47*(1-$E$8),0)</f>
        <v>492266</v>
      </c>
      <c r="J47" s="164">
        <f t="shared" ref="J47" si="9">+ROUND(I47*(1+$F47),0)</f>
        <v>585797</v>
      </c>
    </row>
    <row r="48" spans="1:10" s="165" customFormat="1" ht="25.5" customHeight="1">
      <c r="B48" s="806" t="s">
        <v>3563</v>
      </c>
      <c r="C48" s="807"/>
      <c r="D48" s="807"/>
      <c r="E48" s="807"/>
      <c r="F48" s="808"/>
      <c r="G48" s="233"/>
      <c r="H48" s="220"/>
      <c r="I48" s="163"/>
      <c r="J48" s="164"/>
    </row>
    <row r="49" spans="2:10" s="165" customFormat="1" ht="25.5">
      <c r="B49" s="162">
        <v>30</v>
      </c>
      <c r="C49" s="122" t="s">
        <v>3436</v>
      </c>
      <c r="D49" s="122" t="s">
        <v>1865</v>
      </c>
      <c r="E49" s="123" t="s">
        <v>1293</v>
      </c>
      <c r="F49" s="239">
        <v>0.19</v>
      </c>
      <c r="G49" s="231"/>
      <c r="H49" s="126"/>
      <c r="I49" s="163"/>
      <c r="J49" s="164"/>
    </row>
    <row r="50" spans="2:10" s="165" customFormat="1" ht="25.5">
      <c r="B50" s="162">
        <v>31</v>
      </c>
      <c r="C50" s="122" t="s">
        <v>3442</v>
      </c>
      <c r="D50" s="122" t="s">
        <v>1867</v>
      </c>
      <c r="E50" s="123" t="s">
        <v>1293</v>
      </c>
      <c r="F50" s="239">
        <v>0.19</v>
      </c>
      <c r="G50" s="231"/>
      <c r="H50" s="126"/>
      <c r="I50" s="163"/>
      <c r="J50" s="164"/>
    </row>
    <row r="51" spans="2:10" s="165" customFormat="1" ht="25.5">
      <c r="B51" s="162">
        <v>32</v>
      </c>
      <c r="C51" s="122" t="s">
        <v>3448</v>
      </c>
      <c r="D51" s="122" t="s">
        <v>1869</v>
      </c>
      <c r="E51" s="123" t="s">
        <v>1293</v>
      </c>
      <c r="F51" s="239">
        <v>0.19</v>
      </c>
      <c r="G51" s="231"/>
      <c r="H51" s="126"/>
      <c r="I51" s="163"/>
      <c r="J51" s="164"/>
    </row>
    <row r="52" spans="2:10" s="165" customFormat="1" ht="25.5">
      <c r="B52" s="162">
        <v>33</v>
      </c>
      <c r="C52" s="122" t="s">
        <v>3451</v>
      </c>
      <c r="D52" s="122" t="s">
        <v>1871</v>
      </c>
      <c r="E52" s="123" t="s">
        <v>1293</v>
      </c>
      <c r="F52" s="239">
        <v>0.19</v>
      </c>
      <c r="G52" s="231"/>
      <c r="H52" s="126"/>
      <c r="I52" s="163"/>
      <c r="J52" s="164"/>
    </row>
    <row r="53" spans="2:10" s="165" customFormat="1" ht="25.5">
      <c r="B53" s="162">
        <v>34</v>
      </c>
      <c r="C53" s="122" t="s">
        <v>3454</v>
      </c>
      <c r="D53" s="122" t="s">
        <v>1873</v>
      </c>
      <c r="E53" s="123" t="s">
        <v>1293</v>
      </c>
      <c r="F53" s="239">
        <v>0.19</v>
      </c>
      <c r="G53" s="231"/>
      <c r="H53" s="126"/>
      <c r="I53" s="163"/>
      <c r="J53" s="164"/>
    </row>
    <row r="54" spans="2:10" s="165" customFormat="1" ht="25.5">
      <c r="B54" s="162">
        <v>35</v>
      </c>
      <c r="C54" s="122" t="s">
        <v>3457</v>
      </c>
      <c r="D54" s="122" t="s">
        <v>1875</v>
      </c>
      <c r="E54" s="123" t="s">
        <v>1293</v>
      </c>
      <c r="F54" s="239">
        <v>0.19</v>
      </c>
      <c r="G54" s="231"/>
      <c r="H54" s="126"/>
      <c r="I54" s="163"/>
      <c r="J54" s="164"/>
    </row>
    <row r="55" spans="2:10" s="165" customFormat="1" ht="25.5">
      <c r="B55" s="162">
        <v>36</v>
      </c>
      <c r="C55" s="122" t="s">
        <v>3460</v>
      </c>
      <c r="D55" s="122" t="s">
        <v>1877</v>
      </c>
      <c r="E55" s="123" t="s">
        <v>1293</v>
      </c>
      <c r="F55" s="239">
        <v>0.19</v>
      </c>
      <c r="G55" s="231"/>
      <c r="H55" s="126"/>
      <c r="I55" s="163"/>
      <c r="J55" s="164"/>
    </row>
    <row r="56" spans="2:10" s="165" customFormat="1" ht="25.5">
      <c r="B56" s="162">
        <v>37</v>
      </c>
      <c r="C56" s="122" t="s">
        <v>3462</v>
      </c>
      <c r="D56" s="122" t="s">
        <v>1879</v>
      </c>
      <c r="E56" s="123" t="s">
        <v>1293</v>
      </c>
      <c r="F56" s="239">
        <v>0.19</v>
      </c>
      <c r="G56" s="231"/>
      <c r="H56" s="126"/>
      <c r="I56" s="163"/>
      <c r="J56" s="164"/>
    </row>
    <row r="57" spans="2:10" s="165" customFormat="1" ht="25.5">
      <c r="B57" s="162">
        <v>38</v>
      </c>
      <c r="C57" s="122" t="s">
        <v>3464</v>
      </c>
      <c r="D57" s="122" t="s">
        <v>1881</v>
      </c>
      <c r="E57" s="123" t="s">
        <v>1293</v>
      </c>
      <c r="F57" s="239">
        <v>0.19</v>
      </c>
      <c r="G57" s="231"/>
      <c r="H57" s="126"/>
      <c r="I57" s="163"/>
      <c r="J57" s="164"/>
    </row>
    <row r="58" spans="2:10" s="165" customFormat="1" ht="25.5">
      <c r="B58" s="162">
        <v>39</v>
      </c>
      <c r="C58" s="122" t="s">
        <v>3465</v>
      </c>
      <c r="D58" s="122" t="s">
        <v>1883</v>
      </c>
      <c r="E58" s="123" t="s">
        <v>1293</v>
      </c>
      <c r="F58" s="239">
        <v>0.19</v>
      </c>
      <c r="G58" s="231"/>
      <c r="H58" s="126"/>
      <c r="I58" s="163"/>
      <c r="J58" s="164"/>
    </row>
    <row r="59" spans="2:10" s="165" customFormat="1" ht="25.5">
      <c r="B59" s="162">
        <v>40</v>
      </c>
      <c r="C59" s="122" t="s">
        <v>3466</v>
      </c>
      <c r="D59" s="122" t="s">
        <v>1885</v>
      </c>
      <c r="E59" s="123" t="s">
        <v>1293</v>
      </c>
      <c r="F59" s="239">
        <v>0.19</v>
      </c>
      <c r="G59" s="231"/>
      <c r="H59" s="126"/>
      <c r="I59" s="163"/>
      <c r="J59" s="164"/>
    </row>
    <row r="60" spans="2:10" s="165" customFormat="1" ht="25.5">
      <c r="B60" s="162">
        <v>41</v>
      </c>
      <c r="C60" s="122" t="s">
        <v>3467</v>
      </c>
      <c r="D60" s="122" t="s">
        <v>1887</v>
      </c>
      <c r="E60" s="123" t="s">
        <v>1293</v>
      </c>
      <c r="F60" s="239">
        <v>0.19</v>
      </c>
      <c r="G60" s="231"/>
      <c r="H60" s="126"/>
      <c r="I60" s="163"/>
      <c r="J60" s="164"/>
    </row>
    <row r="61" spans="2:10" s="165" customFormat="1" ht="25.5">
      <c r="B61" s="162">
        <v>42</v>
      </c>
      <c r="C61" s="122" t="s">
        <v>3469</v>
      </c>
      <c r="D61" s="122" t="s">
        <v>1889</v>
      </c>
      <c r="E61" s="123" t="s">
        <v>1293</v>
      </c>
      <c r="F61" s="239">
        <v>0.19</v>
      </c>
      <c r="G61" s="231"/>
      <c r="H61" s="126"/>
      <c r="I61" s="163"/>
      <c r="J61" s="164"/>
    </row>
    <row r="62" spans="2:10" s="165" customFormat="1" ht="25.5">
      <c r="B62" s="162">
        <v>43</v>
      </c>
      <c r="C62" s="122" t="s">
        <v>3472</v>
      </c>
      <c r="D62" s="122" t="s">
        <v>1891</v>
      </c>
      <c r="E62" s="123" t="s">
        <v>1293</v>
      </c>
      <c r="F62" s="239">
        <v>0.19</v>
      </c>
      <c r="G62" s="231"/>
      <c r="H62" s="126"/>
      <c r="I62" s="163"/>
      <c r="J62" s="164"/>
    </row>
    <row r="63" spans="2:10" s="165" customFormat="1">
      <c r="B63" s="162">
        <v>44</v>
      </c>
      <c r="C63" s="134" t="s">
        <v>3475</v>
      </c>
      <c r="D63" s="122" t="s">
        <v>1893</v>
      </c>
      <c r="E63" s="123" t="s">
        <v>1293</v>
      </c>
      <c r="F63" s="239">
        <v>0.19</v>
      </c>
      <c r="G63" s="231"/>
      <c r="H63" s="126"/>
      <c r="I63" s="163"/>
      <c r="J63" s="164"/>
    </row>
    <row r="64" spans="2:10" s="165" customFormat="1" ht="25.5">
      <c r="B64" s="162">
        <v>45</v>
      </c>
      <c r="C64" s="134" t="s">
        <v>3476</v>
      </c>
      <c r="D64" s="122" t="s">
        <v>1895</v>
      </c>
      <c r="E64" s="123" t="s">
        <v>1293</v>
      </c>
      <c r="F64" s="239">
        <v>0.19</v>
      </c>
      <c r="G64" s="231"/>
      <c r="H64" s="126"/>
      <c r="I64" s="163"/>
      <c r="J64" s="164"/>
    </row>
    <row r="65" spans="1:10" s="165" customFormat="1">
      <c r="B65" s="162">
        <v>46</v>
      </c>
      <c r="C65" s="134" t="s">
        <v>3477</v>
      </c>
      <c r="D65" s="122" t="s">
        <v>3478</v>
      </c>
      <c r="E65" s="123" t="s">
        <v>1293</v>
      </c>
      <c r="F65" s="239">
        <v>0.19</v>
      </c>
      <c r="G65" s="231"/>
      <c r="H65" s="126"/>
      <c r="I65" s="163"/>
      <c r="J65" s="164"/>
    </row>
    <row r="66" spans="1:10" s="165" customFormat="1">
      <c r="B66" s="162">
        <v>47</v>
      </c>
      <c r="C66" s="134" t="s">
        <v>3479</v>
      </c>
      <c r="D66" s="122" t="s">
        <v>1897</v>
      </c>
      <c r="E66" s="123" t="s">
        <v>1293</v>
      </c>
      <c r="F66" s="239">
        <v>0.19</v>
      </c>
      <c r="G66" s="231"/>
      <c r="H66" s="126"/>
      <c r="I66" s="163"/>
      <c r="J66" s="164"/>
    </row>
    <row r="67" spans="1:10" s="165" customFormat="1">
      <c r="B67" s="162">
        <v>48</v>
      </c>
      <c r="C67" s="134" t="s">
        <v>3480</v>
      </c>
      <c r="D67" s="122" t="s">
        <v>3481</v>
      </c>
      <c r="E67" s="123" t="s">
        <v>1293</v>
      </c>
      <c r="F67" s="239">
        <v>0.19</v>
      </c>
      <c r="G67" s="231"/>
      <c r="H67" s="126"/>
      <c r="I67" s="163"/>
      <c r="J67" s="164"/>
    </row>
    <row r="68" spans="1:10" s="165" customFormat="1">
      <c r="B68" s="162">
        <v>49</v>
      </c>
      <c r="C68" s="134" t="s">
        <v>3482</v>
      </c>
      <c r="D68" s="122" t="s">
        <v>1899</v>
      </c>
      <c r="E68" s="123" t="s">
        <v>1293</v>
      </c>
      <c r="F68" s="239">
        <v>0.19</v>
      </c>
      <c r="G68" s="231"/>
      <c r="H68" s="126"/>
      <c r="I68" s="163"/>
      <c r="J68" s="164"/>
    </row>
    <row r="69" spans="1:10">
      <c r="A69" s="148"/>
      <c r="B69" s="162">
        <v>50</v>
      </c>
      <c r="C69" s="146" t="s">
        <v>3483</v>
      </c>
      <c r="D69" s="146" t="s">
        <v>1901</v>
      </c>
      <c r="E69" s="145" t="s">
        <v>1293</v>
      </c>
      <c r="F69" s="239">
        <v>0.19</v>
      </c>
      <c r="G69" s="231"/>
      <c r="H69" s="126"/>
      <c r="I69" s="163"/>
      <c r="J69" s="164"/>
    </row>
    <row r="70" spans="1:10" s="165" customFormat="1">
      <c r="B70" s="162">
        <v>51</v>
      </c>
      <c r="C70" s="146" t="s">
        <v>3484</v>
      </c>
      <c r="D70" s="146" t="s">
        <v>1903</v>
      </c>
      <c r="E70" s="145" t="s">
        <v>1293</v>
      </c>
      <c r="F70" s="239">
        <v>0.19</v>
      </c>
      <c r="G70" s="231"/>
      <c r="H70" s="126"/>
      <c r="I70" s="163"/>
      <c r="J70" s="164"/>
    </row>
    <row r="71" spans="1:10" s="165" customFormat="1">
      <c r="B71" s="162">
        <v>52</v>
      </c>
      <c r="C71" s="146" t="s">
        <v>3485</v>
      </c>
      <c r="D71" s="146" t="s">
        <v>1905</v>
      </c>
      <c r="E71" s="145" t="s">
        <v>1293</v>
      </c>
      <c r="F71" s="239">
        <v>0.19</v>
      </c>
      <c r="G71" s="231"/>
      <c r="H71" s="126"/>
      <c r="I71" s="163"/>
      <c r="J71" s="164"/>
    </row>
    <row r="72" spans="1:10" s="165" customFormat="1">
      <c r="B72" s="162">
        <v>53</v>
      </c>
      <c r="C72" s="146" t="s">
        <v>1907</v>
      </c>
      <c r="D72" s="146" t="s">
        <v>1907</v>
      </c>
      <c r="E72" s="145" t="s">
        <v>1293</v>
      </c>
      <c r="F72" s="239">
        <v>0.19</v>
      </c>
      <c r="G72" s="231"/>
      <c r="H72" s="126"/>
      <c r="I72" s="163"/>
      <c r="J72" s="164"/>
    </row>
    <row r="73" spans="1:10" s="165" customFormat="1">
      <c r="B73" s="162">
        <v>54</v>
      </c>
      <c r="C73" s="146" t="s">
        <v>3486</v>
      </c>
      <c r="D73" s="146" t="s">
        <v>3487</v>
      </c>
      <c r="E73" s="145" t="s">
        <v>1293</v>
      </c>
      <c r="F73" s="239">
        <v>0.19</v>
      </c>
      <c r="G73" s="231"/>
      <c r="H73" s="126"/>
      <c r="I73" s="163"/>
      <c r="J73" s="164"/>
    </row>
    <row r="74" spans="1:10" s="165" customFormat="1" ht="25.5">
      <c r="B74" s="162">
        <v>55</v>
      </c>
      <c r="C74" s="124" t="s">
        <v>3488</v>
      </c>
      <c r="D74" s="124" t="s">
        <v>1909</v>
      </c>
      <c r="E74" s="145" t="s">
        <v>1910</v>
      </c>
      <c r="F74" s="239">
        <v>0.19</v>
      </c>
      <c r="G74" s="231"/>
      <c r="H74" s="126"/>
      <c r="I74" s="163"/>
      <c r="J74" s="164"/>
    </row>
    <row r="75" spans="1:10" s="165" customFormat="1" ht="25.5">
      <c r="B75" s="162">
        <v>56</v>
      </c>
      <c r="C75" s="146" t="s">
        <v>3489</v>
      </c>
      <c r="D75" s="146" t="s">
        <v>1912</v>
      </c>
      <c r="E75" s="145" t="s">
        <v>1293</v>
      </c>
      <c r="F75" s="239">
        <v>0.19</v>
      </c>
      <c r="G75" s="231"/>
      <c r="H75" s="126"/>
      <c r="I75" s="163"/>
      <c r="J75" s="164"/>
    </row>
    <row r="76" spans="1:10" s="165" customFormat="1">
      <c r="B76" s="162">
        <v>57</v>
      </c>
      <c r="C76" s="146" t="s">
        <v>3490</v>
      </c>
      <c r="D76" s="146" t="s">
        <v>3491</v>
      </c>
      <c r="E76" s="145" t="s">
        <v>1293</v>
      </c>
      <c r="F76" s="239">
        <v>0.19</v>
      </c>
      <c r="G76" s="231"/>
      <c r="H76" s="126"/>
      <c r="I76" s="163"/>
      <c r="J76" s="164"/>
    </row>
    <row r="77" spans="1:10" s="165" customFormat="1" ht="19.5" customHeight="1">
      <c r="B77" s="806" t="s">
        <v>3564</v>
      </c>
      <c r="C77" s="807"/>
      <c r="D77" s="807"/>
      <c r="E77" s="807"/>
      <c r="F77" s="808"/>
      <c r="G77" s="231"/>
      <c r="H77" s="126"/>
      <c r="I77" s="163"/>
      <c r="J77" s="164"/>
    </row>
    <row r="78" spans="1:10" s="165" customFormat="1" ht="51">
      <c r="B78" s="162">
        <v>58</v>
      </c>
      <c r="C78" s="134" t="s">
        <v>3492</v>
      </c>
      <c r="D78" s="122" t="s">
        <v>1914</v>
      </c>
      <c r="E78" s="123" t="s">
        <v>1293</v>
      </c>
      <c r="F78" s="239">
        <v>0.19</v>
      </c>
      <c r="G78" s="231"/>
      <c r="H78" s="126"/>
      <c r="I78" s="163"/>
      <c r="J78" s="164"/>
    </row>
    <row r="79" spans="1:10" s="165" customFormat="1" ht="51">
      <c r="B79" s="162">
        <v>59</v>
      </c>
      <c r="C79" s="134" t="s">
        <v>3492</v>
      </c>
      <c r="D79" s="122" t="s">
        <v>1915</v>
      </c>
      <c r="E79" s="123" t="s">
        <v>1293</v>
      </c>
      <c r="F79" s="239">
        <v>0.19</v>
      </c>
      <c r="G79" s="231"/>
      <c r="H79" s="126"/>
      <c r="I79" s="163"/>
      <c r="J79" s="164"/>
    </row>
    <row r="80" spans="1:10" s="165" customFormat="1" ht="51">
      <c r="B80" s="162">
        <v>60</v>
      </c>
      <c r="C80" s="134" t="s">
        <v>3493</v>
      </c>
      <c r="D80" s="122" t="s">
        <v>1917</v>
      </c>
      <c r="E80" s="123" t="s">
        <v>1293</v>
      </c>
      <c r="F80" s="239">
        <v>0.19</v>
      </c>
      <c r="G80" s="231"/>
      <c r="H80" s="126"/>
      <c r="I80" s="163"/>
      <c r="J80" s="164"/>
    </row>
    <row r="81" spans="1:10" s="165" customFormat="1" ht="51">
      <c r="B81" s="162">
        <v>61</v>
      </c>
      <c r="C81" s="134" t="s">
        <v>3493</v>
      </c>
      <c r="D81" s="122" t="s">
        <v>1918</v>
      </c>
      <c r="E81" s="123" t="s">
        <v>1293</v>
      </c>
      <c r="F81" s="239">
        <v>0.19</v>
      </c>
      <c r="G81" s="231"/>
      <c r="H81" s="126"/>
      <c r="I81" s="163"/>
      <c r="J81" s="164"/>
    </row>
    <row r="82" spans="1:10" s="165" customFormat="1" ht="89.25">
      <c r="B82" s="162">
        <v>62</v>
      </c>
      <c r="C82" s="216" t="s">
        <v>3494</v>
      </c>
      <c r="D82" s="217" t="s">
        <v>1920</v>
      </c>
      <c r="E82" s="123" t="s">
        <v>1293</v>
      </c>
      <c r="F82" s="239">
        <v>0.19</v>
      </c>
      <c r="G82" s="231"/>
      <c r="H82" s="126"/>
      <c r="I82" s="163"/>
      <c r="J82" s="164"/>
    </row>
    <row r="83" spans="1:10" s="165" customFormat="1" ht="89.25">
      <c r="B83" s="162">
        <v>63</v>
      </c>
      <c r="C83" s="134" t="s">
        <v>3494</v>
      </c>
      <c r="D83" s="122" t="s">
        <v>1921</v>
      </c>
      <c r="E83" s="123" t="s">
        <v>1293</v>
      </c>
      <c r="F83" s="239">
        <v>0.19</v>
      </c>
      <c r="G83" s="231"/>
      <c r="H83" s="126"/>
      <c r="I83" s="163"/>
      <c r="J83" s="164"/>
    </row>
    <row r="84" spans="1:10" s="165" customFormat="1" ht="89.25">
      <c r="B84" s="162">
        <v>64</v>
      </c>
      <c r="C84" s="216" t="s">
        <v>3495</v>
      </c>
      <c r="D84" s="217" t="s">
        <v>1923</v>
      </c>
      <c r="E84" s="123" t="s">
        <v>1293</v>
      </c>
      <c r="F84" s="239">
        <v>0.19</v>
      </c>
      <c r="G84" s="231"/>
      <c r="H84" s="126"/>
      <c r="I84" s="163"/>
      <c r="J84" s="164"/>
    </row>
    <row r="85" spans="1:10" s="165" customFormat="1" ht="89.25">
      <c r="B85" s="162">
        <v>65</v>
      </c>
      <c r="C85" s="134" t="s">
        <v>3495</v>
      </c>
      <c r="D85" s="122" t="s">
        <v>1924</v>
      </c>
      <c r="E85" s="123" t="s">
        <v>1293</v>
      </c>
      <c r="F85" s="239">
        <v>0.19</v>
      </c>
      <c r="G85" s="231"/>
      <c r="H85" s="126"/>
      <c r="I85" s="163"/>
      <c r="J85" s="164"/>
    </row>
    <row r="86" spans="1:10" s="165" customFormat="1" ht="76.5">
      <c r="B86" s="162">
        <v>66</v>
      </c>
      <c r="C86" s="216" t="s">
        <v>3496</v>
      </c>
      <c r="D86" s="217" t="s">
        <v>1926</v>
      </c>
      <c r="E86" s="123" t="s">
        <v>1293</v>
      </c>
      <c r="F86" s="239">
        <v>0.19</v>
      </c>
      <c r="G86" s="231"/>
      <c r="H86" s="126"/>
      <c r="I86" s="163"/>
      <c r="J86" s="164"/>
    </row>
    <row r="87" spans="1:10" s="165" customFormat="1" ht="76.5">
      <c r="B87" s="162">
        <v>67</v>
      </c>
      <c r="C87" s="134" t="s">
        <v>3496</v>
      </c>
      <c r="D87" s="122" t="s">
        <v>1927</v>
      </c>
      <c r="E87" s="123" t="s">
        <v>1293</v>
      </c>
      <c r="F87" s="239">
        <v>0.19</v>
      </c>
      <c r="G87" s="231"/>
      <c r="H87" s="126"/>
      <c r="I87" s="163"/>
      <c r="J87" s="164"/>
    </row>
    <row r="88" spans="1:10" s="165" customFormat="1" ht="76.5">
      <c r="B88" s="162">
        <v>68</v>
      </c>
      <c r="C88" s="216" t="s">
        <v>3497</v>
      </c>
      <c r="D88" s="217" t="s">
        <v>1929</v>
      </c>
      <c r="E88" s="123" t="s">
        <v>1293</v>
      </c>
      <c r="F88" s="239">
        <v>0.19</v>
      </c>
      <c r="G88" s="231"/>
      <c r="H88" s="126"/>
      <c r="I88" s="163"/>
      <c r="J88" s="164"/>
    </row>
    <row r="89" spans="1:10" s="165" customFormat="1" ht="76.5">
      <c r="B89" s="162">
        <v>69</v>
      </c>
      <c r="C89" s="134" t="s">
        <v>3497</v>
      </c>
      <c r="D89" s="122" t="s">
        <v>1930</v>
      </c>
      <c r="E89" s="123" t="s">
        <v>1293</v>
      </c>
      <c r="F89" s="239">
        <v>0.19</v>
      </c>
      <c r="G89" s="231"/>
      <c r="H89" s="126"/>
      <c r="I89" s="163"/>
      <c r="J89" s="164"/>
    </row>
    <row r="90" spans="1:10" s="165" customFormat="1" ht="76.5">
      <c r="B90" s="162">
        <v>70</v>
      </c>
      <c r="C90" s="216" t="s">
        <v>3498</v>
      </c>
      <c r="D90" s="217" t="s">
        <v>1932</v>
      </c>
      <c r="E90" s="123" t="s">
        <v>1293</v>
      </c>
      <c r="F90" s="239">
        <v>0.19</v>
      </c>
      <c r="G90" s="231"/>
      <c r="H90" s="126"/>
      <c r="I90" s="163"/>
      <c r="J90" s="164"/>
    </row>
    <row r="91" spans="1:10" s="165" customFormat="1" ht="76.5">
      <c r="B91" s="162">
        <v>71</v>
      </c>
      <c r="C91" s="134" t="s">
        <v>3498</v>
      </c>
      <c r="D91" s="122" t="s">
        <v>1933</v>
      </c>
      <c r="E91" s="123" t="s">
        <v>1293</v>
      </c>
      <c r="F91" s="239">
        <v>0.19</v>
      </c>
      <c r="G91" s="231"/>
      <c r="H91" s="126"/>
      <c r="I91" s="163"/>
      <c r="J91" s="164"/>
    </row>
    <row r="92" spans="1:10" s="165" customFormat="1" ht="76.5">
      <c r="B92" s="162">
        <v>72</v>
      </c>
      <c r="C92" s="216" t="s">
        <v>3501</v>
      </c>
      <c r="D92" s="217" t="s">
        <v>1935</v>
      </c>
      <c r="E92" s="123" t="s">
        <v>1293</v>
      </c>
      <c r="F92" s="239">
        <v>0.19</v>
      </c>
      <c r="G92" s="231"/>
      <c r="H92" s="126"/>
      <c r="I92" s="163"/>
      <c r="J92" s="164"/>
    </row>
    <row r="93" spans="1:10" s="165" customFormat="1" ht="76.5">
      <c r="B93" s="162">
        <v>73</v>
      </c>
      <c r="C93" s="216" t="s">
        <v>3502</v>
      </c>
      <c r="D93" s="217" t="s">
        <v>1937</v>
      </c>
      <c r="E93" s="123" t="s">
        <v>1293</v>
      </c>
      <c r="F93" s="239">
        <v>0.19</v>
      </c>
      <c r="G93" s="231"/>
      <c r="H93" s="126"/>
      <c r="I93" s="163"/>
      <c r="J93" s="164"/>
    </row>
    <row r="94" spans="1:10" s="165" customFormat="1" ht="76.5">
      <c r="B94" s="162">
        <v>74</v>
      </c>
      <c r="C94" s="217" t="s">
        <v>3503</v>
      </c>
      <c r="D94" s="217" t="s">
        <v>1939</v>
      </c>
      <c r="E94" s="123" t="s">
        <v>1293</v>
      </c>
      <c r="F94" s="239">
        <v>0.19</v>
      </c>
      <c r="G94" s="231"/>
      <c r="H94" s="126"/>
      <c r="I94" s="163"/>
      <c r="J94" s="164"/>
    </row>
    <row r="95" spans="1:10" s="165" customFormat="1" ht="76.5">
      <c r="B95" s="162">
        <v>75</v>
      </c>
      <c r="C95" s="217" t="s">
        <v>3504</v>
      </c>
      <c r="D95" s="217" t="s">
        <v>1941</v>
      </c>
      <c r="E95" s="123" t="s">
        <v>1293</v>
      </c>
      <c r="F95" s="239">
        <v>0.19</v>
      </c>
      <c r="G95" s="231"/>
      <c r="H95" s="126"/>
      <c r="I95" s="163"/>
      <c r="J95" s="164"/>
    </row>
    <row r="96" spans="1:10" ht="76.5">
      <c r="A96" s="148"/>
      <c r="B96" s="162">
        <v>76</v>
      </c>
      <c r="C96" s="217" t="s">
        <v>3505</v>
      </c>
      <c r="D96" s="217" t="s">
        <v>1943</v>
      </c>
      <c r="E96" s="123" t="s">
        <v>1293</v>
      </c>
      <c r="F96" s="239">
        <v>0.19</v>
      </c>
      <c r="G96" s="231"/>
      <c r="H96" s="126"/>
      <c r="I96" s="163"/>
      <c r="J96" s="164"/>
    </row>
    <row r="97" spans="1:10" s="165" customFormat="1" ht="76.5">
      <c r="B97" s="162">
        <v>77</v>
      </c>
      <c r="C97" s="217" t="s">
        <v>3506</v>
      </c>
      <c r="D97" s="217" t="s">
        <v>1945</v>
      </c>
      <c r="E97" s="123" t="s">
        <v>1293</v>
      </c>
      <c r="F97" s="239">
        <v>0.19</v>
      </c>
      <c r="G97" s="231"/>
      <c r="H97" s="126"/>
      <c r="I97" s="163"/>
      <c r="J97" s="164"/>
    </row>
    <row r="98" spans="1:10" s="165" customFormat="1" ht="76.5">
      <c r="B98" s="162">
        <v>78</v>
      </c>
      <c r="C98" s="217" t="s">
        <v>3507</v>
      </c>
      <c r="D98" s="217" t="s">
        <v>1947</v>
      </c>
      <c r="E98" s="123" t="s">
        <v>1293</v>
      </c>
      <c r="F98" s="239">
        <v>0.19</v>
      </c>
      <c r="G98" s="231"/>
      <c r="H98" s="126"/>
      <c r="I98" s="163"/>
      <c r="J98" s="164"/>
    </row>
    <row r="99" spans="1:10" s="165" customFormat="1" ht="76.5">
      <c r="B99" s="162">
        <v>79</v>
      </c>
      <c r="C99" s="217" t="s">
        <v>3508</v>
      </c>
      <c r="D99" s="217" t="s">
        <v>1949</v>
      </c>
      <c r="E99" s="123" t="s">
        <v>1293</v>
      </c>
      <c r="F99" s="239">
        <v>0.19</v>
      </c>
      <c r="G99" s="231"/>
      <c r="H99" s="126"/>
      <c r="I99" s="163"/>
      <c r="J99" s="164"/>
    </row>
    <row r="100" spans="1:10" s="165" customFormat="1" ht="38.25">
      <c r="B100" s="162">
        <v>80</v>
      </c>
      <c r="C100" s="217" t="s">
        <v>3509</v>
      </c>
      <c r="D100" s="217" t="s">
        <v>1951</v>
      </c>
      <c r="E100" s="123" t="s">
        <v>1293</v>
      </c>
      <c r="F100" s="239">
        <v>0.19</v>
      </c>
      <c r="G100" s="231"/>
      <c r="H100" s="126"/>
      <c r="I100" s="163"/>
      <c r="J100" s="164"/>
    </row>
    <row r="101" spans="1:10" s="165" customFormat="1" ht="25.5">
      <c r="B101" s="162">
        <v>81</v>
      </c>
      <c r="C101" s="216" t="s">
        <v>1952</v>
      </c>
      <c r="D101" s="217" t="s">
        <v>1953</v>
      </c>
      <c r="E101" s="123" t="s">
        <v>1293</v>
      </c>
      <c r="F101" s="239">
        <v>0.19</v>
      </c>
      <c r="G101" s="231"/>
      <c r="H101" s="126"/>
      <c r="I101" s="163"/>
      <c r="J101" s="164"/>
    </row>
    <row r="102" spans="1:10" s="165" customFormat="1" ht="25.5">
      <c r="B102" s="162">
        <v>82</v>
      </c>
      <c r="C102" s="216" t="s">
        <v>1954</v>
      </c>
      <c r="D102" s="217" t="s">
        <v>1955</v>
      </c>
      <c r="E102" s="123" t="s">
        <v>1293</v>
      </c>
      <c r="F102" s="239">
        <v>0.19</v>
      </c>
      <c r="G102" s="231"/>
      <c r="H102" s="126"/>
      <c r="I102" s="163"/>
      <c r="J102" s="164"/>
    </row>
    <row r="103" spans="1:10" s="165" customFormat="1" ht="25.5">
      <c r="B103" s="162">
        <v>83</v>
      </c>
      <c r="C103" s="134" t="s">
        <v>1956</v>
      </c>
      <c r="D103" s="122" t="s">
        <v>1957</v>
      </c>
      <c r="E103" s="123" t="s">
        <v>1293</v>
      </c>
      <c r="F103" s="239">
        <v>0.19</v>
      </c>
      <c r="G103" s="231"/>
      <c r="H103" s="126"/>
      <c r="I103" s="163"/>
      <c r="J103" s="164"/>
    </row>
    <row r="104" spans="1:10" s="165" customFormat="1" ht="25.5">
      <c r="B104" s="162">
        <v>84</v>
      </c>
      <c r="C104" s="134" t="s">
        <v>1958</v>
      </c>
      <c r="D104" s="122" t="s">
        <v>1959</v>
      </c>
      <c r="E104" s="123" t="s">
        <v>1293</v>
      </c>
      <c r="F104" s="239">
        <v>0.19</v>
      </c>
      <c r="G104" s="231"/>
      <c r="H104" s="126"/>
      <c r="I104" s="163"/>
      <c r="J104" s="164"/>
    </row>
    <row r="105" spans="1:10" s="165" customFormat="1" ht="25.5" customHeight="1">
      <c r="B105" s="816" t="s">
        <v>3581</v>
      </c>
      <c r="C105" s="817"/>
      <c r="D105" s="817"/>
      <c r="E105" s="817"/>
      <c r="F105" s="818"/>
      <c r="G105" s="231"/>
      <c r="H105" s="126"/>
      <c r="I105" s="163"/>
      <c r="J105" s="164"/>
    </row>
    <row r="106" spans="1:10" s="165" customFormat="1" ht="76.5">
      <c r="B106" s="162">
        <v>85</v>
      </c>
      <c r="C106" s="217" t="s">
        <v>1960</v>
      </c>
      <c r="D106" s="218" t="s">
        <v>3510</v>
      </c>
      <c r="E106" s="123" t="s">
        <v>1293</v>
      </c>
      <c r="F106" s="239">
        <v>0.19</v>
      </c>
      <c r="G106" s="231"/>
      <c r="H106" s="126"/>
      <c r="I106" s="163"/>
      <c r="J106" s="164"/>
    </row>
    <row r="107" spans="1:10" s="165" customFormat="1" ht="76.5">
      <c r="B107" s="162">
        <v>86</v>
      </c>
      <c r="C107" s="217" t="s">
        <v>1962</v>
      </c>
      <c r="D107" s="218" t="s">
        <v>3510</v>
      </c>
      <c r="E107" s="123" t="s">
        <v>1293</v>
      </c>
      <c r="F107" s="239">
        <v>0.19</v>
      </c>
      <c r="G107" s="231"/>
      <c r="H107" s="126"/>
      <c r="I107" s="163"/>
      <c r="J107" s="164"/>
    </row>
    <row r="108" spans="1:10" s="165" customFormat="1" ht="76.5">
      <c r="B108" s="162">
        <v>87</v>
      </c>
      <c r="C108" s="217" t="s">
        <v>1963</v>
      </c>
      <c r="D108" s="218" t="s">
        <v>3511</v>
      </c>
      <c r="E108" s="123" t="s">
        <v>1293</v>
      </c>
      <c r="F108" s="239">
        <v>0.19</v>
      </c>
      <c r="G108" s="231"/>
      <c r="H108" s="126"/>
      <c r="I108" s="163"/>
      <c r="J108" s="164"/>
    </row>
    <row r="109" spans="1:10" s="165" customFormat="1" ht="76.5">
      <c r="B109" s="162">
        <v>88</v>
      </c>
      <c r="C109" s="217" t="s">
        <v>1965</v>
      </c>
      <c r="D109" s="218" t="s">
        <v>3510</v>
      </c>
      <c r="E109" s="123" t="s">
        <v>1293</v>
      </c>
      <c r="F109" s="239">
        <v>0.19</v>
      </c>
      <c r="G109" s="231"/>
      <c r="H109" s="126"/>
      <c r="I109" s="163"/>
      <c r="J109" s="164"/>
    </row>
    <row r="110" spans="1:10" s="165" customFormat="1" ht="76.5">
      <c r="B110" s="162">
        <v>89</v>
      </c>
      <c r="C110" s="217" t="s">
        <v>1966</v>
      </c>
      <c r="D110" s="218" t="s">
        <v>3510</v>
      </c>
      <c r="E110" s="123" t="s">
        <v>1293</v>
      </c>
      <c r="F110" s="239">
        <v>0.19</v>
      </c>
      <c r="G110" s="231"/>
      <c r="H110" s="126"/>
      <c r="I110" s="163"/>
      <c r="J110" s="164"/>
    </row>
    <row r="111" spans="1:10" ht="20.25" customHeight="1">
      <c r="B111" s="816" t="s">
        <v>3566</v>
      </c>
      <c r="C111" s="817"/>
      <c r="D111" s="817"/>
      <c r="E111" s="817"/>
      <c r="F111" s="818"/>
      <c r="G111" s="232"/>
      <c r="H111" s="160"/>
      <c r="I111" s="160"/>
      <c r="J111" s="161"/>
    </row>
    <row r="112" spans="1:10">
      <c r="A112" s="148"/>
      <c r="B112" s="162">
        <v>90</v>
      </c>
      <c r="C112" s="223" t="s">
        <v>1288</v>
      </c>
      <c r="D112" s="224" t="s">
        <v>1289</v>
      </c>
      <c r="E112" s="225" t="s">
        <v>1290</v>
      </c>
      <c r="F112" s="239">
        <v>0.19</v>
      </c>
      <c r="G112" s="231">
        <v>8148</v>
      </c>
      <c r="H112" s="126">
        <f t="shared" ref="H112:H175" si="10">+ROUND(G112*(1+$F112),0)</f>
        <v>9696</v>
      </c>
      <c r="I112" s="163">
        <f>+ROUND(G112*(1-$E$11),0)</f>
        <v>6842</v>
      </c>
      <c r="J112" s="164">
        <f t="shared" ref="J112:J175" si="11">+ROUND(I112*(1+$F112),0)</f>
        <v>8142</v>
      </c>
    </row>
    <row r="113" spans="1:10">
      <c r="A113" s="148"/>
      <c r="B113" s="162">
        <v>91</v>
      </c>
      <c r="C113" s="134" t="s">
        <v>1291</v>
      </c>
      <c r="D113" s="134" t="s">
        <v>1292</v>
      </c>
      <c r="E113" s="123" t="s">
        <v>1293</v>
      </c>
      <c r="F113" s="239">
        <v>0.19</v>
      </c>
      <c r="G113" s="231">
        <v>15080</v>
      </c>
      <c r="H113" s="126">
        <f t="shared" si="10"/>
        <v>17945</v>
      </c>
      <c r="I113" s="163">
        <f t="shared" ref="I113:I176" si="12">+ROUND(G113*(1-$E$11),0)</f>
        <v>12664</v>
      </c>
      <c r="J113" s="164">
        <f t="shared" si="11"/>
        <v>15070</v>
      </c>
    </row>
    <row r="114" spans="1:10" ht="25.5">
      <c r="A114" s="148"/>
      <c r="B114" s="162">
        <v>92</v>
      </c>
      <c r="C114" s="217" t="s">
        <v>1294</v>
      </c>
      <c r="D114" s="217" t="s">
        <v>1295</v>
      </c>
      <c r="E114" s="219" t="s">
        <v>1296</v>
      </c>
      <c r="F114" s="239">
        <v>0.19</v>
      </c>
      <c r="G114" s="231">
        <v>6582</v>
      </c>
      <c r="H114" s="126">
        <f t="shared" si="10"/>
        <v>7833</v>
      </c>
      <c r="I114" s="163">
        <f t="shared" si="12"/>
        <v>5527</v>
      </c>
      <c r="J114" s="164">
        <f t="shared" si="11"/>
        <v>6577</v>
      </c>
    </row>
    <row r="115" spans="1:10" ht="25.5">
      <c r="A115" s="148"/>
      <c r="B115" s="162">
        <f t="shared" ref="B115:B177" si="13">B114+1</f>
        <v>93</v>
      </c>
      <c r="C115" s="217" t="s">
        <v>1297</v>
      </c>
      <c r="D115" s="217" t="s">
        <v>1298</v>
      </c>
      <c r="E115" s="219" t="s">
        <v>1296</v>
      </c>
      <c r="F115" s="239">
        <v>0.19</v>
      </c>
      <c r="G115" s="231">
        <v>20094</v>
      </c>
      <c r="H115" s="126">
        <f t="shared" si="10"/>
        <v>23912</v>
      </c>
      <c r="I115" s="163">
        <f t="shared" si="12"/>
        <v>16874</v>
      </c>
      <c r="J115" s="164">
        <f t="shared" si="11"/>
        <v>20080</v>
      </c>
    </row>
    <row r="116" spans="1:10">
      <c r="A116" s="148"/>
      <c r="B116" s="162">
        <f t="shared" si="13"/>
        <v>94</v>
      </c>
      <c r="C116" s="134" t="s">
        <v>1299</v>
      </c>
      <c r="D116" s="134" t="s">
        <v>1300</v>
      </c>
      <c r="E116" s="123" t="s">
        <v>1301</v>
      </c>
      <c r="F116" s="239">
        <v>0.19</v>
      </c>
      <c r="G116" s="231">
        <v>6713</v>
      </c>
      <c r="H116" s="126">
        <f t="shared" si="10"/>
        <v>7988</v>
      </c>
      <c r="I116" s="163">
        <f t="shared" si="12"/>
        <v>5637</v>
      </c>
      <c r="J116" s="164">
        <f t="shared" si="11"/>
        <v>6708</v>
      </c>
    </row>
    <row r="117" spans="1:10">
      <c r="A117" s="148"/>
      <c r="B117" s="162">
        <f t="shared" si="13"/>
        <v>95</v>
      </c>
      <c r="C117" s="216" t="s">
        <v>1302</v>
      </c>
      <c r="D117" s="216" t="s">
        <v>1303</v>
      </c>
      <c r="E117" s="219" t="s">
        <v>1304</v>
      </c>
      <c r="F117" s="239">
        <v>0.19</v>
      </c>
      <c r="G117" s="231">
        <v>17258</v>
      </c>
      <c r="H117" s="126">
        <f t="shared" si="10"/>
        <v>20537</v>
      </c>
      <c r="I117" s="163">
        <f t="shared" si="12"/>
        <v>14493</v>
      </c>
      <c r="J117" s="164">
        <f t="shared" si="11"/>
        <v>17247</v>
      </c>
    </row>
    <row r="118" spans="1:10" ht="25.5">
      <c r="A118" s="148"/>
      <c r="B118" s="162">
        <f t="shared" si="13"/>
        <v>96</v>
      </c>
      <c r="C118" s="216" t="s">
        <v>1305</v>
      </c>
      <c r="D118" s="217" t="s">
        <v>3397</v>
      </c>
      <c r="E118" s="219" t="s">
        <v>1307</v>
      </c>
      <c r="F118" s="239">
        <v>0.19</v>
      </c>
      <c r="G118" s="231">
        <v>89856</v>
      </c>
      <c r="H118" s="126">
        <f t="shared" si="10"/>
        <v>106929</v>
      </c>
      <c r="I118" s="163">
        <f t="shared" si="12"/>
        <v>75457</v>
      </c>
      <c r="J118" s="164">
        <f t="shared" si="11"/>
        <v>89794</v>
      </c>
    </row>
    <row r="119" spans="1:10">
      <c r="A119" s="148"/>
      <c r="B119" s="162">
        <f t="shared" si="13"/>
        <v>97</v>
      </c>
      <c r="C119" s="217" t="s">
        <v>1308</v>
      </c>
      <c r="D119" s="217" t="s">
        <v>1309</v>
      </c>
      <c r="E119" s="219" t="s">
        <v>1304</v>
      </c>
      <c r="F119" s="239">
        <v>0.19</v>
      </c>
      <c r="G119" s="231">
        <v>17229</v>
      </c>
      <c r="H119" s="126">
        <f t="shared" si="10"/>
        <v>20503</v>
      </c>
      <c r="I119" s="163">
        <f t="shared" si="12"/>
        <v>14468</v>
      </c>
      <c r="J119" s="164">
        <f t="shared" si="11"/>
        <v>17217</v>
      </c>
    </row>
    <row r="120" spans="1:10">
      <c r="A120" s="148"/>
      <c r="B120" s="162">
        <f t="shared" si="13"/>
        <v>98</v>
      </c>
      <c r="C120" s="216" t="s">
        <v>1310</v>
      </c>
      <c r="D120" s="217" t="s">
        <v>1311</v>
      </c>
      <c r="E120" s="219" t="s">
        <v>1293</v>
      </c>
      <c r="F120" s="239">
        <v>0.19</v>
      </c>
      <c r="G120" s="231">
        <v>140380</v>
      </c>
      <c r="H120" s="126">
        <f t="shared" si="10"/>
        <v>167052</v>
      </c>
      <c r="I120" s="163">
        <f t="shared" si="12"/>
        <v>117885</v>
      </c>
      <c r="J120" s="164">
        <f t="shared" si="11"/>
        <v>140283</v>
      </c>
    </row>
    <row r="121" spans="1:10">
      <c r="A121" s="148"/>
      <c r="B121" s="162">
        <f t="shared" si="13"/>
        <v>99</v>
      </c>
      <c r="C121" s="134" t="s">
        <v>1312</v>
      </c>
      <c r="D121" s="134" t="s">
        <v>1313</v>
      </c>
      <c r="E121" s="123" t="s">
        <v>1293</v>
      </c>
      <c r="F121" s="239">
        <v>0.19</v>
      </c>
      <c r="G121" s="231">
        <v>171548</v>
      </c>
      <c r="H121" s="126">
        <f t="shared" si="10"/>
        <v>204142</v>
      </c>
      <c r="I121" s="163">
        <f t="shared" si="12"/>
        <v>144058</v>
      </c>
      <c r="J121" s="164">
        <f t="shared" si="11"/>
        <v>171429</v>
      </c>
    </row>
    <row r="122" spans="1:10">
      <c r="A122" s="148"/>
      <c r="B122" s="162">
        <f t="shared" si="13"/>
        <v>100</v>
      </c>
      <c r="C122" s="134" t="s">
        <v>1314</v>
      </c>
      <c r="D122" s="134" t="s">
        <v>1315</v>
      </c>
      <c r="E122" s="123" t="s">
        <v>1293</v>
      </c>
      <c r="F122" s="239">
        <v>0.19</v>
      </c>
      <c r="G122" s="231">
        <v>346758</v>
      </c>
      <c r="H122" s="126">
        <f t="shared" si="10"/>
        <v>412642</v>
      </c>
      <c r="I122" s="163">
        <f t="shared" si="12"/>
        <v>291192</v>
      </c>
      <c r="J122" s="164">
        <f t="shared" si="11"/>
        <v>346518</v>
      </c>
    </row>
    <row r="123" spans="1:10">
      <c r="A123" s="148"/>
      <c r="B123" s="162">
        <f t="shared" si="13"/>
        <v>101</v>
      </c>
      <c r="C123" s="222" t="s">
        <v>1316</v>
      </c>
      <c r="D123" s="134" t="s">
        <v>1317</v>
      </c>
      <c r="E123" s="123" t="s">
        <v>1293</v>
      </c>
      <c r="F123" s="239">
        <v>0.19</v>
      </c>
      <c r="G123" s="231">
        <v>123716</v>
      </c>
      <c r="H123" s="126">
        <f t="shared" si="10"/>
        <v>147222</v>
      </c>
      <c r="I123" s="163">
        <f t="shared" si="12"/>
        <v>103891</v>
      </c>
      <c r="J123" s="164">
        <f t="shared" si="11"/>
        <v>123630</v>
      </c>
    </row>
    <row r="124" spans="1:10" ht="25.5">
      <c r="A124" s="148"/>
      <c r="B124" s="162">
        <f t="shared" si="13"/>
        <v>102</v>
      </c>
      <c r="C124" s="222" t="s">
        <v>3437</v>
      </c>
      <c r="D124" s="134" t="s">
        <v>1319</v>
      </c>
      <c r="E124" s="123" t="s">
        <v>1293</v>
      </c>
      <c r="F124" s="239">
        <v>0.19</v>
      </c>
      <c r="G124" s="231">
        <v>134305</v>
      </c>
      <c r="H124" s="126">
        <f t="shared" si="10"/>
        <v>159823</v>
      </c>
      <c r="I124" s="163">
        <f t="shared" si="12"/>
        <v>112783</v>
      </c>
      <c r="J124" s="164">
        <f t="shared" si="11"/>
        <v>134212</v>
      </c>
    </row>
    <row r="125" spans="1:10">
      <c r="A125" s="148"/>
      <c r="B125" s="162">
        <f t="shared" si="13"/>
        <v>103</v>
      </c>
      <c r="C125" s="222" t="s">
        <v>3443</v>
      </c>
      <c r="D125" s="134" t="s">
        <v>1321</v>
      </c>
      <c r="E125" s="123" t="s">
        <v>1293</v>
      </c>
      <c r="F125" s="239">
        <v>0.19</v>
      </c>
      <c r="G125" s="231">
        <v>107501</v>
      </c>
      <c r="H125" s="126">
        <f t="shared" si="10"/>
        <v>127926</v>
      </c>
      <c r="I125" s="163">
        <f t="shared" si="12"/>
        <v>90275</v>
      </c>
      <c r="J125" s="164">
        <f t="shared" si="11"/>
        <v>107427</v>
      </c>
    </row>
    <row r="126" spans="1:10" ht="25.5">
      <c r="A126" s="148"/>
      <c r="B126" s="162">
        <f t="shared" si="13"/>
        <v>104</v>
      </c>
      <c r="C126" s="222" t="s">
        <v>1322</v>
      </c>
      <c r="D126" s="134" t="s">
        <v>1323</v>
      </c>
      <c r="E126" s="123" t="s">
        <v>1293</v>
      </c>
      <c r="F126" s="239">
        <v>0.19</v>
      </c>
      <c r="G126" s="231">
        <v>153015</v>
      </c>
      <c r="H126" s="126">
        <f t="shared" si="10"/>
        <v>182088</v>
      </c>
      <c r="I126" s="163">
        <f t="shared" si="12"/>
        <v>128495</v>
      </c>
      <c r="J126" s="164">
        <f t="shared" si="11"/>
        <v>152909</v>
      </c>
    </row>
    <row r="127" spans="1:10">
      <c r="A127" s="148"/>
      <c r="B127" s="162">
        <f t="shared" si="13"/>
        <v>105</v>
      </c>
      <c r="C127" s="134" t="s">
        <v>1324</v>
      </c>
      <c r="D127" s="134" t="s">
        <v>1325</v>
      </c>
      <c r="E127" s="123" t="s">
        <v>1293</v>
      </c>
      <c r="F127" s="239">
        <v>0.19</v>
      </c>
      <c r="G127" s="231">
        <v>82301</v>
      </c>
      <c r="H127" s="126">
        <f t="shared" si="10"/>
        <v>97938</v>
      </c>
      <c r="I127" s="163">
        <f t="shared" si="12"/>
        <v>69113</v>
      </c>
      <c r="J127" s="164">
        <f t="shared" si="11"/>
        <v>82244</v>
      </c>
    </row>
    <row r="128" spans="1:10">
      <c r="A128" s="148"/>
      <c r="B128" s="162">
        <f t="shared" si="13"/>
        <v>106</v>
      </c>
      <c r="C128" s="134" t="s">
        <v>1326</v>
      </c>
      <c r="D128" s="134" t="s">
        <v>1327</v>
      </c>
      <c r="E128" s="123" t="s">
        <v>1293</v>
      </c>
      <c r="F128" s="239">
        <v>0.19</v>
      </c>
      <c r="G128" s="231">
        <v>102255</v>
      </c>
      <c r="H128" s="126">
        <f t="shared" si="10"/>
        <v>121683</v>
      </c>
      <c r="I128" s="163">
        <f t="shared" si="12"/>
        <v>85869</v>
      </c>
      <c r="J128" s="164">
        <f t="shared" si="11"/>
        <v>102184</v>
      </c>
    </row>
    <row r="129" spans="1:10" ht="25.5">
      <c r="A129" s="148"/>
      <c r="B129" s="162">
        <f t="shared" si="13"/>
        <v>107</v>
      </c>
      <c r="C129" s="216" t="s">
        <v>1328</v>
      </c>
      <c r="D129" s="216" t="s">
        <v>1329</v>
      </c>
      <c r="E129" s="219" t="s">
        <v>1330</v>
      </c>
      <c r="F129" s="239">
        <v>0.19</v>
      </c>
      <c r="G129" s="231">
        <v>32387</v>
      </c>
      <c r="H129" s="126">
        <f t="shared" si="10"/>
        <v>38541</v>
      </c>
      <c r="I129" s="163">
        <f t="shared" si="12"/>
        <v>27197</v>
      </c>
      <c r="J129" s="164">
        <f t="shared" si="11"/>
        <v>32364</v>
      </c>
    </row>
    <row r="130" spans="1:10" ht="25.5">
      <c r="A130" s="148"/>
      <c r="B130" s="162">
        <f t="shared" si="13"/>
        <v>108</v>
      </c>
      <c r="C130" s="134" t="s">
        <v>3461</v>
      </c>
      <c r="D130" s="134" t="s">
        <v>1332</v>
      </c>
      <c r="E130" s="123" t="s">
        <v>1333</v>
      </c>
      <c r="F130" s="239">
        <v>0.19</v>
      </c>
      <c r="G130" s="231">
        <v>6701</v>
      </c>
      <c r="H130" s="126">
        <f t="shared" si="10"/>
        <v>7974</v>
      </c>
      <c r="I130" s="163">
        <f t="shared" si="12"/>
        <v>5627</v>
      </c>
      <c r="J130" s="164">
        <f t="shared" si="11"/>
        <v>6696</v>
      </c>
    </row>
    <row r="131" spans="1:10" ht="32.1" customHeight="1">
      <c r="A131" s="148"/>
      <c r="B131" s="162">
        <f t="shared" si="13"/>
        <v>109</v>
      </c>
      <c r="C131" s="134" t="s">
        <v>3463</v>
      </c>
      <c r="D131" s="134" t="s">
        <v>1335</v>
      </c>
      <c r="E131" s="123" t="s">
        <v>1333</v>
      </c>
      <c r="F131" s="239">
        <v>0.19</v>
      </c>
      <c r="G131" s="231">
        <v>9500</v>
      </c>
      <c r="H131" s="126">
        <f t="shared" si="10"/>
        <v>11305</v>
      </c>
      <c r="I131" s="163">
        <f t="shared" si="12"/>
        <v>7978</v>
      </c>
      <c r="J131" s="164">
        <f t="shared" si="11"/>
        <v>9494</v>
      </c>
    </row>
    <row r="132" spans="1:10" ht="25.5">
      <c r="A132" s="148"/>
      <c r="B132" s="162">
        <f t="shared" si="13"/>
        <v>110</v>
      </c>
      <c r="C132" s="216" t="s">
        <v>1336</v>
      </c>
      <c r="D132" s="216" t="s">
        <v>1337</v>
      </c>
      <c r="E132" s="219" t="s">
        <v>1338</v>
      </c>
      <c r="F132" s="239">
        <v>0.19</v>
      </c>
      <c r="G132" s="231">
        <v>39770</v>
      </c>
      <c r="H132" s="126">
        <f t="shared" si="10"/>
        <v>47326</v>
      </c>
      <c r="I132" s="163">
        <f t="shared" si="12"/>
        <v>33397</v>
      </c>
      <c r="J132" s="164">
        <f t="shared" si="11"/>
        <v>39742</v>
      </c>
    </row>
    <row r="133" spans="1:10" ht="25.5">
      <c r="A133" s="148"/>
      <c r="B133" s="166">
        <f t="shared" si="13"/>
        <v>111</v>
      </c>
      <c r="C133" s="216" t="s">
        <v>1339</v>
      </c>
      <c r="D133" s="216" t="s">
        <v>1337</v>
      </c>
      <c r="E133" s="219" t="s">
        <v>1340</v>
      </c>
      <c r="F133" s="239">
        <v>0.19</v>
      </c>
      <c r="G133" s="231">
        <v>42124</v>
      </c>
      <c r="H133" s="126">
        <f t="shared" si="10"/>
        <v>50128</v>
      </c>
      <c r="I133" s="163">
        <f t="shared" si="12"/>
        <v>35374</v>
      </c>
      <c r="J133" s="164">
        <f t="shared" si="11"/>
        <v>42095</v>
      </c>
    </row>
    <row r="134" spans="1:10" ht="25.5">
      <c r="A134" s="148"/>
      <c r="B134" s="162">
        <f t="shared" si="13"/>
        <v>112</v>
      </c>
      <c r="C134" s="216" t="s">
        <v>1341</v>
      </c>
      <c r="D134" s="216" t="s">
        <v>1342</v>
      </c>
      <c r="E134" s="219" t="s">
        <v>1338</v>
      </c>
      <c r="F134" s="239">
        <v>0.19</v>
      </c>
      <c r="G134" s="231">
        <v>47547</v>
      </c>
      <c r="H134" s="126">
        <f t="shared" si="10"/>
        <v>56581</v>
      </c>
      <c r="I134" s="163">
        <f t="shared" si="12"/>
        <v>39928</v>
      </c>
      <c r="J134" s="164">
        <f t="shared" si="11"/>
        <v>47514</v>
      </c>
    </row>
    <row r="135" spans="1:10">
      <c r="A135" s="148"/>
      <c r="B135" s="162">
        <f t="shared" si="13"/>
        <v>113</v>
      </c>
      <c r="C135" s="216" t="s">
        <v>1343</v>
      </c>
      <c r="D135" s="226" t="s">
        <v>1344</v>
      </c>
      <c r="E135" s="219" t="s">
        <v>1338</v>
      </c>
      <c r="F135" s="239">
        <v>0.19</v>
      </c>
      <c r="G135" s="231">
        <v>63615</v>
      </c>
      <c r="H135" s="126">
        <f t="shared" si="10"/>
        <v>75702</v>
      </c>
      <c r="I135" s="163">
        <f t="shared" si="12"/>
        <v>53421</v>
      </c>
      <c r="J135" s="164">
        <f t="shared" si="11"/>
        <v>63571</v>
      </c>
    </row>
    <row r="136" spans="1:10" ht="51">
      <c r="A136" s="148"/>
      <c r="B136" s="162">
        <f t="shared" si="13"/>
        <v>114</v>
      </c>
      <c r="C136" s="216" t="s">
        <v>1345</v>
      </c>
      <c r="D136" s="217" t="s">
        <v>1346</v>
      </c>
      <c r="E136" s="219" t="s">
        <v>1293</v>
      </c>
      <c r="F136" s="239">
        <v>0.19</v>
      </c>
      <c r="G136" s="231">
        <v>1661</v>
      </c>
      <c r="H136" s="126">
        <f t="shared" si="10"/>
        <v>1977</v>
      </c>
      <c r="I136" s="163">
        <f t="shared" si="12"/>
        <v>1395</v>
      </c>
      <c r="J136" s="164">
        <f t="shared" si="11"/>
        <v>1660</v>
      </c>
    </row>
    <row r="137" spans="1:10" ht="25.5">
      <c r="A137" s="148"/>
      <c r="B137" s="162">
        <f t="shared" si="13"/>
        <v>115</v>
      </c>
      <c r="C137" s="216" t="s">
        <v>1347</v>
      </c>
      <c r="D137" s="216" t="s">
        <v>1348</v>
      </c>
      <c r="E137" s="219" t="s">
        <v>1349</v>
      </c>
      <c r="F137" s="239">
        <v>0.19</v>
      </c>
      <c r="G137" s="231">
        <v>16870</v>
      </c>
      <c r="H137" s="126">
        <f t="shared" si="10"/>
        <v>20075</v>
      </c>
      <c r="I137" s="163">
        <f t="shared" si="12"/>
        <v>14167</v>
      </c>
      <c r="J137" s="164">
        <f t="shared" si="11"/>
        <v>16859</v>
      </c>
    </row>
    <row r="138" spans="1:10" ht="25.5">
      <c r="A138" s="148"/>
      <c r="B138" s="162">
        <f t="shared" si="13"/>
        <v>116</v>
      </c>
      <c r="C138" s="216" t="s">
        <v>1350</v>
      </c>
      <c r="D138" s="216" t="s">
        <v>1351</v>
      </c>
      <c r="E138" s="219" t="s">
        <v>1296</v>
      </c>
      <c r="F138" s="239">
        <v>0.19</v>
      </c>
      <c r="G138" s="231">
        <v>10470</v>
      </c>
      <c r="H138" s="126">
        <f t="shared" si="10"/>
        <v>12459</v>
      </c>
      <c r="I138" s="163">
        <f t="shared" si="12"/>
        <v>8792</v>
      </c>
      <c r="J138" s="164">
        <f t="shared" si="11"/>
        <v>10462</v>
      </c>
    </row>
    <row r="139" spans="1:10" ht="25.5">
      <c r="A139" s="148"/>
      <c r="B139" s="162">
        <f t="shared" si="13"/>
        <v>117</v>
      </c>
      <c r="C139" s="216" t="s">
        <v>1352</v>
      </c>
      <c r="D139" s="216" t="s">
        <v>1353</v>
      </c>
      <c r="E139" s="219" t="s">
        <v>1296</v>
      </c>
      <c r="F139" s="239">
        <v>0.19</v>
      </c>
      <c r="G139" s="231">
        <v>18685</v>
      </c>
      <c r="H139" s="126">
        <f t="shared" si="10"/>
        <v>22235</v>
      </c>
      <c r="I139" s="163">
        <f t="shared" si="12"/>
        <v>15691</v>
      </c>
      <c r="J139" s="164">
        <f t="shared" si="11"/>
        <v>18672</v>
      </c>
    </row>
    <row r="140" spans="1:10">
      <c r="A140" s="148"/>
      <c r="B140" s="162">
        <f t="shared" si="13"/>
        <v>118</v>
      </c>
      <c r="C140" s="216" t="s">
        <v>1354</v>
      </c>
      <c r="D140" s="216" t="s">
        <v>1355</v>
      </c>
      <c r="E140" s="219" t="s">
        <v>1356</v>
      </c>
      <c r="F140" s="239">
        <v>0.19</v>
      </c>
      <c r="G140" s="231">
        <v>18722</v>
      </c>
      <c r="H140" s="126">
        <f t="shared" si="10"/>
        <v>22279</v>
      </c>
      <c r="I140" s="163">
        <f t="shared" si="12"/>
        <v>15722</v>
      </c>
      <c r="J140" s="164">
        <f t="shared" si="11"/>
        <v>18709</v>
      </c>
    </row>
    <row r="141" spans="1:10">
      <c r="A141" s="148"/>
      <c r="B141" s="162">
        <f t="shared" si="13"/>
        <v>119</v>
      </c>
      <c r="C141" s="216" t="s">
        <v>1357</v>
      </c>
      <c r="D141" s="216" t="s">
        <v>1358</v>
      </c>
      <c r="E141" s="219" t="s">
        <v>1293</v>
      </c>
      <c r="F141" s="239">
        <v>0.19</v>
      </c>
      <c r="G141" s="231">
        <v>14362</v>
      </c>
      <c r="H141" s="126">
        <f t="shared" si="10"/>
        <v>17091</v>
      </c>
      <c r="I141" s="163">
        <f t="shared" si="12"/>
        <v>12061</v>
      </c>
      <c r="J141" s="164">
        <f t="shared" si="11"/>
        <v>14353</v>
      </c>
    </row>
    <row r="142" spans="1:10">
      <c r="A142" s="148"/>
      <c r="B142" s="162">
        <f t="shared" si="13"/>
        <v>120</v>
      </c>
      <c r="C142" s="216" t="s">
        <v>1359</v>
      </c>
      <c r="D142" s="216" t="s">
        <v>1360</v>
      </c>
      <c r="E142" s="219" t="s">
        <v>1293</v>
      </c>
      <c r="F142" s="239">
        <v>0.19</v>
      </c>
      <c r="G142" s="231">
        <v>21250</v>
      </c>
      <c r="H142" s="126">
        <f t="shared" si="10"/>
        <v>25288</v>
      </c>
      <c r="I142" s="163">
        <f t="shared" si="12"/>
        <v>17845</v>
      </c>
      <c r="J142" s="164">
        <f t="shared" si="11"/>
        <v>21236</v>
      </c>
    </row>
    <row r="143" spans="1:10">
      <c r="A143" s="148"/>
      <c r="B143" s="162">
        <f t="shared" si="13"/>
        <v>121</v>
      </c>
      <c r="C143" s="216" t="s">
        <v>1361</v>
      </c>
      <c r="D143" s="216" t="s">
        <v>1362</v>
      </c>
      <c r="E143" s="219" t="s">
        <v>1293</v>
      </c>
      <c r="F143" s="239">
        <v>0.19</v>
      </c>
      <c r="G143" s="231">
        <v>26419</v>
      </c>
      <c r="H143" s="126">
        <f t="shared" si="10"/>
        <v>31439</v>
      </c>
      <c r="I143" s="163">
        <f t="shared" si="12"/>
        <v>22186</v>
      </c>
      <c r="J143" s="164">
        <f t="shared" si="11"/>
        <v>26401</v>
      </c>
    </row>
    <row r="144" spans="1:10" ht="25.5">
      <c r="A144" s="148"/>
      <c r="B144" s="162">
        <f t="shared" si="13"/>
        <v>122</v>
      </c>
      <c r="C144" s="216" t="s">
        <v>1363</v>
      </c>
      <c r="D144" s="217" t="s">
        <v>1364</v>
      </c>
      <c r="E144" s="219" t="s">
        <v>1293</v>
      </c>
      <c r="F144" s="239">
        <v>0.19</v>
      </c>
      <c r="G144" s="231">
        <v>121652</v>
      </c>
      <c r="H144" s="126">
        <f t="shared" si="10"/>
        <v>144766</v>
      </c>
      <c r="I144" s="163">
        <f t="shared" si="12"/>
        <v>102158</v>
      </c>
      <c r="J144" s="164">
        <f t="shared" si="11"/>
        <v>121568</v>
      </c>
    </row>
    <row r="145" spans="1:10" ht="25.5">
      <c r="A145" s="148"/>
      <c r="B145" s="162">
        <f t="shared" si="13"/>
        <v>123</v>
      </c>
      <c r="C145" s="216" t="s">
        <v>1365</v>
      </c>
      <c r="D145" s="217" t="s">
        <v>1366</v>
      </c>
      <c r="E145" s="219" t="s">
        <v>1293</v>
      </c>
      <c r="F145" s="239">
        <v>0.19</v>
      </c>
      <c r="G145" s="231">
        <v>59398</v>
      </c>
      <c r="H145" s="126">
        <f t="shared" si="10"/>
        <v>70684</v>
      </c>
      <c r="I145" s="163">
        <f t="shared" si="12"/>
        <v>49880</v>
      </c>
      <c r="J145" s="164">
        <f t="shared" si="11"/>
        <v>59357</v>
      </c>
    </row>
    <row r="146" spans="1:10">
      <c r="A146" s="148"/>
      <c r="B146" s="162">
        <f t="shared" si="13"/>
        <v>124</v>
      </c>
      <c r="C146" s="216" t="s">
        <v>1367</v>
      </c>
      <c r="D146" s="216" t="s">
        <v>1368</v>
      </c>
      <c r="E146" s="219" t="s">
        <v>1369</v>
      </c>
      <c r="F146" s="239">
        <v>0.19</v>
      </c>
      <c r="G146" s="231">
        <v>24755</v>
      </c>
      <c r="H146" s="126">
        <f t="shared" si="10"/>
        <v>29458</v>
      </c>
      <c r="I146" s="163">
        <f t="shared" si="12"/>
        <v>20788</v>
      </c>
      <c r="J146" s="164">
        <f t="shared" si="11"/>
        <v>24738</v>
      </c>
    </row>
    <row r="147" spans="1:10" ht="25.5">
      <c r="A147" s="148"/>
      <c r="B147" s="162">
        <f t="shared" si="13"/>
        <v>125</v>
      </c>
      <c r="C147" s="216" t="s">
        <v>1370</v>
      </c>
      <c r="D147" s="217" t="s">
        <v>1371</v>
      </c>
      <c r="E147" s="219" t="s">
        <v>1372</v>
      </c>
      <c r="F147" s="239">
        <v>0.19</v>
      </c>
      <c r="G147" s="231">
        <v>28335</v>
      </c>
      <c r="H147" s="126">
        <f t="shared" si="10"/>
        <v>33719</v>
      </c>
      <c r="I147" s="163">
        <f t="shared" si="12"/>
        <v>23794</v>
      </c>
      <c r="J147" s="164">
        <f t="shared" si="11"/>
        <v>28315</v>
      </c>
    </row>
    <row r="148" spans="1:10" ht="25.5">
      <c r="A148" s="148"/>
      <c r="B148" s="162">
        <f t="shared" si="13"/>
        <v>126</v>
      </c>
      <c r="C148" s="216" t="s">
        <v>1373</v>
      </c>
      <c r="D148" s="216" t="s">
        <v>1374</v>
      </c>
      <c r="E148" s="219" t="s">
        <v>1372</v>
      </c>
      <c r="F148" s="239">
        <v>0.19</v>
      </c>
      <c r="G148" s="231">
        <v>15232</v>
      </c>
      <c r="H148" s="126">
        <f t="shared" si="10"/>
        <v>18126</v>
      </c>
      <c r="I148" s="163">
        <f t="shared" si="12"/>
        <v>12791</v>
      </c>
      <c r="J148" s="164">
        <f t="shared" si="11"/>
        <v>15221</v>
      </c>
    </row>
    <row r="149" spans="1:10">
      <c r="A149" s="148"/>
      <c r="B149" s="162">
        <f t="shared" si="13"/>
        <v>127</v>
      </c>
      <c r="C149" s="134" t="s">
        <v>1375</v>
      </c>
      <c r="D149" s="134" t="s">
        <v>1376</v>
      </c>
      <c r="E149" s="123" t="s">
        <v>1377</v>
      </c>
      <c r="F149" s="239">
        <v>0.19</v>
      </c>
      <c r="G149" s="231">
        <v>19774</v>
      </c>
      <c r="H149" s="126">
        <f t="shared" si="10"/>
        <v>23531</v>
      </c>
      <c r="I149" s="163">
        <f t="shared" si="12"/>
        <v>16605</v>
      </c>
      <c r="J149" s="164">
        <f t="shared" si="11"/>
        <v>19760</v>
      </c>
    </row>
    <row r="150" spans="1:10">
      <c r="A150" s="148"/>
      <c r="B150" s="162">
        <f t="shared" si="13"/>
        <v>128</v>
      </c>
      <c r="C150" s="134" t="s">
        <v>1378</v>
      </c>
      <c r="D150" s="134" t="s">
        <v>1379</v>
      </c>
      <c r="E150" s="123" t="s">
        <v>1293</v>
      </c>
      <c r="F150" s="239">
        <v>0.19</v>
      </c>
      <c r="G150" s="231">
        <v>9975</v>
      </c>
      <c r="H150" s="126">
        <f t="shared" si="10"/>
        <v>11870</v>
      </c>
      <c r="I150" s="163">
        <f t="shared" si="12"/>
        <v>8377</v>
      </c>
      <c r="J150" s="164">
        <f t="shared" si="11"/>
        <v>9969</v>
      </c>
    </row>
    <row r="151" spans="1:10">
      <c r="A151" s="148"/>
      <c r="B151" s="162">
        <f t="shared" si="13"/>
        <v>129</v>
      </c>
      <c r="C151" s="216" t="s">
        <v>1380</v>
      </c>
      <c r="D151" s="216" t="s">
        <v>1381</v>
      </c>
      <c r="E151" s="219" t="s">
        <v>1382</v>
      </c>
      <c r="F151" s="239">
        <v>0.19</v>
      </c>
      <c r="G151" s="231">
        <v>6777</v>
      </c>
      <c r="H151" s="126">
        <f t="shared" si="10"/>
        <v>8065</v>
      </c>
      <c r="I151" s="163">
        <f t="shared" si="12"/>
        <v>5691</v>
      </c>
      <c r="J151" s="164">
        <f t="shared" si="11"/>
        <v>6772</v>
      </c>
    </row>
    <row r="152" spans="1:10" ht="25.5">
      <c r="A152" s="148"/>
      <c r="B152" s="162">
        <f t="shared" si="13"/>
        <v>130</v>
      </c>
      <c r="C152" s="217" t="s">
        <v>1383</v>
      </c>
      <c r="D152" s="217" t="s">
        <v>1384</v>
      </c>
      <c r="E152" s="219" t="s">
        <v>1385</v>
      </c>
      <c r="F152" s="239">
        <v>0.19</v>
      </c>
      <c r="G152" s="231">
        <v>19384</v>
      </c>
      <c r="H152" s="126">
        <f t="shared" si="10"/>
        <v>23067</v>
      </c>
      <c r="I152" s="163">
        <f t="shared" si="12"/>
        <v>16278</v>
      </c>
      <c r="J152" s="164">
        <f t="shared" si="11"/>
        <v>19371</v>
      </c>
    </row>
    <row r="153" spans="1:10">
      <c r="A153" s="148"/>
      <c r="B153" s="162">
        <f t="shared" si="13"/>
        <v>131</v>
      </c>
      <c r="C153" s="217" t="s">
        <v>1386</v>
      </c>
      <c r="D153" s="217" t="s">
        <v>1387</v>
      </c>
      <c r="E153" s="219" t="s">
        <v>1293</v>
      </c>
      <c r="F153" s="239">
        <v>0.19</v>
      </c>
      <c r="G153" s="231">
        <v>8185</v>
      </c>
      <c r="H153" s="126">
        <f t="shared" si="10"/>
        <v>9740</v>
      </c>
      <c r="I153" s="163">
        <f t="shared" si="12"/>
        <v>6873</v>
      </c>
      <c r="J153" s="164">
        <f t="shared" si="11"/>
        <v>8179</v>
      </c>
    </row>
    <row r="154" spans="1:10">
      <c r="A154" s="148"/>
      <c r="B154" s="162">
        <f t="shared" si="13"/>
        <v>132</v>
      </c>
      <c r="C154" s="216" t="s">
        <v>1388</v>
      </c>
      <c r="D154" s="216" t="s">
        <v>1389</v>
      </c>
      <c r="E154" s="219" t="s">
        <v>1382</v>
      </c>
      <c r="F154" s="239">
        <v>0.19</v>
      </c>
      <c r="G154" s="231">
        <v>16931</v>
      </c>
      <c r="H154" s="126">
        <f t="shared" si="10"/>
        <v>20148</v>
      </c>
      <c r="I154" s="163">
        <f t="shared" si="12"/>
        <v>14218</v>
      </c>
      <c r="J154" s="164">
        <f t="shared" si="11"/>
        <v>16919</v>
      </c>
    </row>
    <row r="155" spans="1:10">
      <c r="A155" s="148"/>
      <c r="B155" s="162">
        <f t="shared" si="13"/>
        <v>133</v>
      </c>
      <c r="C155" s="216" t="s">
        <v>1390</v>
      </c>
      <c r="D155" s="216" t="s">
        <v>1391</v>
      </c>
      <c r="E155" s="219" t="s">
        <v>1338</v>
      </c>
      <c r="F155" s="239">
        <v>0.19</v>
      </c>
      <c r="G155" s="231">
        <v>16807</v>
      </c>
      <c r="H155" s="126">
        <f t="shared" si="10"/>
        <v>20000</v>
      </c>
      <c r="I155" s="163">
        <f t="shared" si="12"/>
        <v>14114</v>
      </c>
      <c r="J155" s="164">
        <f t="shared" si="11"/>
        <v>16796</v>
      </c>
    </row>
    <row r="156" spans="1:10">
      <c r="A156" s="148"/>
      <c r="B156" s="162">
        <f t="shared" si="13"/>
        <v>134</v>
      </c>
      <c r="C156" s="134" t="s">
        <v>1392</v>
      </c>
      <c r="D156" s="134" t="s">
        <v>1393</v>
      </c>
      <c r="E156" s="123" t="s">
        <v>1293</v>
      </c>
      <c r="F156" s="239">
        <v>0.19</v>
      </c>
      <c r="G156" s="231">
        <v>36255</v>
      </c>
      <c r="H156" s="126">
        <f t="shared" si="10"/>
        <v>43143</v>
      </c>
      <c r="I156" s="163">
        <f t="shared" si="12"/>
        <v>30445</v>
      </c>
      <c r="J156" s="164">
        <f t="shared" si="11"/>
        <v>36230</v>
      </c>
    </row>
    <row r="157" spans="1:10">
      <c r="A157" s="148"/>
      <c r="B157" s="162">
        <f t="shared" si="13"/>
        <v>135</v>
      </c>
      <c r="C157" s="216" t="s">
        <v>1394</v>
      </c>
      <c r="D157" s="216" t="s">
        <v>1395</v>
      </c>
      <c r="E157" s="219" t="s">
        <v>1304</v>
      </c>
      <c r="F157" s="239">
        <v>0.19</v>
      </c>
      <c r="G157" s="231">
        <v>78353</v>
      </c>
      <c r="H157" s="126">
        <f t="shared" si="10"/>
        <v>93240</v>
      </c>
      <c r="I157" s="163">
        <f t="shared" si="12"/>
        <v>65797</v>
      </c>
      <c r="J157" s="164">
        <f t="shared" si="11"/>
        <v>78298</v>
      </c>
    </row>
    <row r="158" spans="1:10">
      <c r="A158" s="148"/>
      <c r="B158" s="162">
        <f t="shared" si="13"/>
        <v>136</v>
      </c>
      <c r="C158" s="216" t="s">
        <v>1396</v>
      </c>
      <c r="D158" s="217" t="s">
        <v>1397</v>
      </c>
      <c r="E158" s="219" t="s">
        <v>1304</v>
      </c>
      <c r="F158" s="239">
        <v>0.19</v>
      </c>
      <c r="G158" s="231">
        <v>79776</v>
      </c>
      <c r="H158" s="126">
        <f t="shared" si="10"/>
        <v>94933</v>
      </c>
      <c r="I158" s="163">
        <f t="shared" si="12"/>
        <v>66992</v>
      </c>
      <c r="J158" s="164">
        <f t="shared" si="11"/>
        <v>79720</v>
      </c>
    </row>
    <row r="159" spans="1:10">
      <c r="A159" s="148"/>
      <c r="B159" s="162">
        <f t="shared" si="13"/>
        <v>137</v>
      </c>
      <c r="C159" s="216" t="s">
        <v>1398</v>
      </c>
      <c r="D159" s="217" t="s">
        <v>1399</v>
      </c>
      <c r="E159" s="219" t="s">
        <v>1304</v>
      </c>
      <c r="F159" s="239">
        <v>0.19</v>
      </c>
      <c r="G159" s="231">
        <v>75491</v>
      </c>
      <c r="H159" s="126">
        <f t="shared" si="10"/>
        <v>89834</v>
      </c>
      <c r="I159" s="163">
        <f t="shared" si="12"/>
        <v>63394</v>
      </c>
      <c r="J159" s="164">
        <f t="shared" si="11"/>
        <v>75439</v>
      </c>
    </row>
    <row r="160" spans="1:10">
      <c r="A160" s="148"/>
      <c r="B160" s="162">
        <f t="shared" si="13"/>
        <v>138</v>
      </c>
      <c r="C160" s="216" t="s">
        <v>1400</v>
      </c>
      <c r="D160" s="217" t="s">
        <v>1401</v>
      </c>
      <c r="E160" s="219" t="s">
        <v>1304</v>
      </c>
      <c r="F160" s="239">
        <v>0.19</v>
      </c>
      <c r="G160" s="231">
        <v>79005</v>
      </c>
      <c r="H160" s="126">
        <f t="shared" si="10"/>
        <v>94016</v>
      </c>
      <c r="I160" s="163">
        <f t="shared" si="12"/>
        <v>66345</v>
      </c>
      <c r="J160" s="164">
        <f t="shared" si="11"/>
        <v>78951</v>
      </c>
    </row>
    <row r="161" spans="1:10">
      <c r="A161" s="148"/>
      <c r="B161" s="162">
        <f t="shared" si="13"/>
        <v>139</v>
      </c>
      <c r="C161" s="226" t="s">
        <v>1402</v>
      </c>
      <c r="D161" s="218" t="s">
        <v>1403</v>
      </c>
      <c r="E161" s="225" t="s">
        <v>1304</v>
      </c>
      <c r="F161" s="239">
        <v>0.19</v>
      </c>
      <c r="G161" s="231">
        <v>19327</v>
      </c>
      <c r="H161" s="126">
        <f t="shared" si="10"/>
        <v>22999</v>
      </c>
      <c r="I161" s="163">
        <f t="shared" si="12"/>
        <v>16230</v>
      </c>
      <c r="J161" s="164">
        <f t="shared" si="11"/>
        <v>19314</v>
      </c>
    </row>
    <row r="162" spans="1:10" ht="25.5">
      <c r="A162" s="148"/>
      <c r="B162" s="162">
        <f t="shared" si="13"/>
        <v>140</v>
      </c>
      <c r="C162" s="217" t="s">
        <v>1404</v>
      </c>
      <c r="D162" s="217" t="s">
        <v>1405</v>
      </c>
      <c r="E162" s="219" t="s">
        <v>1406</v>
      </c>
      <c r="F162" s="239">
        <v>0.19</v>
      </c>
      <c r="G162" s="231">
        <v>7302</v>
      </c>
      <c r="H162" s="126">
        <f t="shared" si="10"/>
        <v>8689</v>
      </c>
      <c r="I162" s="163">
        <f t="shared" si="12"/>
        <v>6132</v>
      </c>
      <c r="J162" s="164">
        <f t="shared" si="11"/>
        <v>7297</v>
      </c>
    </row>
    <row r="163" spans="1:10">
      <c r="A163" s="148"/>
      <c r="B163" s="162">
        <f t="shared" si="13"/>
        <v>141</v>
      </c>
      <c r="C163" s="134" t="s">
        <v>1407</v>
      </c>
      <c r="D163" s="134" t="s">
        <v>1408</v>
      </c>
      <c r="E163" s="123" t="s">
        <v>1338</v>
      </c>
      <c r="F163" s="239">
        <v>0.19</v>
      </c>
      <c r="G163" s="231">
        <v>83117</v>
      </c>
      <c r="H163" s="126">
        <f t="shared" si="10"/>
        <v>98909</v>
      </c>
      <c r="I163" s="163">
        <f t="shared" si="12"/>
        <v>69798</v>
      </c>
      <c r="J163" s="164">
        <f t="shared" si="11"/>
        <v>83060</v>
      </c>
    </row>
    <row r="164" spans="1:10" ht="25.5">
      <c r="A164" s="148"/>
      <c r="B164" s="162">
        <f t="shared" si="13"/>
        <v>142</v>
      </c>
      <c r="C164" s="134" t="s">
        <v>1409</v>
      </c>
      <c r="D164" s="134" t="s">
        <v>1410</v>
      </c>
      <c r="E164" s="123" t="s">
        <v>1411</v>
      </c>
      <c r="F164" s="239">
        <v>0.19</v>
      </c>
      <c r="G164" s="231">
        <v>23244</v>
      </c>
      <c r="H164" s="126">
        <f t="shared" si="10"/>
        <v>27660</v>
      </c>
      <c r="I164" s="163">
        <f t="shared" si="12"/>
        <v>19519</v>
      </c>
      <c r="J164" s="164">
        <f t="shared" si="11"/>
        <v>23228</v>
      </c>
    </row>
    <row r="165" spans="1:10" ht="25.5">
      <c r="A165" s="148"/>
      <c r="B165" s="162">
        <f t="shared" si="13"/>
        <v>143</v>
      </c>
      <c r="C165" s="134" t="s">
        <v>3499</v>
      </c>
      <c r="D165" s="134" t="s">
        <v>3500</v>
      </c>
      <c r="E165" s="123" t="s">
        <v>1411</v>
      </c>
      <c r="F165" s="239">
        <v>0.19</v>
      </c>
      <c r="G165" s="231">
        <v>33076</v>
      </c>
      <c r="H165" s="126">
        <f t="shared" si="10"/>
        <v>39360</v>
      </c>
      <c r="I165" s="163">
        <f t="shared" si="12"/>
        <v>27776</v>
      </c>
      <c r="J165" s="164">
        <f t="shared" si="11"/>
        <v>33053</v>
      </c>
    </row>
    <row r="166" spans="1:10" ht="25.5">
      <c r="A166" s="148"/>
      <c r="B166" s="162">
        <f t="shared" si="13"/>
        <v>144</v>
      </c>
      <c r="C166" s="134" t="s">
        <v>1412</v>
      </c>
      <c r="D166" s="134" t="s">
        <v>1413</v>
      </c>
      <c r="E166" s="123" t="s">
        <v>1411</v>
      </c>
      <c r="F166" s="239">
        <v>0.19</v>
      </c>
      <c r="G166" s="231">
        <v>33516</v>
      </c>
      <c r="H166" s="126">
        <f t="shared" si="10"/>
        <v>39884</v>
      </c>
      <c r="I166" s="163">
        <f t="shared" si="12"/>
        <v>28145</v>
      </c>
      <c r="J166" s="164">
        <f t="shared" si="11"/>
        <v>33493</v>
      </c>
    </row>
    <row r="167" spans="1:10" ht="25.5">
      <c r="A167" s="148"/>
      <c r="B167" s="162">
        <f t="shared" si="13"/>
        <v>145</v>
      </c>
      <c r="C167" s="134" t="s">
        <v>1412</v>
      </c>
      <c r="D167" s="134" t="s">
        <v>1413</v>
      </c>
      <c r="E167" s="123" t="s">
        <v>1414</v>
      </c>
      <c r="F167" s="239">
        <v>0.19</v>
      </c>
      <c r="G167" s="231">
        <v>38511</v>
      </c>
      <c r="H167" s="126">
        <f t="shared" si="10"/>
        <v>45828</v>
      </c>
      <c r="I167" s="163">
        <f t="shared" si="12"/>
        <v>32340</v>
      </c>
      <c r="J167" s="164">
        <f t="shared" si="11"/>
        <v>38485</v>
      </c>
    </row>
    <row r="168" spans="1:10">
      <c r="A168" s="148"/>
      <c r="B168" s="162">
        <f t="shared" si="13"/>
        <v>146</v>
      </c>
      <c r="C168" s="122" t="s">
        <v>1415</v>
      </c>
      <c r="D168" s="122" t="s">
        <v>1416</v>
      </c>
      <c r="E168" s="123" t="s">
        <v>1417</v>
      </c>
      <c r="F168" s="239">
        <v>0.19</v>
      </c>
      <c r="G168" s="231">
        <v>35983</v>
      </c>
      <c r="H168" s="126">
        <f t="shared" si="10"/>
        <v>42820</v>
      </c>
      <c r="I168" s="163">
        <f t="shared" si="12"/>
        <v>30217</v>
      </c>
      <c r="J168" s="164">
        <f t="shared" si="11"/>
        <v>35958</v>
      </c>
    </row>
    <row r="169" spans="1:10">
      <c r="A169" s="148"/>
      <c r="B169" s="162">
        <f t="shared" si="13"/>
        <v>147</v>
      </c>
      <c r="C169" s="122" t="s">
        <v>1418</v>
      </c>
      <c r="D169" s="122" t="s">
        <v>1419</v>
      </c>
      <c r="E169" s="123" t="s">
        <v>1420</v>
      </c>
      <c r="F169" s="239">
        <v>0.19</v>
      </c>
      <c r="G169" s="231">
        <v>50298</v>
      </c>
      <c r="H169" s="126">
        <f t="shared" si="10"/>
        <v>59855</v>
      </c>
      <c r="I169" s="163">
        <f t="shared" si="12"/>
        <v>42238</v>
      </c>
      <c r="J169" s="164">
        <f t="shared" si="11"/>
        <v>50263</v>
      </c>
    </row>
    <row r="170" spans="1:10" ht="25.5">
      <c r="A170" s="148"/>
      <c r="B170" s="162">
        <f t="shared" si="13"/>
        <v>148</v>
      </c>
      <c r="C170" s="134" t="s">
        <v>1421</v>
      </c>
      <c r="D170" s="122" t="s">
        <v>1422</v>
      </c>
      <c r="E170" s="123" t="s">
        <v>1423</v>
      </c>
      <c r="F170" s="239">
        <v>0.19</v>
      </c>
      <c r="G170" s="231">
        <v>28755</v>
      </c>
      <c r="H170" s="126">
        <f t="shared" si="10"/>
        <v>34218</v>
      </c>
      <c r="I170" s="163">
        <f t="shared" si="12"/>
        <v>24147</v>
      </c>
      <c r="J170" s="164">
        <f t="shared" si="11"/>
        <v>28735</v>
      </c>
    </row>
    <row r="171" spans="1:10" ht="25.5">
      <c r="A171" s="148"/>
      <c r="B171" s="162">
        <f t="shared" si="13"/>
        <v>149</v>
      </c>
      <c r="C171" s="134" t="s">
        <v>1424</v>
      </c>
      <c r="D171" s="122" t="s">
        <v>1425</v>
      </c>
      <c r="E171" s="123" t="s">
        <v>1411</v>
      </c>
      <c r="F171" s="239">
        <v>0.19</v>
      </c>
      <c r="G171" s="231">
        <v>19441</v>
      </c>
      <c r="H171" s="126">
        <f t="shared" si="10"/>
        <v>23135</v>
      </c>
      <c r="I171" s="163">
        <f t="shared" si="12"/>
        <v>16326</v>
      </c>
      <c r="J171" s="164">
        <f t="shared" si="11"/>
        <v>19428</v>
      </c>
    </row>
    <row r="172" spans="1:10">
      <c r="A172" s="148"/>
      <c r="B172" s="162">
        <f t="shared" si="13"/>
        <v>150</v>
      </c>
      <c r="C172" s="217" t="s">
        <v>1426</v>
      </c>
      <c r="D172" s="217" t="s">
        <v>1427</v>
      </c>
      <c r="E172" s="219" t="s">
        <v>1428</v>
      </c>
      <c r="F172" s="239">
        <v>0.19</v>
      </c>
      <c r="G172" s="231">
        <v>22051</v>
      </c>
      <c r="H172" s="126">
        <f t="shared" si="10"/>
        <v>26241</v>
      </c>
      <c r="I172" s="163">
        <f t="shared" si="12"/>
        <v>18517</v>
      </c>
      <c r="J172" s="164">
        <f t="shared" si="11"/>
        <v>22035</v>
      </c>
    </row>
    <row r="173" spans="1:10">
      <c r="A173" s="148"/>
      <c r="B173" s="162">
        <f t="shared" si="13"/>
        <v>151</v>
      </c>
      <c r="C173" s="217" t="s">
        <v>1429</v>
      </c>
      <c r="D173" s="217" t="s">
        <v>1430</v>
      </c>
      <c r="E173" s="219" t="s">
        <v>1428</v>
      </c>
      <c r="F173" s="239">
        <v>0.19</v>
      </c>
      <c r="G173" s="231">
        <v>2684</v>
      </c>
      <c r="H173" s="126">
        <f t="shared" si="10"/>
        <v>3194</v>
      </c>
      <c r="I173" s="163">
        <f t="shared" si="12"/>
        <v>2254</v>
      </c>
      <c r="J173" s="164">
        <f t="shared" si="11"/>
        <v>2682</v>
      </c>
    </row>
    <row r="174" spans="1:10" ht="25.5">
      <c r="A174" s="148"/>
      <c r="B174" s="162">
        <f t="shared" si="13"/>
        <v>152</v>
      </c>
      <c r="C174" s="216" t="s">
        <v>1431</v>
      </c>
      <c r="D174" s="217" t="s">
        <v>1432</v>
      </c>
      <c r="E174" s="219" t="s">
        <v>1406</v>
      </c>
      <c r="F174" s="239">
        <v>0.19</v>
      </c>
      <c r="G174" s="231">
        <v>6030</v>
      </c>
      <c r="H174" s="126">
        <f t="shared" si="10"/>
        <v>7176</v>
      </c>
      <c r="I174" s="163">
        <f t="shared" si="12"/>
        <v>5064</v>
      </c>
      <c r="J174" s="164">
        <f t="shared" si="11"/>
        <v>6026</v>
      </c>
    </row>
    <row r="175" spans="1:10" ht="25.5">
      <c r="A175" s="148"/>
      <c r="B175" s="162">
        <f t="shared" si="13"/>
        <v>153</v>
      </c>
      <c r="C175" s="217" t="s">
        <v>1433</v>
      </c>
      <c r="D175" s="217" t="s">
        <v>1434</v>
      </c>
      <c r="E175" s="219" t="s">
        <v>1406</v>
      </c>
      <c r="F175" s="239">
        <v>0.19</v>
      </c>
      <c r="G175" s="231">
        <v>122738</v>
      </c>
      <c r="H175" s="126">
        <f t="shared" si="10"/>
        <v>146058</v>
      </c>
      <c r="I175" s="163">
        <f t="shared" si="12"/>
        <v>103070</v>
      </c>
      <c r="J175" s="164">
        <f t="shared" si="11"/>
        <v>122653</v>
      </c>
    </row>
    <row r="176" spans="1:10">
      <c r="A176" s="148"/>
      <c r="B176" s="162">
        <f t="shared" si="13"/>
        <v>154</v>
      </c>
      <c r="C176" s="134" t="s">
        <v>1435</v>
      </c>
      <c r="D176" s="134" t="s">
        <v>1436</v>
      </c>
      <c r="E176" s="123" t="s">
        <v>1293</v>
      </c>
      <c r="F176" s="239">
        <v>0.19</v>
      </c>
      <c r="G176" s="231">
        <v>172768</v>
      </c>
      <c r="H176" s="126">
        <f t="shared" ref="H176:H237" si="14">+ROUND(G176*(1+$F176),0)</f>
        <v>205594</v>
      </c>
      <c r="I176" s="163">
        <f t="shared" si="12"/>
        <v>145083</v>
      </c>
      <c r="J176" s="164">
        <f t="shared" ref="J176:J237" si="15">+ROUND(I176*(1+$F176),0)</f>
        <v>172649</v>
      </c>
    </row>
    <row r="177" spans="1:10">
      <c r="A177" s="148"/>
      <c r="B177" s="162">
        <f t="shared" si="13"/>
        <v>155</v>
      </c>
      <c r="C177" s="134" t="s">
        <v>1437</v>
      </c>
      <c r="D177" s="134" t="s">
        <v>1438</v>
      </c>
      <c r="E177" s="123" t="s">
        <v>1293</v>
      </c>
      <c r="F177" s="239">
        <v>0.19</v>
      </c>
      <c r="G177" s="231">
        <v>50169</v>
      </c>
      <c r="H177" s="126">
        <f t="shared" si="14"/>
        <v>59701</v>
      </c>
      <c r="I177" s="163">
        <f t="shared" ref="I177:I238" si="16">+ROUND(G177*(1-$E$11),0)</f>
        <v>42130</v>
      </c>
      <c r="J177" s="164">
        <f t="shared" si="15"/>
        <v>50135</v>
      </c>
    </row>
    <row r="178" spans="1:10" ht="25.5">
      <c r="A178" s="148"/>
      <c r="B178" s="162">
        <f t="shared" ref="B178:B241" si="17">B177+1</f>
        <v>156</v>
      </c>
      <c r="C178" s="217" t="s">
        <v>1439</v>
      </c>
      <c r="D178" s="217" t="s">
        <v>1440</v>
      </c>
      <c r="E178" s="219" t="s">
        <v>1349</v>
      </c>
      <c r="F178" s="239">
        <v>0.19</v>
      </c>
      <c r="G178" s="231">
        <v>30569</v>
      </c>
      <c r="H178" s="126">
        <f t="shared" si="14"/>
        <v>36377</v>
      </c>
      <c r="I178" s="163">
        <f t="shared" si="16"/>
        <v>25671</v>
      </c>
      <c r="J178" s="164">
        <f t="shared" si="15"/>
        <v>30548</v>
      </c>
    </row>
    <row r="179" spans="1:10" ht="25.5">
      <c r="A179" s="148"/>
      <c r="B179" s="162">
        <f t="shared" si="17"/>
        <v>157</v>
      </c>
      <c r="C179" s="217" t="s">
        <v>1441</v>
      </c>
      <c r="D179" s="217" t="s">
        <v>1440</v>
      </c>
      <c r="E179" s="219" t="s">
        <v>1414</v>
      </c>
      <c r="F179" s="239">
        <v>0.19</v>
      </c>
      <c r="G179" s="231">
        <v>11023</v>
      </c>
      <c r="H179" s="126">
        <f t="shared" si="14"/>
        <v>13117</v>
      </c>
      <c r="I179" s="163">
        <f t="shared" si="16"/>
        <v>9257</v>
      </c>
      <c r="J179" s="164">
        <f t="shared" si="15"/>
        <v>11016</v>
      </c>
    </row>
    <row r="180" spans="1:10">
      <c r="A180" s="148"/>
      <c r="B180" s="162">
        <f t="shared" si="17"/>
        <v>158</v>
      </c>
      <c r="C180" s="134" t="s">
        <v>1442</v>
      </c>
      <c r="D180" s="134" t="s">
        <v>1440</v>
      </c>
      <c r="E180" s="123" t="s">
        <v>1293</v>
      </c>
      <c r="F180" s="239">
        <v>0.19</v>
      </c>
      <c r="G180" s="231">
        <v>12480</v>
      </c>
      <c r="H180" s="126">
        <f t="shared" si="14"/>
        <v>14851</v>
      </c>
      <c r="I180" s="163">
        <f t="shared" si="16"/>
        <v>10480</v>
      </c>
      <c r="J180" s="164">
        <f t="shared" si="15"/>
        <v>12471</v>
      </c>
    </row>
    <row r="181" spans="1:10" ht="25.5">
      <c r="A181" s="148"/>
      <c r="B181" s="162">
        <f t="shared" si="17"/>
        <v>159</v>
      </c>
      <c r="C181" s="134" t="s">
        <v>1443</v>
      </c>
      <c r="D181" s="134" t="s">
        <v>1444</v>
      </c>
      <c r="E181" s="123" t="s">
        <v>1445</v>
      </c>
      <c r="F181" s="239">
        <v>0.19</v>
      </c>
      <c r="G181" s="231">
        <v>11933</v>
      </c>
      <c r="H181" s="126">
        <f t="shared" si="14"/>
        <v>14200</v>
      </c>
      <c r="I181" s="163">
        <f t="shared" si="16"/>
        <v>10021</v>
      </c>
      <c r="J181" s="164">
        <f t="shared" si="15"/>
        <v>11925</v>
      </c>
    </row>
    <row r="182" spans="1:10" ht="25.5">
      <c r="A182" s="148"/>
      <c r="B182" s="162">
        <f t="shared" si="17"/>
        <v>160</v>
      </c>
      <c r="C182" s="134" t="s">
        <v>1446</v>
      </c>
      <c r="D182" s="134" t="s">
        <v>1447</v>
      </c>
      <c r="E182" s="123" t="s">
        <v>1445</v>
      </c>
      <c r="F182" s="239">
        <v>0.19</v>
      </c>
      <c r="G182" s="231">
        <v>18142</v>
      </c>
      <c r="H182" s="126">
        <f t="shared" si="14"/>
        <v>21589</v>
      </c>
      <c r="I182" s="163">
        <f t="shared" si="16"/>
        <v>15235</v>
      </c>
      <c r="J182" s="164">
        <f t="shared" si="15"/>
        <v>18130</v>
      </c>
    </row>
    <row r="183" spans="1:10" ht="25.5">
      <c r="A183" s="148"/>
      <c r="B183" s="162">
        <f t="shared" si="17"/>
        <v>161</v>
      </c>
      <c r="C183" s="134" t="s">
        <v>1448</v>
      </c>
      <c r="D183" s="134" t="s">
        <v>1449</v>
      </c>
      <c r="E183" s="123" t="s">
        <v>1338</v>
      </c>
      <c r="F183" s="239">
        <v>0.19</v>
      </c>
      <c r="G183" s="231">
        <v>17682</v>
      </c>
      <c r="H183" s="126">
        <f t="shared" si="14"/>
        <v>21042</v>
      </c>
      <c r="I183" s="163">
        <f t="shared" si="16"/>
        <v>14849</v>
      </c>
      <c r="J183" s="164">
        <f t="shared" si="15"/>
        <v>17670</v>
      </c>
    </row>
    <row r="184" spans="1:10" ht="25.5">
      <c r="A184" s="148"/>
      <c r="B184" s="162">
        <f t="shared" si="17"/>
        <v>162</v>
      </c>
      <c r="C184" s="122" t="s">
        <v>1450</v>
      </c>
      <c r="D184" s="122" t="s">
        <v>1451</v>
      </c>
      <c r="E184" s="123" t="s">
        <v>1296</v>
      </c>
      <c r="F184" s="239">
        <v>0.19</v>
      </c>
      <c r="G184" s="231">
        <v>22424</v>
      </c>
      <c r="H184" s="126">
        <f t="shared" si="14"/>
        <v>26685</v>
      </c>
      <c r="I184" s="163">
        <f t="shared" si="16"/>
        <v>18831</v>
      </c>
      <c r="J184" s="164">
        <f t="shared" si="15"/>
        <v>22409</v>
      </c>
    </row>
    <row r="185" spans="1:10" ht="25.5">
      <c r="A185" s="148"/>
      <c r="B185" s="162">
        <f t="shared" si="17"/>
        <v>163</v>
      </c>
      <c r="C185" s="134" t="s">
        <v>1452</v>
      </c>
      <c r="D185" s="134" t="s">
        <v>1453</v>
      </c>
      <c r="E185" s="123" t="s">
        <v>1349</v>
      </c>
      <c r="F185" s="239">
        <v>0.19</v>
      </c>
      <c r="G185" s="231">
        <v>14966</v>
      </c>
      <c r="H185" s="126">
        <f t="shared" si="14"/>
        <v>17810</v>
      </c>
      <c r="I185" s="163">
        <f t="shared" si="16"/>
        <v>12568</v>
      </c>
      <c r="J185" s="164">
        <f t="shared" si="15"/>
        <v>14956</v>
      </c>
    </row>
    <row r="186" spans="1:10" ht="25.5">
      <c r="A186" s="148"/>
      <c r="B186" s="162">
        <f t="shared" si="17"/>
        <v>164</v>
      </c>
      <c r="C186" s="134" t="s">
        <v>1454</v>
      </c>
      <c r="D186" s="134" t="s">
        <v>1453</v>
      </c>
      <c r="E186" s="123" t="s">
        <v>1414</v>
      </c>
      <c r="F186" s="239">
        <v>0.19</v>
      </c>
      <c r="G186" s="231">
        <v>13524</v>
      </c>
      <c r="H186" s="126">
        <f t="shared" si="14"/>
        <v>16094</v>
      </c>
      <c r="I186" s="163">
        <f t="shared" si="16"/>
        <v>11357</v>
      </c>
      <c r="J186" s="164">
        <f t="shared" si="15"/>
        <v>13515</v>
      </c>
    </row>
    <row r="187" spans="1:10">
      <c r="A187" s="148"/>
      <c r="B187" s="162">
        <f t="shared" si="17"/>
        <v>165</v>
      </c>
      <c r="C187" s="134" t="s">
        <v>1455</v>
      </c>
      <c r="D187" s="122" t="s">
        <v>1456</v>
      </c>
      <c r="E187" s="123" t="s">
        <v>1457</v>
      </c>
      <c r="F187" s="239">
        <v>0.19</v>
      </c>
      <c r="G187" s="231">
        <v>142957</v>
      </c>
      <c r="H187" s="126">
        <f t="shared" si="14"/>
        <v>170119</v>
      </c>
      <c r="I187" s="163">
        <f t="shared" si="16"/>
        <v>120049</v>
      </c>
      <c r="J187" s="164">
        <f t="shared" si="15"/>
        <v>142858</v>
      </c>
    </row>
    <row r="188" spans="1:10">
      <c r="A188" s="148"/>
      <c r="B188" s="162">
        <f t="shared" si="17"/>
        <v>166</v>
      </c>
      <c r="C188" s="134" t="s">
        <v>1458</v>
      </c>
      <c r="D188" s="122" t="s">
        <v>1459</v>
      </c>
      <c r="E188" s="123" t="s">
        <v>1460</v>
      </c>
      <c r="F188" s="239">
        <v>0.19</v>
      </c>
      <c r="G188" s="231">
        <v>109544</v>
      </c>
      <c r="H188" s="126">
        <f t="shared" si="14"/>
        <v>130357</v>
      </c>
      <c r="I188" s="163">
        <f t="shared" si="16"/>
        <v>91990</v>
      </c>
      <c r="J188" s="164">
        <f t="shared" si="15"/>
        <v>109468</v>
      </c>
    </row>
    <row r="189" spans="1:10">
      <c r="A189" s="148"/>
      <c r="B189" s="162">
        <f t="shared" si="17"/>
        <v>167</v>
      </c>
      <c r="C189" s="134" t="s">
        <v>1461</v>
      </c>
      <c r="D189" s="134" t="s">
        <v>1462</v>
      </c>
      <c r="E189" s="123" t="s">
        <v>1293</v>
      </c>
      <c r="F189" s="239">
        <v>0.19</v>
      </c>
      <c r="G189" s="231">
        <v>226507</v>
      </c>
      <c r="H189" s="126">
        <f t="shared" si="14"/>
        <v>269543</v>
      </c>
      <c r="I189" s="163">
        <f t="shared" si="16"/>
        <v>190211</v>
      </c>
      <c r="J189" s="164">
        <f t="shared" si="15"/>
        <v>226351</v>
      </c>
    </row>
    <row r="190" spans="1:10">
      <c r="A190" s="148"/>
      <c r="B190" s="162">
        <f t="shared" si="17"/>
        <v>168</v>
      </c>
      <c r="C190" s="134" t="s">
        <v>1463</v>
      </c>
      <c r="D190" s="134" t="s">
        <v>1463</v>
      </c>
      <c r="E190" s="123" t="s">
        <v>1464</v>
      </c>
      <c r="F190" s="239">
        <v>0.19</v>
      </c>
      <c r="G190" s="231">
        <v>13379</v>
      </c>
      <c r="H190" s="126">
        <f t="shared" si="14"/>
        <v>15921</v>
      </c>
      <c r="I190" s="163">
        <f t="shared" si="16"/>
        <v>11235</v>
      </c>
      <c r="J190" s="164">
        <f t="shared" si="15"/>
        <v>13370</v>
      </c>
    </row>
    <row r="191" spans="1:10" ht="25.5">
      <c r="A191" s="148"/>
      <c r="B191" s="162">
        <f t="shared" si="17"/>
        <v>169</v>
      </c>
      <c r="C191" s="134" t="s">
        <v>1465</v>
      </c>
      <c r="D191" s="134" t="s">
        <v>1466</v>
      </c>
      <c r="E191" s="123" t="s">
        <v>1467</v>
      </c>
      <c r="F191" s="239">
        <v>0.19</v>
      </c>
      <c r="G191" s="231">
        <v>20953</v>
      </c>
      <c r="H191" s="126">
        <f t="shared" si="14"/>
        <v>24934</v>
      </c>
      <c r="I191" s="163">
        <f t="shared" si="16"/>
        <v>17595</v>
      </c>
      <c r="J191" s="164">
        <f t="shared" si="15"/>
        <v>20938</v>
      </c>
    </row>
    <row r="192" spans="1:10" ht="25.5">
      <c r="A192" s="148"/>
      <c r="B192" s="162">
        <f t="shared" si="17"/>
        <v>170</v>
      </c>
      <c r="C192" s="134" t="s">
        <v>1468</v>
      </c>
      <c r="D192" s="122" t="s">
        <v>1469</v>
      </c>
      <c r="E192" s="123" t="s">
        <v>1349</v>
      </c>
      <c r="F192" s="239">
        <v>0.19</v>
      </c>
      <c r="G192" s="231">
        <v>33679</v>
      </c>
      <c r="H192" s="126">
        <f t="shared" si="14"/>
        <v>40078</v>
      </c>
      <c r="I192" s="163">
        <f t="shared" si="16"/>
        <v>28282</v>
      </c>
      <c r="J192" s="164">
        <f t="shared" si="15"/>
        <v>33656</v>
      </c>
    </row>
    <row r="193" spans="1:10" ht="25.5">
      <c r="A193" s="148"/>
      <c r="B193" s="162">
        <f t="shared" si="17"/>
        <v>171</v>
      </c>
      <c r="C193" s="134" t="s">
        <v>1470</v>
      </c>
      <c r="D193" s="122" t="s">
        <v>1471</v>
      </c>
      <c r="E193" s="123" t="s">
        <v>1472</v>
      </c>
      <c r="F193" s="239">
        <v>0.19</v>
      </c>
      <c r="G193" s="231">
        <v>17776</v>
      </c>
      <c r="H193" s="126">
        <f t="shared" si="14"/>
        <v>21153</v>
      </c>
      <c r="I193" s="163">
        <f t="shared" si="16"/>
        <v>14928</v>
      </c>
      <c r="J193" s="164">
        <f t="shared" si="15"/>
        <v>17764</v>
      </c>
    </row>
    <row r="194" spans="1:10" ht="25.5">
      <c r="A194" s="148"/>
      <c r="B194" s="162">
        <f t="shared" si="17"/>
        <v>172</v>
      </c>
      <c r="C194" s="134" t="s">
        <v>1473</v>
      </c>
      <c r="D194" s="122" t="s">
        <v>1474</v>
      </c>
      <c r="E194" s="123" t="s">
        <v>1349</v>
      </c>
      <c r="F194" s="239">
        <v>0.19</v>
      </c>
      <c r="G194" s="231">
        <v>36702</v>
      </c>
      <c r="H194" s="126">
        <f t="shared" si="14"/>
        <v>43675</v>
      </c>
      <c r="I194" s="163">
        <f t="shared" si="16"/>
        <v>30821</v>
      </c>
      <c r="J194" s="164">
        <f t="shared" si="15"/>
        <v>36677</v>
      </c>
    </row>
    <row r="195" spans="1:10" ht="25.5">
      <c r="A195" s="148"/>
      <c r="B195" s="162">
        <f t="shared" si="17"/>
        <v>173</v>
      </c>
      <c r="C195" s="134" t="s">
        <v>1475</v>
      </c>
      <c r="D195" s="122" t="s">
        <v>1474</v>
      </c>
      <c r="E195" s="123" t="s">
        <v>1472</v>
      </c>
      <c r="F195" s="239">
        <v>0.19</v>
      </c>
      <c r="G195" s="231">
        <v>56563</v>
      </c>
      <c r="H195" s="126">
        <f t="shared" si="14"/>
        <v>67310</v>
      </c>
      <c r="I195" s="163">
        <f t="shared" si="16"/>
        <v>47499</v>
      </c>
      <c r="J195" s="164">
        <f t="shared" si="15"/>
        <v>56524</v>
      </c>
    </row>
    <row r="196" spans="1:10" ht="25.5">
      <c r="A196" s="148"/>
      <c r="B196" s="162">
        <f t="shared" si="17"/>
        <v>174</v>
      </c>
      <c r="C196" s="144" t="s">
        <v>3512</v>
      </c>
      <c r="D196" s="124" t="s">
        <v>3513</v>
      </c>
      <c r="E196" s="145" t="s">
        <v>1349</v>
      </c>
      <c r="F196" s="239">
        <v>0.19</v>
      </c>
      <c r="G196" s="231">
        <v>17808</v>
      </c>
      <c r="H196" s="126">
        <f t="shared" si="14"/>
        <v>21192</v>
      </c>
      <c r="I196" s="163">
        <f t="shared" si="16"/>
        <v>14954</v>
      </c>
      <c r="J196" s="164">
        <f t="shared" si="15"/>
        <v>17795</v>
      </c>
    </row>
    <row r="197" spans="1:10" ht="30.95" customHeight="1">
      <c r="A197" s="148"/>
      <c r="B197" s="162">
        <f t="shared" si="17"/>
        <v>175</v>
      </c>
      <c r="C197" s="144" t="s">
        <v>3514</v>
      </c>
      <c r="D197" s="124" t="s">
        <v>3513</v>
      </c>
      <c r="E197" s="145" t="s">
        <v>1472</v>
      </c>
      <c r="F197" s="239">
        <v>0.19</v>
      </c>
      <c r="G197" s="231">
        <v>2002</v>
      </c>
      <c r="H197" s="126">
        <f t="shared" si="14"/>
        <v>2382</v>
      </c>
      <c r="I197" s="163">
        <f t="shared" si="16"/>
        <v>1681</v>
      </c>
      <c r="J197" s="164">
        <f t="shared" si="15"/>
        <v>2000</v>
      </c>
    </row>
    <row r="198" spans="1:10">
      <c r="A198" s="148"/>
      <c r="B198" s="162">
        <f t="shared" si="17"/>
        <v>176</v>
      </c>
      <c r="C198" s="134" t="s">
        <v>1476</v>
      </c>
      <c r="D198" s="134" t="s">
        <v>1477</v>
      </c>
      <c r="E198" s="123" t="s">
        <v>1478</v>
      </c>
      <c r="F198" s="239">
        <v>0.19</v>
      </c>
      <c r="G198" s="231">
        <v>304070</v>
      </c>
      <c r="H198" s="126">
        <f t="shared" si="14"/>
        <v>361843</v>
      </c>
      <c r="I198" s="163">
        <f t="shared" si="16"/>
        <v>255345</v>
      </c>
      <c r="J198" s="164">
        <f t="shared" si="15"/>
        <v>303861</v>
      </c>
    </row>
    <row r="199" spans="1:10">
      <c r="A199" s="148"/>
      <c r="B199" s="162">
        <f t="shared" si="17"/>
        <v>177</v>
      </c>
      <c r="C199" s="134" t="s">
        <v>1479</v>
      </c>
      <c r="D199" s="134" t="s">
        <v>1480</v>
      </c>
      <c r="E199" s="123" t="s">
        <v>1481</v>
      </c>
      <c r="F199" s="239">
        <v>0.19</v>
      </c>
      <c r="G199" s="231">
        <v>39961</v>
      </c>
      <c r="H199" s="126">
        <f t="shared" si="14"/>
        <v>47554</v>
      </c>
      <c r="I199" s="163">
        <f t="shared" si="16"/>
        <v>33557</v>
      </c>
      <c r="J199" s="164">
        <f t="shared" si="15"/>
        <v>39933</v>
      </c>
    </row>
    <row r="200" spans="1:10" ht="51">
      <c r="A200" s="148"/>
      <c r="B200" s="162">
        <f t="shared" si="17"/>
        <v>178</v>
      </c>
      <c r="C200" s="134" t="s">
        <v>1482</v>
      </c>
      <c r="D200" s="134" t="s">
        <v>1483</v>
      </c>
      <c r="E200" s="123" t="s">
        <v>1293</v>
      </c>
      <c r="F200" s="239">
        <v>0.19</v>
      </c>
      <c r="G200" s="231">
        <v>50154</v>
      </c>
      <c r="H200" s="126">
        <f t="shared" si="14"/>
        <v>59683</v>
      </c>
      <c r="I200" s="163">
        <f t="shared" si="16"/>
        <v>42117</v>
      </c>
      <c r="J200" s="164">
        <f t="shared" si="15"/>
        <v>50119</v>
      </c>
    </row>
    <row r="201" spans="1:10" ht="51">
      <c r="A201" s="148"/>
      <c r="B201" s="162">
        <f t="shared" si="17"/>
        <v>179</v>
      </c>
      <c r="C201" s="134" t="s">
        <v>3515</v>
      </c>
      <c r="D201" s="134" t="s">
        <v>3516</v>
      </c>
      <c r="E201" s="123" t="s">
        <v>1293</v>
      </c>
      <c r="F201" s="239">
        <v>0.19</v>
      </c>
      <c r="G201" s="231">
        <v>17659</v>
      </c>
      <c r="H201" s="126">
        <f t="shared" si="14"/>
        <v>21014</v>
      </c>
      <c r="I201" s="163">
        <f t="shared" si="16"/>
        <v>14829</v>
      </c>
      <c r="J201" s="164">
        <f t="shared" si="15"/>
        <v>17647</v>
      </c>
    </row>
    <row r="202" spans="1:10" ht="38.25">
      <c r="A202" s="148"/>
      <c r="B202" s="162">
        <f t="shared" si="17"/>
        <v>180</v>
      </c>
      <c r="C202" s="134" t="s">
        <v>1484</v>
      </c>
      <c r="D202" s="134" t="s">
        <v>1485</v>
      </c>
      <c r="E202" s="123" t="s">
        <v>1293</v>
      </c>
      <c r="F202" s="239">
        <v>0.19</v>
      </c>
      <c r="G202" s="231">
        <v>25785</v>
      </c>
      <c r="H202" s="126">
        <f t="shared" si="14"/>
        <v>30684</v>
      </c>
      <c r="I202" s="163">
        <f t="shared" si="16"/>
        <v>21653</v>
      </c>
      <c r="J202" s="164">
        <f t="shared" si="15"/>
        <v>25767</v>
      </c>
    </row>
    <row r="203" spans="1:10">
      <c r="A203" s="148"/>
      <c r="B203" s="162">
        <f t="shared" si="17"/>
        <v>181</v>
      </c>
      <c r="C203" s="134" t="s">
        <v>3517</v>
      </c>
      <c r="D203" s="134" t="s">
        <v>3518</v>
      </c>
      <c r="E203" s="123" t="s">
        <v>1293</v>
      </c>
      <c r="F203" s="239">
        <v>0.19</v>
      </c>
      <c r="G203" s="231">
        <v>3994</v>
      </c>
      <c r="H203" s="126">
        <f t="shared" si="14"/>
        <v>4753</v>
      </c>
      <c r="I203" s="163">
        <f t="shared" si="16"/>
        <v>3354</v>
      </c>
      <c r="J203" s="164">
        <f t="shared" si="15"/>
        <v>3991</v>
      </c>
    </row>
    <row r="204" spans="1:10" ht="25.5">
      <c r="A204" s="148"/>
      <c r="B204" s="162">
        <f t="shared" si="17"/>
        <v>182</v>
      </c>
      <c r="C204" s="134" t="s">
        <v>1486</v>
      </c>
      <c r="D204" s="122" t="s">
        <v>1487</v>
      </c>
      <c r="E204" s="123" t="s">
        <v>1488</v>
      </c>
      <c r="F204" s="239">
        <v>0.19</v>
      </c>
      <c r="G204" s="231">
        <v>18827</v>
      </c>
      <c r="H204" s="126">
        <f t="shared" si="14"/>
        <v>22404</v>
      </c>
      <c r="I204" s="163">
        <f t="shared" si="16"/>
        <v>15810</v>
      </c>
      <c r="J204" s="164">
        <f t="shared" si="15"/>
        <v>18814</v>
      </c>
    </row>
    <row r="205" spans="1:10" ht="25.5">
      <c r="A205" s="148"/>
      <c r="B205" s="162">
        <f t="shared" si="17"/>
        <v>183</v>
      </c>
      <c r="C205" s="122" t="s">
        <v>1489</v>
      </c>
      <c r="D205" s="122" t="s">
        <v>1490</v>
      </c>
      <c r="E205" s="123" t="s">
        <v>1491</v>
      </c>
      <c r="F205" s="239">
        <v>0.19</v>
      </c>
      <c r="G205" s="231">
        <v>9066</v>
      </c>
      <c r="H205" s="126">
        <f t="shared" si="14"/>
        <v>10789</v>
      </c>
      <c r="I205" s="163">
        <f t="shared" si="16"/>
        <v>7613</v>
      </c>
      <c r="J205" s="164">
        <f t="shared" si="15"/>
        <v>9059</v>
      </c>
    </row>
    <row r="206" spans="1:10" ht="25.5">
      <c r="A206" s="148"/>
      <c r="B206" s="162">
        <f t="shared" si="17"/>
        <v>184</v>
      </c>
      <c r="C206" s="122" t="s">
        <v>1492</v>
      </c>
      <c r="D206" s="122" t="s">
        <v>1493</v>
      </c>
      <c r="E206" s="123" t="s">
        <v>1494</v>
      </c>
      <c r="F206" s="239">
        <v>0.19</v>
      </c>
      <c r="G206" s="231">
        <v>10023</v>
      </c>
      <c r="H206" s="126">
        <f t="shared" si="14"/>
        <v>11927</v>
      </c>
      <c r="I206" s="163">
        <f t="shared" si="16"/>
        <v>8417</v>
      </c>
      <c r="J206" s="164">
        <f t="shared" si="15"/>
        <v>10016</v>
      </c>
    </row>
    <row r="207" spans="1:10" ht="25.5">
      <c r="A207" s="148"/>
      <c r="B207" s="162">
        <f t="shared" si="17"/>
        <v>185</v>
      </c>
      <c r="C207" s="122" t="s">
        <v>1495</v>
      </c>
      <c r="D207" s="122" t="s">
        <v>1496</v>
      </c>
      <c r="E207" s="123" t="s">
        <v>1497</v>
      </c>
      <c r="F207" s="239">
        <v>0.19</v>
      </c>
      <c r="G207" s="231">
        <v>35433</v>
      </c>
      <c r="H207" s="126">
        <f t="shared" si="14"/>
        <v>42165</v>
      </c>
      <c r="I207" s="163">
        <f t="shared" si="16"/>
        <v>29755</v>
      </c>
      <c r="J207" s="164">
        <f t="shared" si="15"/>
        <v>35408</v>
      </c>
    </row>
    <row r="208" spans="1:10">
      <c r="A208" s="148"/>
      <c r="B208" s="162">
        <f t="shared" si="17"/>
        <v>186</v>
      </c>
      <c r="C208" s="134" t="s">
        <v>1498</v>
      </c>
      <c r="D208" s="134" t="s">
        <v>1499</v>
      </c>
      <c r="E208" s="123" t="s">
        <v>1293</v>
      </c>
      <c r="F208" s="239">
        <v>0.19</v>
      </c>
      <c r="G208" s="231">
        <v>14278</v>
      </c>
      <c r="H208" s="126">
        <f t="shared" si="14"/>
        <v>16991</v>
      </c>
      <c r="I208" s="163">
        <f t="shared" si="16"/>
        <v>11990</v>
      </c>
      <c r="J208" s="164">
        <f t="shared" si="15"/>
        <v>14268</v>
      </c>
    </row>
    <row r="209" spans="1:10" ht="25.5">
      <c r="A209" s="148"/>
      <c r="B209" s="162">
        <f t="shared" si="17"/>
        <v>187</v>
      </c>
      <c r="C209" s="122" t="s">
        <v>1500</v>
      </c>
      <c r="D209" s="122" t="s">
        <v>1501</v>
      </c>
      <c r="E209" s="123" t="s">
        <v>1296</v>
      </c>
      <c r="F209" s="239">
        <v>0.19</v>
      </c>
      <c r="G209" s="231">
        <v>66030</v>
      </c>
      <c r="H209" s="126">
        <f t="shared" si="14"/>
        <v>78576</v>
      </c>
      <c r="I209" s="163">
        <f t="shared" si="16"/>
        <v>55449</v>
      </c>
      <c r="J209" s="164">
        <f t="shared" si="15"/>
        <v>65984</v>
      </c>
    </row>
    <row r="210" spans="1:10" ht="25.5">
      <c r="A210" s="148"/>
      <c r="B210" s="162">
        <f t="shared" si="17"/>
        <v>188</v>
      </c>
      <c r="C210" s="134" t="s">
        <v>1502</v>
      </c>
      <c r="D210" s="134" t="s">
        <v>1503</v>
      </c>
      <c r="E210" s="123" t="s">
        <v>1293</v>
      </c>
      <c r="F210" s="239">
        <v>0.19</v>
      </c>
      <c r="G210" s="231">
        <v>90895</v>
      </c>
      <c r="H210" s="126">
        <f t="shared" si="14"/>
        <v>108165</v>
      </c>
      <c r="I210" s="163">
        <f t="shared" si="16"/>
        <v>76330</v>
      </c>
      <c r="J210" s="164">
        <f t="shared" si="15"/>
        <v>90833</v>
      </c>
    </row>
    <row r="211" spans="1:10">
      <c r="A211" s="148"/>
      <c r="B211" s="162">
        <f t="shared" si="17"/>
        <v>189</v>
      </c>
      <c r="C211" s="134" t="s">
        <v>1504</v>
      </c>
      <c r="D211" s="122" t="s">
        <v>1505</v>
      </c>
      <c r="E211" s="123" t="s">
        <v>1293</v>
      </c>
      <c r="F211" s="239">
        <v>0.19</v>
      </c>
      <c r="G211" s="231">
        <v>82405</v>
      </c>
      <c r="H211" s="126">
        <f t="shared" si="14"/>
        <v>98062</v>
      </c>
      <c r="I211" s="163">
        <f t="shared" si="16"/>
        <v>69200</v>
      </c>
      <c r="J211" s="164">
        <f t="shared" si="15"/>
        <v>82348</v>
      </c>
    </row>
    <row r="212" spans="1:10">
      <c r="A212" s="148"/>
      <c r="B212" s="162">
        <f t="shared" si="17"/>
        <v>190</v>
      </c>
      <c r="C212" s="134" t="s">
        <v>1506</v>
      </c>
      <c r="D212" s="122" t="s">
        <v>1507</v>
      </c>
      <c r="E212" s="123" t="s">
        <v>1293</v>
      </c>
      <c r="F212" s="239">
        <v>0.19</v>
      </c>
      <c r="G212" s="231">
        <v>70120</v>
      </c>
      <c r="H212" s="126">
        <f t="shared" si="14"/>
        <v>83443</v>
      </c>
      <c r="I212" s="163">
        <f t="shared" si="16"/>
        <v>58884</v>
      </c>
      <c r="J212" s="164">
        <f t="shared" si="15"/>
        <v>70072</v>
      </c>
    </row>
    <row r="213" spans="1:10">
      <c r="A213" s="148"/>
      <c r="B213" s="162">
        <f t="shared" si="17"/>
        <v>191</v>
      </c>
      <c r="C213" s="134" t="s">
        <v>1508</v>
      </c>
      <c r="D213" s="122" t="s">
        <v>1509</v>
      </c>
      <c r="E213" s="123" t="s">
        <v>1293</v>
      </c>
      <c r="F213" s="239">
        <v>0.19</v>
      </c>
      <c r="G213" s="231">
        <v>15719</v>
      </c>
      <c r="H213" s="126">
        <f t="shared" si="14"/>
        <v>18706</v>
      </c>
      <c r="I213" s="163">
        <f t="shared" si="16"/>
        <v>13200</v>
      </c>
      <c r="J213" s="164">
        <f t="shared" si="15"/>
        <v>15708</v>
      </c>
    </row>
    <row r="214" spans="1:10">
      <c r="A214" s="148"/>
      <c r="B214" s="162">
        <f t="shared" si="17"/>
        <v>192</v>
      </c>
      <c r="C214" s="134" t="s">
        <v>1510</v>
      </c>
      <c r="D214" s="122" t="s">
        <v>1511</v>
      </c>
      <c r="E214" s="123" t="s">
        <v>1293</v>
      </c>
      <c r="F214" s="239">
        <v>0.19</v>
      </c>
      <c r="G214" s="231">
        <v>24429</v>
      </c>
      <c r="H214" s="126">
        <f t="shared" si="14"/>
        <v>29071</v>
      </c>
      <c r="I214" s="163">
        <f t="shared" si="16"/>
        <v>20514</v>
      </c>
      <c r="J214" s="164">
        <f t="shared" si="15"/>
        <v>24412</v>
      </c>
    </row>
    <row r="215" spans="1:10">
      <c r="A215" s="148"/>
      <c r="B215" s="162">
        <f t="shared" si="17"/>
        <v>193</v>
      </c>
      <c r="C215" s="134" t="s">
        <v>1512</v>
      </c>
      <c r="D215" s="122" t="s">
        <v>1513</v>
      </c>
      <c r="E215" s="123" t="s">
        <v>1293</v>
      </c>
      <c r="F215" s="239">
        <v>0.19</v>
      </c>
      <c r="G215" s="231">
        <v>264268</v>
      </c>
      <c r="H215" s="126">
        <f t="shared" si="14"/>
        <v>314479</v>
      </c>
      <c r="I215" s="163">
        <f t="shared" si="16"/>
        <v>221921</v>
      </c>
      <c r="J215" s="164">
        <f t="shared" si="15"/>
        <v>264086</v>
      </c>
    </row>
    <row r="216" spans="1:10">
      <c r="A216" s="148"/>
      <c r="B216" s="162">
        <f t="shared" si="17"/>
        <v>194</v>
      </c>
      <c r="C216" s="134" t="s">
        <v>3519</v>
      </c>
      <c r="D216" s="122" t="s">
        <v>3520</v>
      </c>
      <c r="E216" s="123" t="s">
        <v>1293</v>
      </c>
      <c r="F216" s="239">
        <v>0.19</v>
      </c>
      <c r="G216" s="231">
        <v>459385</v>
      </c>
      <c r="H216" s="126">
        <f t="shared" si="14"/>
        <v>546668</v>
      </c>
      <c r="I216" s="163">
        <f t="shared" si="16"/>
        <v>385771</v>
      </c>
      <c r="J216" s="164">
        <f t="shared" si="15"/>
        <v>459067</v>
      </c>
    </row>
    <row r="217" spans="1:10">
      <c r="A217" s="148"/>
      <c r="B217" s="162">
        <f t="shared" si="17"/>
        <v>195</v>
      </c>
      <c r="C217" s="134" t="s">
        <v>1514</v>
      </c>
      <c r="D217" s="122" t="s">
        <v>1515</v>
      </c>
      <c r="E217" s="123" t="s">
        <v>1293</v>
      </c>
      <c r="F217" s="239">
        <v>0.19</v>
      </c>
      <c r="G217" s="231">
        <v>214589</v>
      </c>
      <c r="H217" s="126">
        <f t="shared" si="14"/>
        <v>255361</v>
      </c>
      <c r="I217" s="163">
        <f t="shared" si="16"/>
        <v>180202</v>
      </c>
      <c r="J217" s="164">
        <f t="shared" si="15"/>
        <v>214440</v>
      </c>
    </row>
    <row r="218" spans="1:10">
      <c r="A218" s="148"/>
      <c r="B218" s="162">
        <f t="shared" si="17"/>
        <v>196</v>
      </c>
      <c r="C218" s="134" t="s">
        <v>1516</v>
      </c>
      <c r="D218" s="122" t="s">
        <v>1517</v>
      </c>
      <c r="E218" s="123" t="s">
        <v>1293</v>
      </c>
      <c r="F218" s="239">
        <v>0.19</v>
      </c>
      <c r="G218" s="231">
        <v>406</v>
      </c>
      <c r="H218" s="126">
        <f t="shared" si="14"/>
        <v>483</v>
      </c>
      <c r="I218" s="163">
        <f t="shared" si="16"/>
        <v>341</v>
      </c>
      <c r="J218" s="164">
        <f t="shared" si="15"/>
        <v>406</v>
      </c>
    </row>
    <row r="219" spans="1:10">
      <c r="A219" s="148"/>
      <c r="B219" s="162">
        <f t="shared" si="17"/>
        <v>197</v>
      </c>
      <c r="C219" s="134" t="s">
        <v>1518</v>
      </c>
      <c r="D219" s="122" t="s">
        <v>1519</v>
      </c>
      <c r="E219" s="123" t="s">
        <v>1293</v>
      </c>
      <c r="F219" s="239">
        <v>0.19</v>
      </c>
      <c r="G219" s="231">
        <v>621</v>
      </c>
      <c r="H219" s="126">
        <f t="shared" si="14"/>
        <v>739</v>
      </c>
      <c r="I219" s="163">
        <f t="shared" si="16"/>
        <v>521</v>
      </c>
      <c r="J219" s="164">
        <f t="shared" si="15"/>
        <v>620</v>
      </c>
    </row>
    <row r="220" spans="1:10">
      <c r="A220" s="148"/>
      <c r="B220" s="162">
        <f t="shared" si="17"/>
        <v>198</v>
      </c>
      <c r="C220" s="134" t="s">
        <v>1520</v>
      </c>
      <c r="D220" s="122" t="s">
        <v>1521</v>
      </c>
      <c r="E220" s="123" t="s">
        <v>1293</v>
      </c>
      <c r="F220" s="239">
        <v>0.19</v>
      </c>
      <c r="G220" s="231">
        <v>60543</v>
      </c>
      <c r="H220" s="126">
        <f t="shared" si="14"/>
        <v>72046</v>
      </c>
      <c r="I220" s="163">
        <f t="shared" si="16"/>
        <v>50841</v>
      </c>
      <c r="J220" s="164">
        <f t="shared" si="15"/>
        <v>60501</v>
      </c>
    </row>
    <row r="221" spans="1:10">
      <c r="A221" s="148"/>
      <c r="B221" s="162">
        <f t="shared" si="17"/>
        <v>199</v>
      </c>
      <c r="C221" s="134" t="s">
        <v>1522</v>
      </c>
      <c r="D221" s="122" t="s">
        <v>1523</v>
      </c>
      <c r="E221" s="123" t="s">
        <v>1293</v>
      </c>
      <c r="F221" s="239">
        <v>0.19</v>
      </c>
      <c r="G221" s="231">
        <v>31222</v>
      </c>
      <c r="H221" s="126">
        <f t="shared" si="14"/>
        <v>37154</v>
      </c>
      <c r="I221" s="163">
        <f t="shared" si="16"/>
        <v>26219</v>
      </c>
      <c r="J221" s="164">
        <f t="shared" si="15"/>
        <v>31201</v>
      </c>
    </row>
    <row r="222" spans="1:10" ht="25.5">
      <c r="A222" s="148"/>
      <c r="B222" s="162">
        <f t="shared" si="17"/>
        <v>200</v>
      </c>
      <c r="C222" s="134" t="s">
        <v>1524</v>
      </c>
      <c r="D222" s="122" t="s">
        <v>1525</v>
      </c>
      <c r="E222" s="123" t="s">
        <v>1293</v>
      </c>
      <c r="F222" s="239">
        <v>0.19</v>
      </c>
      <c r="G222" s="231">
        <v>72939</v>
      </c>
      <c r="H222" s="126">
        <f t="shared" si="14"/>
        <v>86797</v>
      </c>
      <c r="I222" s="163">
        <f t="shared" si="16"/>
        <v>61251</v>
      </c>
      <c r="J222" s="164">
        <f t="shared" si="15"/>
        <v>72889</v>
      </c>
    </row>
    <row r="223" spans="1:10" ht="25.5">
      <c r="A223" s="148"/>
      <c r="B223" s="162">
        <f t="shared" si="17"/>
        <v>201</v>
      </c>
      <c r="C223" s="134" t="s">
        <v>1526</v>
      </c>
      <c r="D223" s="122" t="s">
        <v>1527</v>
      </c>
      <c r="E223" s="123" t="s">
        <v>1293</v>
      </c>
      <c r="F223" s="239">
        <v>0.19</v>
      </c>
      <c r="G223" s="231">
        <v>27791</v>
      </c>
      <c r="H223" s="126">
        <f t="shared" si="14"/>
        <v>33071</v>
      </c>
      <c r="I223" s="163">
        <f t="shared" si="16"/>
        <v>23338</v>
      </c>
      <c r="J223" s="164">
        <f t="shared" si="15"/>
        <v>27772</v>
      </c>
    </row>
    <row r="224" spans="1:10" ht="38.25" customHeight="1">
      <c r="A224" s="148"/>
      <c r="B224" s="162">
        <f t="shared" si="17"/>
        <v>202</v>
      </c>
      <c r="C224" s="134" t="s">
        <v>1528</v>
      </c>
      <c r="D224" s="134" t="s">
        <v>1529</v>
      </c>
      <c r="E224" s="123" t="s">
        <v>1293</v>
      </c>
      <c r="F224" s="239">
        <v>0.19</v>
      </c>
      <c r="G224" s="231">
        <v>1760</v>
      </c>
      <c r="H224" s="126">
        <f t="shared" si="14"/>
        <v>2094</v>
      </c>
      <c r="I224" s="163">
        <f t="shared" si="16"/>
        <v>1478</v>
      </c>
      <c r="J224" s="164">
        <f t="shared" si="15"/>
        <v>1759</v>
      </c>
    </row>
    <row r="225" spans="1:10">
      <c r="A225" s="148"/>
      <c r="B225" s="162">
        <f t="shared" si="17"/>
        <v>203</v>
      </c>
      <c r="C225" s="134" t="s">
        <v>1530</v>
      </c>
      <c r="D225" s="122" t="s">
        <v>1531</v>
      </c>
      <c r="E225" s="123" t="s">
        <v>1293</v>
      </c>
      <c r="F225" s="239">
        <v>0.19</v>
      </c>
      <c r="G225" s="231">
        <v>56882</v>
      </c>
      <c r="H225" s="126">
        <f t="shared" si="14"/>
        <v>67690</v>
      </c>
      <c r="I225" s="163">
        <f t="shared" si="16"/>
        <v>47767</v>
      </c>
      <c r="J225" s="164">
        <f t="shared" si="15"/>
        <v>56843</v>
      </c>
    </row>
    <row r="226" spans="1:10" ht="25.5">
      <c r="A226" s="148"/>
      <c r="B226" s="162">
        <f t="shared" si="17"/>
        <v>204</v>
      </c>
      <c r="C226" s="134" t="s">
        <v>3521</v>
      </c>
      <c r="D226" s="122" t="s">
        <v>3522</v>
      </c>
      <c r="E226" s="123" t="s">
        <v>1293</v>
      </c>
      <c r="F226" s="239">
        <v>0.19</v>
      </c>
      <c r="G226" s="231">
        <v>40741</v>
      </c>
      <c r="H226" s="126">
        <f t="shared" si="14"/>
        <v>48482</v>
      </c>
      <c r="I226" s="163">
        <f t="shared" si="16"/>
        <v>34213</v>
      </c>
      <c r="J226" s="164">
        <f t="shared" si="15"/>
        <v>40713</v>
      </c>
    </row>
    <row r="227" spans="1:10" ht="25.5">
      <c r="A227" s="148"/>
      <c r="B227" s="162">
        <f t="shared" si="17"/>
        <v>205</v>
      </c>
      <c r="C227" s="134" t="s">
        <v>3523</v>
      </c>
      <c r="D227" s="122" t="s">
        <v>3524</v>
      </c>
      <c r="E227" s="123" t="s">
        <v>1293</v>
      </c>
      <c r="F227" s="239">
        <v>0.19</v>
      </c>
      <c r="G227" s="231">
        <v>54356</v>
      </c>
      <c r="H227" s="126">
        <f t="shared" si="14"/>
        <v>64684</v>
      </c>
      <c r="I227" s="163">
        <f t="shared" si="16"/>
        <v>45646</v>
      </c>
      <c r="J227" s="164">
        <f t="shared" si="15"/>
        <v>54319</v>
      </c>
    </row>
    <row r="228" spans="1:10" ht="25.5">
      <c r="A228" s="148"/>
      <c r="B228" s="162">
        <f t="shared" si="17"/>
        <v>206</v>
      </c>
      <c r="C228" s="134" t="s">
        <v>3525</v>
      </c>
      <c r="D228" s="122" t="s">
        <v>3526</v>
      </c>
      <c r="E228" s="123" t="s">
        <v>1293</v>
      </c>
      <c r="F228" s="239">
        <v>0.19</v>
      </c>
      <c r="G228" s="231">
        <v>24301</v>
      </c>
      <c r="H228" s="126">
        <f t="shared" si="14"/>
        <v>28918</v>
      </c>
      <c r="I228" s="163">
        <f t="shared" si="16"/>
        <v>20407</v>
      </c>
      <c r="J228" s="164">
        <f t="shared" si="15"/>
        <v>24284</v>
      </c>
    </row>
    <row r="229" spans="1:10" ht="25.5">
      <c r="A229" s="148"/>
      <c r="B229" s="162">
        <f t="shared" si="17"/>
        <v>207</v>
      </c>
      <c r="C229" s="134" t="s">
        <v>3527</v>
      </c>
      <c r="D229" s="122" t="s">
        <v>3528</v>
      </c>
      <c r="E229" s="123" t="s">
        <v>1293</v>
      </c>
      <c r="F229" s="239">
        <v>0.19</v>
      </c>
      <c r="G229" s="231">
        <v>46025</v>
      </c>
      <c r="H229" s="126">
        <f t="shared" si="14"/>
        <v>54770</v>
      </c>
      <c r="I229" s="163">
        <f t="shared" si="16"/>
        <v>38650</v>
      </c>
      <c r="J229" s="164">
        <f t="shared" si="15"/>
        <v>45994</v>
      </c>
    </row>
    <row r="230" spans="1:10" ht="38.25">
      <c r="A230" s="148"/>
      <c r="B230" s="162">
        <f t="shared" si="17"/>
        <v>208</v>
      </c>
      <c r="C230" s="148" t="s">
        <v>3529</v>
      </c>
      <c r="D230" s="209" t="s">
        <v>3530</v>
      </c>
      <c r="E230" s="227" t="s">
        <v>1293</v>
      </c>
      <c r="F230" s="239">
        <v>0.19</v>
      </c>
      <c r="G230" s="231">
        <v>36782</v>
      </c>
      <c r="H230" s="126">
        <f t="shared" si="14"/>
        <v>43771</v>
      </c>
      <c r="I230" s="163">
        <f t="shared" si="16"/>
        <v>30888</v>
      </c>
      <c r="J230" s="164">
        <f t="shared" si="15"/>
        <v>36757</v>
      </c>
    </row>
    <row r="231" spans="1:10" ht="25.5" customHeight="1">
      <c r="A231" s="148"/>
      <c r="B231" s="162">
        <f t="shared" si="17"/>
        <v>209</v>
      </c>
      <c r="C231" s="148" t="s">
        <v>3531</v>
      </c>
      <c r="D231" s="209" t="s">
        <v>3532</v>
      </c>
      <c r="E231" s="227" t="s">
        <v>1330</v>
      </c>
      <c r="F231" s="239">
        <v>0.19</v>
      </c>
      <c r="G231" s="231">
        <v>32823</v>
      </c>
      <c r="H231" s="126">
        <f t="shared" si="14"/>
        <v>39059</v>
      </c>
      <c r="I231" s="163">
        <f t="shared" si="16"/>
        <v>27563</v>
      </c>
      <c r="J231" s="164">
        <f t="shared" si="15"/>
        <v>32800</v>
      </c>
    </row>
    <row r="232" spans="1:10">
      <c r="A232" s="148"/>
      <c r="B232" s="162">
        <f t="shared" si="17"/>
        <v>210</v>
      </c>
      <c r="C232" s="134" t="s">
        <v>1532</v>
      </c>
      <c r="D232" s="134" t="s">
        <v>1533</v>
      </c>
      <c r="E232" s="123" t="s">
        <v>1293</v>
      </c>
      <c r="F232" s="239">
        <v>0.19</v>
      </c>
      <c r="G232" s="231">
        <v>52681</v>
      </c>
      <c r="H232" s="126">
        <f t="shared" si="14"/>
        <v>62690</v>
      </c>
      <c r="I232" s="163">
        <f t="shared" si="16"/>
        <v>44239</v>
      </c>
      <c r="J232" s="164">
        <f t="shared" si="15"/>
        <v>52644</v>
      </c>
    </row>
    <row r="233" spans="1:10">
      <c r="A233" s="148"/>
      <c r="B233" s="162">
        <f t="shared" si="17"/>
        <v>211</v>
      </c>
      <c r="C233" s="134" t="s">
        <v>1534</v>
      </c>
      <c r="D233" s="122" t="s">
        <v>1535</v>
      </c>
      <c r="E233" s="123" t="s">
        <v>1293</v>
      </c>
      <c r="F233" s="239">
        <v>0.19</v>
      </c>
      <c r="G233" s="231">
        <v>172469</v>
      </c>
      <c r="H233" s="126">
        <f t="shared" si="14"/>
        <v>205238</v>
      </c>
      <c r="I233" s="163">
        <f t="shared" si="16"/>
        <v>144832</v>
      </c>
      <c r="J233" s="164">
        <f t="shared" si="15"/>
        <v>172350</v>
      </c>
    </row>
    <row r="234" spans="1:10">
      <c r="A234" s="148"/>
      <c r="B234" s="162">
        <f t="shared" si="17"/>
        <v>212</v>
      </c>
      <c r="C234" s="134" t="s">
        <v>1536</v>
      </c>
      <c r="D234" s="122" t="s">
        <v>1537</v>
      </c>
      <c r="E234" s="123" t="s">
        <v>1293</v>
      </c>
      <c r="F234" s="239">
        <v>0.19</v>
      </c>
      <c r="G234" s="231">
        <v>258111</v>
      </c>
      <c r="H234" s="126">
        <f t="shared" si="14"/>
        <v>307152</v>
      </c>
      <c r="I234" s="163">
        <f t="shared" si="16"/>
        <v>216750</v>
      </c>
      <c r="J234" s="164">
        <f t="shared" si="15"/>
        <v>257933</v>
      </c>
    </row>
    <row r="235" spans="1:10">
      <c r="A235" s="148"/>
      <c r="B235" s="162">
        <f t="shared" si="17"/>
        <v>213</v>
      </c>
      <c r="C235" s="134" t="s">
        <v>1538</v>
      </c>
      <c r="D235" s="134" t="s">
        <v>1539</v>
      </c>
      <c r="E235" s="123" t="s">
        <v>1293</v>
      </c>
      <c r="F235" s="239">
        <v>0.19</v>
      </c>
      <c r="G235" s="231">
        <v>21807</v>
      </c>
      <c r="H235" s="126">
        <f t="shared" si="14"/>
        <v>25950</v>
      </c>
      <c r="I235" s="163">
        <f t="shared" si="16"/>
        <v>18313</v>
      </c>
      <c r="J235" s="164">
        <f t="shared" si="15"/>
        <v>21792</v>
      </c>
    </row>
    <row r="236" spans="1:10" ht="51">
      <c r="A236" s="148"/>
      <c r="B236" s="162">
        <f t="shared" si="17"/>
        <v>214</v>
      </c>
      <c r="C236" s="134" t="s">
        <v>1540</v>
      </c>
      <c r="D236" s="122" t="s">
        <v>1541</v>
      </c>
      <c r="E236" s="123" t="s">
        <v>1293</v>
      </c>
      <c r="F236" s="239">
        <v>0.19</v>
      </c>
      <c r="G236" s="231">
        <v>17692</v>
      </c>
      <c r="H236" s="126">
        <f t="shared" si="14"/>
        <v>21053</v>
      </c>
      <c r="I236" s="163">
        <f t="shared" si="16"/>
        <v>14857</v>
      </c>
      <c r="J236" s="164">
        <f t="shared" si="15"/>
        <v>17680</v>
      </c>
    </row>
    <row r="237" spans="1:10">
      <c r="A237" s="148"/>
      <c r="B237" s="162">
        <f t="shared" si="17"/>
        <v>215</v>
      </c>
      <c r="C237" s="134" t="s">
        <v>1542</v>
      </c>
      <c r="D237" s="134" t="s">
        <v>1543</v>
      </c>
      <c r="E237" s="123" t="s">
        <v>1293</v>
      </c>
      <c r="F237" s="239">
        <v>0.19</v>
      </c>
      <c r="G237" s="231">
        <v>8085</v>
      </c>
      <c r="H237" s="126">
        <f t="shared" si="14"/>
        <v>9621</v>
      </c>
      <c r="I237" s="163">
        <f t="shared" si="16"/>
        <v>6789</v>
      </c>
      <c r="J237" s="164">
        <f t="shared" si="15"/>
        <v>8079</v>
      </c>
    </row>
    <row r="238" spans="1:10" ht="25.5">
      <c r="A238" s="148"/>
      <c r="B238" s="162">
        <f t="shared" si="17"/>
        <v>216</v>
      </c>
      <c r="C238" s="134" t="s">
        <v>1544</v>
      </c>
      <c r="D238" s="122" t="s">
        <v>1545</v>
      </c>
      <c r="E238" s="123" t="s">
        <v>1546</v>
      </c>
      <c r="F238" s="239">
        <v>0.19</v>
      </c>
      <c r="G238" s="231">
        <v>22370</v>
      </c>
      <c r="H238" s="126">
        <f t="shared" ref="H238:H299" si="18">+ROUND(G238*(1+$F238),0)</f>
        <v>26620</v>
      </c>
      <c r="I238" s="163">
        <f t="shared" si="16"/>
        <v>18785</v>
      </c>
      <c r="J238" s="164">
        <f t="shared" ref="J238:J299" si="19">+ROUND(I238*(1+$F238),0)</f>
        <v>22354</v>
      </c>
    </row>
    <row r="239" spans="1:10">
      <c r="A239" s="148"/>
      <c r="B239" s="162">
        <f t="shared" si="17"/>
        <v>217</v>
      </c>
      <c r="C239" s="122" t="s">
        <v>1547</v>
      </c>
      <c r="D239" s="122" t="s">
        <v>1548</v>
      </c>
      <c r="E239" s="123" t="s">
        <v>1293</v>
      </c>
      <c r="F239" s="239">
        <v>0.19</v>
      </c>
      <c r="G239" s="231">
        <v>18231</v>
      </c>
      <c r="H239" s="126">
        <f t="shared" si="18"/>
        <v>21695</v>
      </c>
      <c r="I239" s="163">
        <f t="shared" ref="I239:I300" si="20">+ROUND(G239*(1-$E$11),0)</f>
        <v>15310</v>
      </c>
      <c r="J239" s="164">
        <f t="shared" si="19"/>
        <v>18219</v>
      </c>
    </row>
    <row r="240" spans="1:10">
      <c r="A240" s="148"/>
      <c r="B240" s="162">
        <f t="shared" si="17"/>
        <v>218</v>
      </c>
      <c r="C240" s="134" t="s">
        <v>1549</v>
      </c>
      <c r="D240" s="134" t="s">
        <v>1550</v>
      </c>
      <c r="E240" s="123" t="s">
        <v>1551</v>
      </c>
      <c r="F240" s="239">
        <v>0.19</v>
      </c>
      <c r="G240" s="231">
        <v>14107</v>
      </c>
      <c r="H240" s="126">
        <f t="shared" si="18"/>
        <v>16787</v>
      </c>
      <c r="I240" s="163">
        <f t="shared" si="20"/>
        <v>11846</v>
      </c>
      <c r="J240" s="164">
        <f t="shared" si="19"/>
        <v>14097</v>
      </c>
    </row>
    <row r="241" spans="1:10" ht="38.25">
      <c r="A241" s="148"/>
      <c r="B241" s="162">
        <f t="shared" si="17"/>
        <v>219</v>
      </c>
      <c r="C241" s="134" t="s">
        <v>1552</v>
      </c>
      <c r="D241" s="122" t="s">
        <v>1553</v>
      </c>
      <c r="E241" s="123" t="s">
        <v>1338</v>
      </c>
      <c r="F241" s="239">
        <v>0.19</v>
      </c>
      <c r="G241" s="231">
        <v>58055</v>
      </c>
      <c r="H241" s="126">
        <f t="shared" si="18"/>
        <v>69085</v>
      </c>
      <c r="I241" s="163">
        <f t="shared" si="20"/>
        <v>48752</v>
      </c>
      <c r="J241" s="164">
        <f t="shared" si="19"/>
        <v>58015</v>
      </c>
    </row>
    <row r="242" spans="1:10">
      <c r="A242" s="148"/>
      <c r="B242" s="162">
        <f t="shared" ref="B242:B305" si="21">B241+1</f>
        <v>220</v>
      </c>
      <c r="C242" s="134" t="s">
        <v>1554</v>
      </c>
      <c r="D242" s="134" t="s">
        <v>1555</v>
      </c>
      <c r="E242" s="123" t="s">
        <v>1478</v>
      </c>
      <c r="F242" s="239">
        <v>0.19</v>
      </c>
      <c r="G242" s="231">
        <v>17514</v>
      </c>
      <c r="H242" s="126">
        <f t="shared" si="18"/>
        <v>20842</v>
      </c>
      <c r="I242" s="163">
        <f t="shared" si="20"/>
        <v>14707</v>
      </c>
      <c r="J242" s="164">
        <f t="shared" si="19"/>
        <v>17501</v>
      </c>
    </row>
    <row r="243" spans="1:10" ht="25.5">
      <c r="A243" s="148"/>
      <c r="B243" s="162">
        <f t="shared" si="21"/>
        <v>221</v>
      </c>
      <c r="C243" s="134" t="s">
        <v>1556</v>
      </c>
      <c r="D243" s="134" t="s">
        <v>1557</v>
      </c>
      <c r="E243" s="123" t="s">
        <v>1349</v>
      </c>
      <c r="F243" s="239">
        <v>0.19</v>
      </c>
      <c r="G243" s="231">
        <v>32926</v>
      </c>
      <c r="H243" s="126">
        <f t="shared" si="18"/>
        <v>39182</v>
      </c>
      <c r="I243" s="163">
        <f t="shared" si="20"/>
        <v>27650</v>
      </c>
      <c r="J243" s="164">
        <f t="shared" si="19"/>
        <v>32904</v>
      </c>
    </row>
    <row r="244" spans="1:10" ht="25.5">
      <c r="A244" s="148"/>
      <c r="B244" s="162">
        <f t="shared" si="21"/>
        <v>222</v>
      </c>
      <c r="C244" s="134" t="s">
        <v>1558</v>
      </c>
      <c r="D244" s="134" t="s">
        <v>1557</v>
      </c>
      <c r="E244" s="123" t="s">
        <v>1414</v>
      </c>
      <c r="F244" s="239">
        <v>0.19</v>
      </c>
      <c r="G244" s="231">
        <v>18659</v>
      </c>
      <c r="H244" s="126">
        <f t="shared" si="18"/>
        <v>22204</v>
      </c>
      <c r="I244" s="163">
        <f t="shared" si="20"/>
        <v>15669</v>
      </c>
      <c r="J244" s="164">
        <f t="shared" si="19"/>
        <v>18646</v>
      </c>
    </row>
    <row r="245" spans="1:10" ht="25.5">
      <c r="A245" s="148"/>
      <c r="B245" s="162">
        <f t="shared" si="21"/>
        <v>223</v>
      </c>
      <c r="C245" s="134" t="s">
        <v>1559</v>
      </c>
      <c r="D245" s="134" t="s">
        <v>1560</v>
      </c>
      <c r="E245" s="123" t="s">
        <v>1349</v>
      </c>
      <c r="F245" s="239">
        <v>0.19</v>
      </c>
      <c r="G245" s="231">
        <v>20858</v>
      </c>
      <c r="H245" s="126">
        <f t="shared" si="18"/>
        <v>24821</v>
      </c>
      <c r="I245" s="163">
        <f t="shared" si="20"/>
        <v>17516</v>
      </c>
      <c r="J245" s="164">
        <f t="shared" si="19"/>
        <v>20844</v>
      </c>
    </row>
    <row r="246" spans="1:10" ht="25.5">
      <c r="A246" s="148"/>
      <c r="B246" s="162">
        <f t="shared" si="21"/>
        <v>224</v>
      </c>
      <c r="C246" s="134" t="s">
        <v>1561</v>
      </c>
      <c r="D246" s="134" t="s">
        <v>1560</v>
      </c>
      <c r="E246" s="123" t="s">
        <v>1349</v>
      </c>
      <c r="F246" s="239">
        <v>0.19</v>
      </c>
      <c r="G246" s="231">
        <v>32028</v>
      </c>
      <c r="H246" s="126">
        <f t="shared" si="18"/>
        <v>38113</v>
      </c>
      <c r="I246" s="163">
        <f t="shared" si="20"/>
        <v>26896</v>
      </c>
      <c r="J246" s="164">
        <f t="shared" si="19"/>
        <v>32006</v>
      </c>
    </row>
    <row r="247" spans="1:10" ht="25.5">
      <c r="A247" s="148"/>
      <c r="B247" s="162">
        <f t="shared" si="21"/>
        <v>225</v>
      </c>
      <c r="C247" s="134" t="s">
        <v>3533</v>
      </c>
      <c r="D247" s="134" t="s">
        <v>3534</v>
      </c>
      <c r="E247" s="123" t="s">
        <v>1349</v>
      </c>
      <c r="F247" s="239">
        <v>0.19</v>
      </c>
      <c r="G247" s="231">
        <v>32356</v>
      </c>
      <c r="H247" s="126">
        <f t="shared" si="18"/>
        <v>38504</v>
      </c>
      <c r="I247" s="163">
        <f t="shared" si="20"/>
        <v>27171</v>
      </c>
      <c r="J247" s="164">
        <f t="shared" si="19"/>
        <v>32333</v>
      </c>
    </row>
    <row r="248" spans="1:10" ht="25.5">
      <c r="A248" s="148"/>
      <c r="B248" s="162">
        <f t="shared" si="21"/>
        <v>226</v>
      </c>
      <c r="C248" s="124" t="s">
        <v>3535</v>
      </c>
      <c r="D248" s="124" t="s">
        <v>3536</v>
      </c>
      <c r="E248" s="145" t="s">
        <v>1349</v>
      </c>
      <c r="F248" s="239">
        <v>0.19</v>
      </c>
      <c r="G248" s="231">
        <v>27625</v>
      </c>
      <c r="H248" s="126">
        <f t="shared" si="18"/>
        <v>32874</v>
      </c>
      <c r="I248" s="163">
        <f t="shared" si="20"/>
        <v>23198</v>
      </c>
      <c r="J248" s="164">
        <f t="shared" si="19"/>
        <v>27606</v>
      </c>
    </row>
    <row r="249" spans="1:10" ht="63.75">
      <c r="A249" s="148"/>
      <c r="B249" s="162">
        <f t="shared" si="21"/>
        <v>227</v>
      </c>
      <c r="C249" s="148" t="s">
        <v>1562</v>
      </c>
      <c r="D249" s="227" t="s">
        <v>3537</v>
      </c>
      <c r="E249" s="227" t="s">
        <v>1338</v>
      </c>
      <c r="F249" s="239">
        <v>0.19</v>
      </c>
      <c r="G249" s="231">
        <v>210359</v>
      </c>
      <c r="H249" s="126">
        <f t="shared" si="18"/>
        <v>250327</v>
      </c>
      <c r="I249" s="163">
        <f t="shared" si="20"/>
        <v>176650</v>
      </c>
      <c r="J249" s="164">
        <f t="shared" si="19"/>
        <v>210214</v>
      </c>
    </row>
    <row r="250" spans="1:10">
      <c r="A250" s="148"/>
      <c r="B250" s="162">
        <f t="shared" si="21"/>
        <v>228</v>
      </c>
      <c r="C250" s="134" t="s">
        <v>1564</v>
      </c>
      <c r="D250" s="122" t="s">
        <v>1565</v>
      </c>
      <c r="E250" s="123" t="s">
        <v>1293</v>
      </c>
      <c r="F250" s="239">
        <v>0.19</v>
      </c>
      <c r="G250" s="231">
        <v>10340</v>
      </c>
      <c r="H250" s="126">
        <f t="shared" si="18"/>
        <v>12305</v>
      </c>
      <c r="I250" s="163">
        <f t="shared" si="20"/>
        <v>8683</v>
      </c>
      <c r="J250" s="164">
        <f t="shared" si="19"/>
        <v>10333</v>
      </c>
    </row>
    <row r="251" spans="1:10" ht="25.5">
      <c r="A251" s="148"/>
      <c r="B251" s="162">
        <f t="shared" si="21"/>
        <v>229</v>
      </c>
      <c r="C251" s="134" t="s">
        <v>1566</v>
      </c>
      <c r="D251" s="134" t="s">
        <v>1567</v>
      </c>
      <c r="E251" s="123" t="s">
        <v>1568</v>
      </c>
      <c r="F251" s="239">
        <v>0.19</v>
      </c>
      <c r="G251" s="231">
        <v>10604</v>
      </c>
      <c r="H251" s="126">
        <f t="shared" si="18"/>
        <v>12619</v>
      </c>
      <c r="I251" s="163">
        <f t="shared" si="20"/>
        <v>8905</v>
      </c>
      <c r="J251" s="164">
        <f t="shared" si="19"/>
        <v>10597</v>
      </c>
    </row>
    <row r="252" spans="1:10">
      <c r="A252" s="148"/>
      <c r="B252" s="162">
        <f t="shared" si="21"/>
        <v>230</v>
      </c>
      <c r="C252" s="122" t="s">
        <v>1569</v>
      </c>
      <c r="D252" s="122" t="s">
        <v>1570</v>
      </c>
      <c r="E252" s="123" t="s">
        <v>1428</v>
      </c>
      <c r="F252" s="239">
        <v>0.19</v>
      </c>
      <c r="G252" s="231">
        <v>18687</v>
      </c>
      <c r="H252" s="126">
        <f t="shared" si="18"/>
        <v>22238</v>
      </c>
      <c r="I252" s="163">
        <f t="shared" si="20"/>
        <v>15693</v>
      </c>
      <c r="J252" s="164">
        <f t="shared" si="19"/>
        <v>18675</v>
      </c>
    </row>
    <row r="253" spans="1:10" ht="25.5">
      <c r="A253" s="148"/>
      <c r="B253" s="162">
        <f t="shared" si="21"/>
        <v>231</v>
      </c>
      <c r="C253" s="134" t="s">
        <v>1571</v>
      </c>
      <c r="D253" s="134" t="s">
        <v>1572</v>
      </c>
      <c r="E253" s="123" t="s">
        <v>1349</v>
      </c>
      <c r="F253" s="239">
        <v>0.19</v>
      </c>
      <c r="G253" s="231">
        <v>26604</v>
      </c>
      <c r="H253" s="126">
        <f t="shared" si="18"/>
        <v>31659</v>
      </c>
      <c r="I253" s="163">
        <f t="shared" si="20"/>
        <v>22341</v>
      </c>
      <c r="J253" s="164">
        <f t="shared" si="19"/>
        <v>26586</v>
      </c>
    </row>
    <row r="254" spans="1:10">
      <c r="A254" s="148"/>
      <c r="B254" s="162">
        <f t="shared" si="21"/>
        <v>232</v>
      </c>
      <c r="C254" s="134" t="s">
        <v>1573</v>
      </c>
      <c r="D254" s="134" t="s">
        <v>3538</v>
      </c>
      <c r="E254" s="123" t="s">
        <v>1293</v>
      </c>
      <c r="F254" s="239">
        <v>0.19</v>
      </c>
      <c r="G254" s="231">
        <v>249034</v>
      </c>
      <c r="H254" s="126">
        <f t="shared" si="18"/>
        <v>296350</v>
      </c>
      <c r="I254" s="163">
        <f t="shared" si="20"/>
        <v>209128</v>
      </c>
      <c r="J254" s="164">
        <f t="shared" si="19"/>
        <v>248862</v>
      </c>
    </row>
    <row r="255" spans="1:10" ht="38.25">
      <c r="A255" s="148"/>
      <c r="B255" s="162">
        <f t="shared" si="21"/>
        <v>233</v>
      </c>
      <c r="C255" s="134" t="s">
        <v>1575</v>
      </c>
      <c r="D255" s="134" t="s">
        <v>1576</v>
      </c>
      <c r="E255" s="123" t="s">
        <v>1478</v>
      </c>
      <c r="F255" s="239">
        <v>0.19</v>
      </c>
      <c r="G255" s="231">
        <v>13159</v>
      </c>
      <c r="H255" s="126">
        <f t="shared" si="18"/>
        <v>15659</v>
      </c>
      <c r="I255" s="163">
        <f t="shared" si="20"/>
        <v>11050</v>
      </c>
      <c r="J255" s="164">
        <f t="shared" si="19"/>
        <v>13150</v>
      </c>
    </row>
    <row r="256" spans="1:10" ht="25.5">
      <c r="A256" s="148"/>
      <c r="B256" s="162">
        <f t="shared" si="21"/>
        <v>234</v>
      </c>
      <c r="C256" s="122" t="s">
        <v>1577</v>
      </c>
      <c r="D256" s="122" t="s">
        <v>1578</v>
      </c>
      <c r="E256" s="123" t="s">
        <v>1445</v>
      </c>
      <c r="F256" s="239">
        <v>0.19</v>
      </c>
      <c r="G256" s="231">
        <v>12402</v>
      </c>
      <c r="H256" s="126">
        <f t="shared" si="18"/>
        <v>14758</v>
      </c>
      <c r="I256" s="163">
        <f t="shared" si="20"/>
        <v>10415</v>
      </c>
      <c r="J256" s="164">
        <f t="shared" si="19"/>
        <v>12394</v>
      </c>
    </row>
    <row r="257" spans="1:10">
      <c r="A257" s="148"/>
      <c r="B257" s="162">
        <f t="shared" si="21"/>
        <v>235</v>
      </c>
      <c r="C257" s="134" t="s">
        <v>1579</v>
      </c>
      <c r="D257" s="134" t="s">
        <v>1580</v>
      </c>
      <c r="E257" s="123" t="s">
        <v>1581</v>
      </c>
      <c r="F257" s="239">
        <v>0.19</v>
      </c>
      <c r="G257" s="231">
        <v>7071</v>
      </c>
      <c r="H257" s="126">
        <f t="shared" si="18"/>
        <v>8414</v>
      </c>
      <c r="I257" s="163">
        <f t="shared" si="20"/>
        <v>5938</v>
      </c>
      <c r="J257" s="164">
        <f t="shared" si="19"/>
        <v>7066</v>
      </c>
    </row>
    <row r="258" spans="1:10">
      <c r="A258" s="148"/>
      <c r="B258" s="162">
        <f t="shared" si="21"/>
        <v>236</v>
      </c>
      <c r="C258" s="122" t="s">
        <v>1582</v>
      </c>
      <c r="D258" s="122" t="s">
        <v>1583</v>
      </c>
      <c r="E258" s="123" t="s">
        <v>1584</v>
      </c>
      <c r="F258" s="239">
        <v>0.19</v>
      </c>
      <c r="G258" s="231">
        <v>33664</v>
      </c>
      <c r="H258" s="126">
        <f t="shared" si="18"/>
        <v>40060</v>
      </c>
      <c r="I258" s="163">
        <f t="shared" si="20"/>
        <v>28270</v>
      </c>
      <c r="J258" s="164">
        <f t="shared" si="19"/>
        <v>33641</v>
      </c>
    </row>
    <row r="259" spans="1:10">
      <c r="A259" s="148"/>
      <c r="B259" s="162">
        <f t="shared" si="21"/>
        <v>237</v>
      </c>
      <c r="C259" s="134" t="s">
        <v>1585</v>
      </c>
      <c r="D259" s="122" t="s">
        <v>1586</v>
      </c>
      <c r="E259" s="123" t="s">
        <v>1587</v>
      </c>
      <c r="F259" s="239">
        <v>0.19</v>
      </c>
      <c r="G259" s="231">
        <v>4258</v>
      </c>
      <c r="H259" s="126">
        <f t="shared" si="18"/>
        <v>5067</v>
      </c>
      <c r="I259" s="163">
        <f t="shared" si="20"/>
        <v>3576</v>
      </c>
      <c r="J259" s="164">
        <f t="shared" si="19"/>
        <v>4255</v>
      </c>
    </row>
    <row r="260" spans="1:10" ht="25.5">
      <c r="A260" s="148"/>
      <c r="B260" s="162">
        <f t="shared" si="21"/>
        <v>238</v>
      </c>
      <c r="C260" s="122" t="s">
        <v>1588</v>
      </c>
      <c r="D260" s="122" t="s">
        <v>1589</v>
      </c>
      <c r="E260" s="123" t="s">
        <v>1590</v>
      </c>
      <c r="F260" s="239">
        <v>0.19</v>
      </c>
      <c r="G260" s="231">
        <v>7073</v>
      </c>
      <c r="H260" s="126">
        <f t="shared" si="18"/>
        <v>8417</v>
      </c>
      <c r="I260" s="163">
        <f t="shared" si="20"/>
        <v>5940</v>
      </c>
      <c r="J260" s="164">
        <f t="shared" si="19"/>
        <v>7069</v>
      </c>
    </row>
    <row r="261" spans="1:10" ht="25.5">
      <c r="A261" s="148"/>
      <c r="B261" s="162">
        <f t="shared" si="21"/>
        <v>239</v>
      </c>
      <c r="C261" s="134" t="s">
        <v>1591</v>
      </c>
      <c r="D261" s="134" t="s">
        <v>1592</v>
      </c>
      <c r="E261" s="123" t="s">
        <v>1349</v>
      </c>
      <c r="F261" s="239">
        <v>0.19</v>
      </c>
      <c r="G261" s="231">
        <v>5122</v>
      </c>
      <c r="H261" s="126">
        <f t="shared" si="18"/>
        <v>6095</v>
      </c>
      <c r="I261" s="163">
        <f t="shared" si="20"/>
        <v>4301</v>
      </c>
      <c r="J261" s="164">
        <f t="shared" si="19"/>
        <v>5118</v>
      </c>
    </row>
    <row r="262" spans="1:10">
      <c r="A262" s="148"/>
      <c r="B262" s="162">
        <f t="shared" si="21"/>
        <v>240</v>
      </c>
      <c r="C262" s="134" t="s">
        <v>1593</v>
      </c>
      <c r="D262" s="134" t="s">
        <v>1594</v>
      </c>
      <c r="E262" s="123" t="s">
        <v>1338</v>
      </c>
      <c r="F262" s="239">
        <v>0.19</v>
      </c>
      <c r="G262" s="231">
        <v>4798</v>
      </c>
      <c r="H262" s="126">
        <f t="shared" si="18"/>
        <v>5710</v>
      </c>
      <c r="I262" s="163">
        <f t="shared" si="20"/>
        <v>4029</v>
      </c>
      <c r="J262" s="164">
        <f t="shared" si="19"/>
        <v>4795</v>
      </c>
    </row>
    <row r="263" spans="1:10" ht="25.5">
      <c r="A263" s="148"/>
      <c r="B263" s="162">
        <f t="shared" si="21"/>
        <v>241</v>
      </c>
      <c r="C263" s="27" t="s">
        <v>3539</v>
      </c>
      <c r="D263" s="27" t="s">
        <v>3540</v>
      </c>
      <c r="E263" s="123" t="s">
        <v>1293</v>
      </c>
      <c r="F263" s="239">
        <v>0.19</v>
      </c>
      <c r="G263" s="231">
        <v>6517</v>
      </c>
      <c r="H263" s="126">
        <f t="shared" si="18"/>
        <v>7755</v>
      </c>
      <c r="I263" s="163">
        <f t="shared" si="20"/>
        <v>5473</v>
      </c>
      <c r="J263" s="164">
        <f t="shared" si="19"/>
        <v>6513</v>
      </c>
    </row>
    <row r="264" spans="1:10" ht="25.5">
      <c r="A264" s="148"/>
      <c r="B264" s="162">
        <f t="shared" si="21"/>
        <v>242</v>
      </c>
      <c r="C264" s="27" t="s">
        <v>3541</v>
      </c>
      <c r="D264" s="27" t="s">
        <v>3542</v>
      </c>
      <c r="E264" s="123" t="s">
        <v>1293</v>
      </c>
      <c r="F264" s="239">
        <v>0.19</v>
      </c>
      <c r="G264" s="231">
        <v>8288</v>
      </c>
      <c r="H264" s="126">
        <f t="shared" si="18"/>
        <v>9863</v>
      </c>
      <c r="I264" s="163">
        <f t="shared" si="20"/>
        <v>6960</v>
      </c>
      <c r="J264" s="164">
        <f t="shared" si="19"/>
        <v>8282</v>
      </c>
    </row>
    <row r="265" spans="1:10">
      <c r="A265" s="148"/>
      <c r="B265" s="162">
        <f t="shared" si="21"/>
        <v>243</v>
      </c>
      <c r="C265" s="134" t="s">
        <v>1595</v>
      </c>
      <c r="D265" s="122" t="s">
        <v>1596</v>
      </c>
      <c r="E265" s="123" t="s">
        <v>1338</v>
      </c>
      <c r="F265" s="239">
        <v>0.19</v>
      </c>
      <c r="G265" s="231">
        <v>111216</v>
      </c>
      <c r="H265" s="126">
        <f t="shared" si="18"/>
        <v>132347</v>
      </c>
      <c r="I265" s="163">
        <f t="shared" si="20"/>
        <v>93394</v>
      </c>
      <c r="J265" s="164">
        <f t="shared" si="19"/>
        <v>111139</v>
      </c>
    </row>
    <row r="266" spans="1:10" ht="25.5">
      <c r="A266" s="148"/>
      <c r="B266" s="162">
        <f t="shared" si="21"/>
        <v>244</v>
      </c>
      <c r="C266" s="134" t="s">
        <v>1597</v>
      </c>
      <c r="D266" s="134" t="s">
        <v>1598</v>
      </c>
      <c r="E266" s="123" t="s">
        <v>1599</v>
      </c>
      <c r="F266" s="239">
        <v>0.19</v>
      </c>
      <c r="G266" s="231">
        <v>202465</v>
      </c>
      <c r="H266" s="126">
        <f t="shared" si="18"/>
        <v>240933</v>
      </c>
      <c r="I266" s="163">
        <f t="shared" si="20"/>
        <v>170021</v>
      </c>
      <c r="J266" s="164">
        <f t="shared" si="19"/>
        <v>202325</v>
      </c>
    </row>
    <row r="267" spans="1:10">
      <c r="A267" s="148"/>
      <c r="B267" s="162">
        <f t="shared" si="21"/>
        <v>245</v>
      </c>
      <c r="C267" s="134" t="s">
        <v>1600</v>
      </c>
      <c r="D267" s="122" t="s">
        <v>1601</v>
      </c>
      <c r="E267" s="123" t="s">
        <v>1602</v>
      </c>
      <c r="F267" s="239">
        <v>0.19</v>
      </c>
      <c r="G267" s="231">
        <v>395147</v>
      </c>
      <c r="H267" s="126">
        <f t="shared" si="18"/>
        <v>470225</v>
      </c>
      <c r="I267" s="163">
        <f t="shared" si="20"/>
        <v>331827</v>
      </c>
      <c r="J267" s="164">
        <f t="shared" si="19"/>
        <v>394874</v>
      </c>
    </row>
    <row r="268" spans="1:10">
      <c r="A268" s="148"/>
      <c r="B268" s="162">
        <f t="shared" si="21"/>
        <v>246</v>
      </c>
      <c r="C268" s="134" t="s">
        <v>1603</v>
      </c>
      <c r="D268" s="122" t="s">
        <v>1604</v>
      </c>
      <c r="E268" s="123" t="s">
        <v>1605</v>
      </c>
      <c r="F268" s="239">
        <v>0.19</v>
      </c>
      <c r="G268" s="231">
        <v>132865</v>
      </c>
      <c r="H268" s="126">
        <f t="shared" si="18"/>
        <v>158109</v>
      </c>
      <c r="I268" s="163">
        <f t="shared" si="20"/>
        <v>111574</v>
      </c>
      <c r="J268" s="164">
        <f t="shared" si="19"/>
        <v>132773</v>
      </c>
    </row>
    <row r="269" spans="1:10" ht="25.5">
      <c r="A269" s="148"/>
      <c r="B269" s="162">
        <f t="shared" si="21"/>
        <v>247</v>
      </c>
      <c r="C269" s="134" t="s">
        <v>1606</v>
      </c>
      <c r="D269" s="134" t="s">
        <v>1594</v>
      </c>
      <c r="E269" s="123" t="s">
        <v>1338</v>
      </c>
      <c r="F269" s="239">
        <v>0.19</v>
      </c>
      <c r="G269" s="231">
        <v>30076</v>
      </c>
      <c r="H269" s="126">
        <f t="shared" si="18"/>
        <v>35790</v>
      </c>
      <c r="I269" s="163">
        <f t="shared" si="20"/>
        <v>25257</v>
      </c>
      <c r="J269" s="164">
        <f t="shared" si="19"/>
        <v>30056</v>
      </c>
    </row>
    <row r="270" spans="1:10" ht="25.5">
      <c r="A270" s="148"/>
      <c r="B270" s="162">
        <f t="shared" si="21"/>
        <v>248</v>
      </c>
      <c r="C270" s="134" t="s">
        <v>1607</v>
      </c>
      <c r="D270" s="134" t="s">
        <v>1594</v>
      </c>
      <c r="E270" s="123" t="s">
        <v>1340</v>
      </c>
      <c r="F270" s="239">
        <v>0.19</v>
      </c>
      <c r="G270" s="231">
        <v>127584</v>
      </c>
      <c r="H270" s="126">
        <f t="shared" si="18"/>
        <v>151825</v>
      </c>
      <c r="I270" s="163">
        <f t="shared" si="20"/>
        <v>107139</v>
      </c>
      <c r="J270" s="164">
        <f t="shared" si="19"/>
        <v>127495</v>
      </c>
    </row>
    <row r="271" spans="1:10">
      <c r="A271" s="148"/>
      <c r="B271" s="162">
        <f t="shared" si="21"/>
        <v>249</v>
      </c>
      <c r="C271" s="134" t="s">
        <v>1608</v>
      </c>
      <c r="D271" s="122" t="s">
        <v>1609</v>
      </c>
      <c r="E271" s="123" t="s">
        <v>1584</v>
      </c>
      <c r="F271" s="239">
        <v>0.19</v>
      </c>
      <c r="G271" s="231">
        <v>12681</v>
      </c>
      <c r="H271" s="126">
        <f t="shared" si="18"/>
        <v>15090</v>
      </c>
      <c r="I271" s="163">
        <f t="shared" si="20"/>
        <v>10649</v>
      </c>
      <c r="J271" s="164">
        <f t="shared" si="19"/>
        <v>12672</v>
      </c>
    </row>
    <row r="272" spans="1:10">
      <c r="A272" s="148"/>
      <c r="B272" s="162">
        <f t="shared" si="21"/>
        <v>250</v>
      </c>
      <c r="C272" s="134" t="s">
        <v>1610</v>
      </c>
      <c r="D272" s="122" t="s">
        <v>1611</v>
      </c>
      <c r="E272" s="123" t="s">
        <v>1584</v>
      </c>
      <c r="F272" s="239">
        <v>0.19</v>
      </c>
      <c r="G272" s="231">
        <v>302</v>
      </c>
      <c r="H272" s="126">
        <f t="shared" si="18"/>
        <v>359</v>
      </c>
      <c r="I272" s="163">
        <f t="shared" si="20"/>
        <v>254</v>
      </c>
      <c r="J272" s="164">
        <f t="shared" si="19"/>
        <v>302</v>
      </c>
    </row>
    <row r="273" spans="1:10">
      <c r="A273" s="148"/>
      <c r="B273" s="162">
        <f t="shared" si="21"/>
        <v>251</v>
      </c>
      <c r="C273" s="134" t="s">
        <v>1612</v>
      </c>
      <c r="D273" s="122" t="s">
        <v>1613</v>
      </c>
      <c r="E273" s="123" t="s">
        <v>1338</v>
      </c>
      <c r="F273" s="239">
        <v>0.19</v>
      </c>
      <c r="G273" s="231">
        <v>14721</v>
      </c>
      <c r="H273" s="126">
        <f t="shared" si="18"/>
        <v>17518</v>
      </c>
      <c r="I273" s="163">
        <f t="shared" si="20"/>
        <v>12362</v>
      </c>
      <c r="J273" s="164">
        <f t="shared" si="19"/>
        <v>14711</v>
      </c>
    </row>
    <row r="274" spans="1:10">
      <c r="A274" s="148"/>
      <c r="B274" s="162">
        <f t="shared" si="21"/>
        <v>252</v>
      </c>
      <c r="C274" s="134" t="s">
        <v>1614</v>
      </c>
      <c r="D274" s="134" t="s">
        <v>1615</v>
      </c>
      <c r="E274" s="123" t="s">
        <v>1293</v>
      </c>
      <c r="F274" s="239">
        <v>0.19</v>
      </c>
      <c r="G274" s="231">
        <v>236316</v>
      </c>
      <c r="H274" s="126">
        <f t="shared" si="18"/>
        <v>281216</v>
      </c>
      <c r="I274" s="163">
        <f t="shared" si="20"/>
        <v>198448</v>
      </c>
      <c r="J274" s="164">
        <f t="shared" si="19"/>
        <v>236153</v>
      </c>
    </row>
    <row r="275" spans="1:10" ht="25.5">
      <c r="A275" s="148"/>
      <c r="B275" s="162">
        <f t="shared" si="21"/>
        <v>253</v>
      </c>
      <c r="C275" s="134" t="s">
        <v>1616</v>
      </c>
      <c r="D275" s="134" t="s">
        <v>1617</v>
      </c>
      <c r="E275" s="123" t="s">
        <v>1618</v>
      </c>
      <c r="F275" s="239">
        <v>0.19</v>
      </c>
      <c r="G275" s="231">
        <v>376970</v>
      </c>
      <c r="H275" s="126">
        <f t="shared" si="18"/>
        <v>448594</v>
      </c>
      <c r="I275" s="163">
        <f t="shared" si="20"/>
        <v>316563</v>
      </c>
      <c r="J275" s="164">
        <f t="shared" si="19"/>
        <v>376710</v>
      </c>
    </row>
    <row r="276" spans="1:10">
      <c r="A276" s="148"/>
      <c r="B276" s="162">
        <f t="shared" si="21"/>
        <v>254</v>
      </c>
      <c r="C276" s="134" t="s">
        <v>1619</v>
      </c>
      <c r="D276" s="134" t="s">
        <v>1620</v>
      </c>
      <c r="E276" s="123" t="s">
        <v>1293</v>
      </c>
      <c r="F276" s="239">
        <v>0.19</v>
      </c>
      <c r="G276" s="231">
        <v>95471</v>
      </c>
      <c r="H276" s="126">
        <f t="shared" si="18"/>
        <v>113610</v>
      </c>
      <c r="I276" s="163">
        <f t="shared" si="20"/>
        <v>80172</v>
      </c>
      <c r="J276" s="164">
        <f t="shared" si="19"/>
        <v>95405</v>
      </c>
    </row>
    <row r="277" spans="1:10">
      <c r="A277" s="148"/>
      <c r="B277" s="162">
        <f t="shared" si="21"/>
        <v>255</v>
      </c>
      <c r="C277" s="134" t="s">
        <v>1621</v>
      </c>
      <c r="D277" s="134" t="s">
        <v>1622</v>
      </c>
      <c r="E277" s="123" t="s">
        <v>1293</v>
      </c>
      <c r="F277" s="239">
        <v>0.19</v>
      </c>
      <c r="G277" s="231">
        <v>126898</v>
      </c>
      <c r="H277" s="126">
        <f t="shared" si="18"/>
        <v>151009</v>
      </c>
      <c r="I277" s="163">
        <f t="shared" si="20"/>
        <v>106563</v>
      </c>
      <c r="J277" s="164">
        <f t="shared" si="19"/>
        <v>126810</v>
      </c>
    </row>
    <row r="278" spans="1:10">
      <c r="A278" s="148"/>
      <c r="B278" s="162">
        <f t="shared" si="21"/>
        <v>256</v>
      </c>
      <c r="C278" s="134" t="s">
        <v>1623</v>
      </c>
      <c r="D278" s="134" t="s">
        <v>1624</v>
      </c>
      <c r="E278" s="123" t="s">
        <v>1293</v>
      </c>
      <c r="F278" s="239">
        <v>0.19</v>
      </c>
      <c r="G278" s="231">
        <v>183076</v>
      </c>
      <c r="H278" s="126">
        <f t="shared" si="18"/>
        <v>217860</v>
      </c>
      <c r="I278" s="163">
        <f t="shared" si="20"/>
        <v>153739</v>
      </c>
      <c r="J278" s="164">
        <f t="shared" si="19"/>
        <v>182949</v>
      </c>
    </row>
    <row r="279" spans="1:10">
      <c r="A279" s="148"/>
      <c r="B279" s="162">
        <f t="shared" si="21"/>
        <v>257</v>
      </c>
      <c r="C279" s="122" t="s">
        <v>1625</v>
      </c>
      <c r="D279" s="122" t="s">
        <v>1626</v>
      </c>
      <c r="E279" s="123" t="s">
        <v>1338</v>
      </c>
      <c r="F279" s="239">
        <v>0.19</v>
      </c>
      <c r="G279" s="231">
        <v>268995</v>
      </c>
      <c r="H279" s="126">
        <f t="shared" si="18"/>
        <v>320104</v>
      </c>
      <c r="I279" s="163">
        <f t="shared" si="20"/>
        <v>225890</v>
      </c>
      <c r="J279" s="164">
        <f t="shared" si="19"/>
        <v>268809</v>
      </c>
    </row>
    <row r="280" spans="1:10" ht="38.25">
      <c r="A280" s="148"/>
      <c r="B280" s="162">
        <f t="shared" si="21"/>
        <v>258</v>
      </c>
      <c r="C280" s="122" t="s">
        <v>3543</v>
      </c>
      <c r="D280" s="122" t="s">
        <v>3544</v>
      </c>
      <c r="E280" s="123" t="s">
        <v>1293</v>
      </c>
      <c r="F280" s="239">
        <v>0.19</v>
      </c>
      <c r="G280" s="231">
        <v>215847</v>
      </c>
      <c r="H280" s="126">
        <f t="shared" si="18"/>
        <v>256858</v>
      </c>
      <c r="I280" s="163">
        <f t="shared" si="20"/>
        <v>181259</v>
      </c>
      <c r="J280" s="164">
        <f t="shared" si="19"/>
        <v>215698</v>
      </c>
    </row>
    <row r="281" spans="1:10">
      <c r="A281" s="148"/>
      <c r="B281" s="162">
        <f t="shared" si="21"/>
        <v>259</v>
      </c>
      <c r="C281" s="134" t="s">
        <v>1627</v>
      </c>
      <c r="D281" s="134" t="s">
        <v>1627</v>
      </c>
      <c r="E281" s="123" t="s">
        <v>1293</v>
      </c>
      <c r="F281" s="239">
        <v>0.19</v>
      </c>
      <c r="G281" s="231">
        <v>261039</v>
      </c>
      <c r="H281" s="126">
        <f t="shared" si="18"/>
        <v>310636</v>
      </c>
      <c r="I281" s="163">
        <f t="shared" si="20"/>
        <v>219209</v>
      </c>
      <c r="J281" s="164">
        <f t="shared" si="19"/>
        <v>260859</v>
      </c>
    </row>
    <row r="282" spans="1:10">
      <c r="A282" s="148"/>
      <c r="B282" s="162">
        <f t="shared" si="21"/>
        <v>260</v>
      </c>
      <c r="C282" s="134" t="s">
        <v>1628</v>
      </c>
      <c r="D282" s="134" t="s">
        <v>1629</v>
      </c>
      <c r="E282" s="123" t="s">
        <v>1293</v>
      </c>
      <c r="F282" s="239">
        <v>0.19</v>
      </c>
      <c r="G282" s="231">
        <v>14648</v>
      </c>
      <c r="H282" s="126">
        <f t="shared" si="18"/>
        <v>17431</v>
      </c>
      <c r="I282" s="163">
        <f t="shared" si="20"/>
        <v>12301</v>
      </c>
      <c r="J282" s="164">
        <f t="shared" si="19"/>
        <v>14638</v>
      </c>
    </row>
    <row r="283" spans="1:10">
      <c r="A283" s="148"/>
      <c r="B283" s="162">
        <f t="shared" si="21"/>
        <v>261</v>
      </c>
      <c r="C283" s="134" t="s">
        <v>1630</v>
      </c>
      <c r="D283" s="134" t="s">
        <v>1631</v>
      </c>
      <c r="E283" s="123" t="s">
        <v>1293</v>
      </c>
      <c r="F283" s="239">
        <v>0.19</v>
      </c>
      <c r="G283" s="231">
        <v>42801</v>
      </c>
      <c r="H283" s="126">
        <f t="shared" si="18"/>
        <v>50933</v>
      </c>
      <c r="I283" s="163">
        <f t="shared" si="20"/>
        <v>35942</v>
      </c>
      <c r="J283" s="164">
        <f t="shared" si="19"/>
        <v>42771</v>
      </c>
    </row>
    <row r="284" spans="1:10">
      <c r="A284" s="148"/>
      <c r="B284" s="162">
        <f t="shared" si="21"/>
        <v>262</v>
      </c>
      <c r="C284" s="134" t="s">
        <v>1632</v>
      </c>
      <c r="D284" s="134" t="s">
        <v>1633</v>
      </c>
      <c r="E284" s="123" t="s">
        <v>1293</v>
      </c>
      <c r="F284" s="239">
        <v>0.19</v>
      </c>
      <c r="G284" s="231">
        <v>24587</v>
      </c>
      <c r="H284" s="126">
        <f t="shared" si="18"/>
        <v>29259</v>
      </c>
      <c r="I284" s="163">
        <f t="shared" si="20"/>
        <v>20647</v>
      </c>
      <c r="J284" s="164">
        <f t="shared" si="19"/>
        <v>24570</v>
      </c>
    </row>
    <row r="285" spans="1:10">
      <c r="A285" s="148"/>
      <c r="B285" s="162">
        <f t="shared" si="21"/>
        <v>263</v>
      </c>
      <c r="C285" s="134" t="s">
        <v>1634</v>
      </c>
      <c r="D285" s="134" t="s">
        <v>1635</v>
      </c>
      <c r="E285" s="123" t="s">
        <v>1293</v>
      </c>
      <c r="F285" s="239">
        <v>0.19</v>
      </c>
      <c r="G285" s="231">
        <v>27962</v>
      </c>
      <c r="H285" s="126">
        <f t="shared" si="18"/>
        <v>33275</v>
      </c>
      <c r="I285" s="163">
        <f t="shared" si="20"/>
        <v>23481</v>
      </c>
      <c r="J285" s="164">
        <f t="shared" si="19"/>
        <v>27942</v>
      </c>
    </row>
    <row r="286" spans="1:10">
      <c r="A286" s="148"/>
      <c r="B286" s="162">
        <f t="shared" si="21"/>
        <v>264</v>
      </c>
      <c r="C286" s="134" t="s">
        <v>1636</v>
      </c>
      <c r="D286" s="134" t="s">
        <v>1637</v>
      </c>
      <c r="E286" s="123" t="s">
        <v>1478</v>
      </c>
      <c r="F286" s="239">
        <v>0.19</v>
      </c>
      <c r="G286" s="231">
        <v>23992</v>
      </c>
      <c r="H286" s="126">
        <f t="shared" si="18"/>
        <v>28550</v>
      </c>
      <c r="I286" s="163">
        <f t="shared" si="20"/>
        <v>20147</v>
      </c>
      <c r="J286" s="164">
        <f t="shared" si="19"/>
        <v>23975</v>
      </c>
    </row>
    <row r="287" spans="1:10" ht="25.5">
      <c r="A287" s="148"/>
      <c r="B287" s="162">
        <f t="shared" si="21"/>
        <v>265</v>
      </c>
      <c r="C287" s="134" t="s">
        <v>1638</v>
      </c>
      <c r="D287" s="134" t="s">
        <v>1639</v>
      </c>
      <c r="E287" s="123" t="s">
        <v>1640</v>
      </c>
      <c r="F287" s="239">
        <v>0.19</v>
      </c>
      <c r="G287" s="231">
        <v>18864</v>
      </c>
      <c r="H287" s="126">
        <f t="shared" si="18"/>
        <v>22448</v>
      </c>
      <c r="I287" s="163">
        <f t="shared" si="20"/>
        <v>15841</v>
      </c>
      <c r="J287" s="164">
        <f t="shared" si="19"/>
        <v>18851</v>
      </c>
    </row>
    <row r="288" spans="1:10">
      <c r="A288" s="148"/>
      <c r="B288" s="162">
        <f t="shared" si="21"/>
        <v>266</v>
      </c>
      <c r="C288" s="134" t="s">
        <v>1641</v>
      </c>
      <c r="D288" s="122" t="s">
        <v>1642</v>
      </c>
      <c r="E288" s="123" t="s">
        <v>1293</v>
      </c>
      <c r="F288" s="239">
        <v>0.19</v>
      </c>
      <c r="G288" s="231">
        <v>192076</v>
      </c>
      <c r="H288" s="126">
        <f t="shared" si="18"/>
        <v>228570</v>
      </c>
      <c r="I288" s="163">
        <f t="shared" si="20"/>
        <v>161297</v>
      </c>
      <c r="J288" s="164">
        <f t="shared" si="19"/>
        <v>191943</v>
      </c>
    </row>
    <row r="289" spans="1:10">
      <c r="A289" s="148"/>
      <c r="B289" s="162">
        <f t="shared" si="21"/>
        <v>267</v>
      </c>
      <c r="C289" s="134" t="s">
        <v>1643</v>
      </c>
      <c r="D289" s="122" t="s">
        <v>1644</v>
      </c>
      <c r="E289" s="123" t="s">
        <v>1293</v>
      </c>
      <c r="F289" s="239">
        <v>0.19</v>
      </c>
      <c r="G289" s="231">
        <v>2317408</v>
      </c>
      <c r="H289" s="126">
        <f t="shared" si="18"/>
        <v>2757716</v>
      </c>
      <c r="I289" s="163">
        <f t="shared" si="20"/>
        <v>1946057</v>
      </c>
      <c r="J289" s="164">
        <f t="shared" si="19"/>
        <v>2315808</v>
      </c>
    </row>
    <row r="290" spans="1:10">
      <c r="A290" s="148"/>
      <c r="B290" s="162">
        <f t="shared" si="21"/>
        <v>268</v>
      </c>
      <c r="C290" s="134" t="s">
        <v>1645</v>
      </c>
      <c r="D290" s="134" t="s">
        <v>1646</v>
      </c>
      <c r="E290" s="123" t="s">
        <v>1293</v>
      </c>
      <c r="F290" s="239">
        <v>0.19</v>
      </c>
      <c r="G290" s="231">
        <v>20332</v>
      </c>
      <c r="H290" s="126">
        <f t="shared" si="18"/>
        <v>24195</v>
      </c>
      <c r="I290" s="163">
        <f t="shared" si="20"/>
        <v>17074</v>
      </c>
      <c r="J290" s="164">
        <f t="shared" si="19"/>
        <v>20318</v>
      </c>
    </row>
    <row r="291" spans="1:10">
      <c r="A291" s="148"/>
      <c r="B291" s="162">
        <f t="shared" si="21"/>
        <v>269</v>
      </c>
      <c r="C291" s="134" t="s">
        <v>1647</v>
      </c>
      <c r="D291" s="134" t="s">
        <v>1648</v>
      </c>
      <c r="E291" s="123" t="s">
        <v>1293</v>
      </c>
      <c r="F291" s="239">
        <v>0.19</v>
      </c>
      <c r="G291" s="231">
        <v>102835</v>
      </c>
      <c r="H291" s="126">
        <f t="shared" si="18"/>
        <v>122374</v>
      </c>
      <c r="I291" s="163">
        <f t="shared" si="20"/>
        <v>86356</v>
      </c>
      <c r="J291" s="164">
        <f t="shared" si="19"/>
        <v>102764</v>
      </c>
    </row>
    <row r="292" spans="1:10">
      <c r="A292" s="148"/>
      <c r="B292" s="162">
        <f t="shared" si="21"/>
        <v>270</v>
      </c>
      <c r="C292" s="134" t="s">
        <v>1649</v>
      </c>
      <c r="D292" s="122" t="s">
        <v>1650</v>
      </c>
      <c r="E292" s="123" t="s">
        <v>1293</v>
      </c>
      <c r="F292" s="239">
        <v>0.19</v>
      </c>
      <c r="G292" s="231">
        <v>105783</v>
      </c>
      <c r="H292" s="126">
        <f t="shared" si="18"/>
        <v>125882</v>
      </c>
      <c r="I292" s="163">
        <f t="shared" si="20"/>
        <v>88832</v>
      </c>
      <c r="J292" s="164">
        <f t="shared" si="19"/>
        <v>105710</v>
      </c>
    </row>
    <row r="293" spans="1:10" ht="25.5">
      <c r="A293" s="148"/>
      <c r="B293" s="162">
        <f t="shared" si="21"/>
        <v>271</v>
      </c>
      <c r="C293" s="134" t="s">
        <v>1651</v>
      </c>
      <c r="D293" s="134" t="s">
        <v>1652</v>
      </c>
      <c r="E293" s="123" t="s">
        <v>1587</v>
      </c>
      <c r="F293" s="239">
        <v>0.19</v>
      </c>
      <c r="G293" s="231">
        <v>94013</v>
      </c>
      <c r="H293" s="126">
        <f t="shared" si="18"/>
        <v>111875</v>
      </c>
      <c r="I293" s="163">
        <f t="shared" si="20"/>
        <v>78948</v>
      </c>
      <c r="J293" s="164">
        <f t="shared" si="19"/>
        <v>93948</v>
      </c>
    </row>
    <row r="294" spans="1:10">
      <c r="A294" s="148"/>
      <c r="B294" s="162">
        <f t="shared" si="21"/>
        <v>272</v>
      </c>
      <c r="C294" s="134" t="s">
        <v>3545</v>
      </c>
      <c r="D294" s="134" t="s">
        <v>1654</v>
      </c>
      <c r="E294" s="123" t="s">
        <v>1655</v>
      </c>
      <c r="F294" s="239">
        <v>0.19</v>
      </c>
      <c r="G294" s="231">
        <v>11500</v>
      </c>
      <c r="H294" s="126">
        <f t="shared" si="18"/>
        <v>13685</v>
      </c>
      <c r="I294" s="163">
        <f t="shared" si="20"/>
        <v>9657</v>
      </c>
      <c r="J294" s="164">
        <f t="shared" si="19"/>
        <v>11492</v>
      </c>
    </row>
    <row r="295" spans="1:10">
      <c r="A295" s="148"/>
      <c r="B295" s="162">
        <f t="shared" si="21"/>
        <v>273</v>
      </c>
      <c r="C295" s="122" t="s">
        <v>1656</v>
      </c>
      <c r="D295" s="122" t="s">
        <v>1657</v>
      </c>
      <c r="E295" s="123" t="s">
        <v>1293</v>
      </c>
      <c r="F295" s="239">
        <v>0.19</v>
      </c>
      <c r="G295" s="231">
        <v>16185</v>
      </c>
      <c r="H295" s="126">
        <f t="shared" si="18"/>
        <v>19260</v>
      </c>
      <c r="I295" s="163">
        <f t="shared" si="20"/>
        <v>13591</v>
      </c>
      <c r="J295" s="164">
        <f t="shared" si="19"/>
        <v>16173</v>
      </c>
    </row>
    <row r="296" spans="1:10">
      <c r="A296" s="148"/>
      <c r="B296" s="162">
        <f t="shared" si="21"/>
        <v>274</v>
      </c>
      <c r="C296" s="134" t="s">
        <v>1658</v>
      </c>
      <c r="D296" s="134" t="s">
        <v>1659</v>
      </c>
      <c r="E296" s="123" t="s">
        <v>1293</v>
      </c>
      <c r="F296" s="239">
        <v>0.19</v>
      </c>
      <c r="G296" s="231">
        <v>35698</v>
      </c>
      <c r="H296" s="126">
        <f t="shared" si="18"/>
        <v>42481</v>
      </c>
      <c r="I296" s="163">
        <f t="shared" si="20"/>
        <v>29978</v>
      </c>
      <c r="J296" s="164">
        <f t="shared" si="19"/>
        <v>35674</v>
      </c>
    </row>
    <row r="297" spans="1:10" ht="25.5">
      <c r="A297" s="148"/>
      <c r="B297" s="162">
        <f t="shared" si="21"/>
        <v>275</v>
      </c>
      <c r="C297" s="122" t="s">
        <v>1660</v>
      </c>
      <c r="D297" s="122" t="s">
        <v>1661</v>
      </c>
      <c r="E297" s="123" t="s">
        <v>1293</v>
      </c>
      <c r="F297" s="239">
        <v>0.19</v>
      </c>
      <c r="G297" s="231">
        <v>64287</v>
      </c>
      <c r="H297" s="126">
        <f t="shared" si="18"/>
        <v>76502</v>
      </c>
      <c r="I297" s="163">
        <f t="shared" si="20"/>
        <v>53985</v>
      </c>
      <c r="J297" s="164">
        <f t="shared" si="19"/>
        <v>64242</v>
      </c>
    </row>
    <row r="298" spans="1:10" ht="25.5">
      <c r="A298" s="148"/>
      <c r="B298" s="162">
        <f t="shared" si="21"/>
        <v>276</v>
      </c>
      <c r="C298" s="122" t="s">
        <v>1662</v>
      </c>
      <c r="D298" s="122" t="s">
        <v>1663</v>
      </c>
      <c r="E298" s="123" t="s">
        <v>1293</v>
      </c>
      <c r="F298" s="239">
        <v>0.19</v>
      </c>
      <c r="G298" s="231">
        <v>109216</v>
      </c>
      <c r="H298" s="126">
        <f t="shared" si="18"/>
        <v>129967</v>
      </c>
      <c r="I298" s="163">
        <f t="shared" si="20"/>
        <v>91715</v>
      </c>
      <c r="J298" s="164">
        <f t="shared" si="19"/>
        <v>109141</v>
      </c>
    </row>
    <row r="299" spans="1:10" ht="25.5">
      <c r="A299" s="148"/>
      <c r="B299" s="162">
        <f t="shared" si="21"/>
        <v>277</v>
      </c>
      <c r="C299" s="122" t="s">
        <v>1664</v>
      </c>
      <c r="D299" s="122" t="s">
        <v>1665</v>
      </c>
      <c r="E299" s="123" t="s">
        <v>1293</v>
      </c>
      <c r="F299" s="239">
        <v>0.19</v>
      </c>
      <c r="G299" s="231">
        <v>7538</v>
      </c>
      <c r="H299" s="126">
        <f t="shared" si="18"/>
        <v>8970</v>
      </c>
      <c r="I299" s="163">
        <f t="shared" si="20"/>
        <v>6330</v>
      </c>
      <c r="J299" s="164">
        <f t="shared" si="19"/>
        <v>7533</v>
      </c>
    </row>
    <row r="300" spans="1:10" ht="25.5">
      <c r="A300" s="148"/>
      <c r="B300" s="162">
        <f t="shared" si="21"/>
        <v>278</v>
      </c>
      <c r="C300" s="122" t="s">
        <v>3546</v>
      </c>
      <c r="D300" s="122" t="s">
        <v>3547</v>
      </c>
      <c r="E300" s="123" t="s">
        <v>1293</v>
      </c>
      <c r="F300" s="239">
        <v>0.19</v>
      </c>
      <c r="G300" s="231">
        <v>222765</v>
      </c>
      <c r="H300" s="126">
        <f t="shared" ref="H300:H327" si="22">+ROUND(G300*(1+$F300),0)</f>
        <v>265090</v>
      </c>
      <c r="I300" s="163">
        <f t="shared" si="20"/>
        <v>187068</v>
      </c>
      <c r="J300" s="164">
        <f t="shared" ref="J300:J327" si="23">+ROUND(I300*(1+$F300),0)</f>
        <v>222611</v>
      </c>
    </row>
    <row r="301" spans="1:10" ht="25.5">
      <c r="A301" s="148"/>
      <c r="B301" s="162">
        <f t="shared" si="21"/>
        <v>279</v>
      </c>
      <c r="C301" s="122" t="s">
        <v>1666</v>
      </c>
      <c r="D301" s="122" t="s">
        <v>1667</v>
      </c>
      <c r="E301" s="123" t="s">
        <v>1293</v>
      </c>
      <c r="F301" s="239">
        <v>0.19</v>
      </c>
      <c r="G301" s="231">
        <v>13587</v>
      </c>
      <c r="H301" s="126">
        <f t="shared" si="22"/>
        <v>16169</v>
      </c>
      <c r="I301" s="163">
        <f t="shared" ref="I301:I327" si="24">+ROUND(G301*(1-$E$11),0)</f>
        <v>11410</v>
      </c>
      <c r="J301" s="164">
        <f t="shared" si="23"/>
        <v>13578</v>
      </c>
    </row>
    <row r="302" spans="1:10" ht="25.5">
      <c r="A302" s="148"/>
      <c r="B302" s="162">
        <f t="shared" si="21"/>
        <v>280</v>
      </c>
      <c r="C302" s="122" t="s">
        <v>1668</v>
      </c>
      <c r="D302" s="122" t="s">
        <v>1669</v>
      </c>
      <c r="E302" s="123" t="s">
        <v>1293</v>
      </c>
      <c r="F302" s="239">
        <v>0.19</v>
      </c>
      <c r="G302" s="231">
        <v>20569</v>
      </c>
      <c r="H302" s="126">
        <f t="shared" si="22"/>
        <v>24477</v>
      </c>
      <c r="I302" s="163">
        <f t="shared" si="24"/>
        <v>17273</v>
      </c>
      <c r="J302" s="164">
        <f t="shared" si="23"/>
        <v>20555</v>
      </c>
    </row>
    <row r="303" spans="1:10" ht="25.5">
      <c r="A303" s="148"/>
      <c r="B303" s="162">
        <f t="shared" si="21"/>
        <v>281</v>
      </c>
      <c r="C303" s="122" t="s">
        <v>1670</v>
      </c>
      <c r="D303" s="122" t="s">
        <v>1671</v>
      </c>
      <c r="E303" s="123" t="s">
        <v>1293</v>
      </c>
      <c r="F303" s="239">
        <v>0.19</v>
      </c>
      <c r="G303" s="231">
        <v>25600</v>
      </c>
      <c r="H303" s="126">
        <f t="shared" si="22"/>
        <v>30464</v>
      </c>
      <c r="I303" s="163">
        <f t="shared" si="24"/>
        <v>21498</v>
      </c>
      <c r="J303" s="164">
        <f t="shared" si="23"/>
        <v>25583</v>
      </c>
    </row>
    <row r="304" spans="1:10" ht="25.5">
      <c r="A304" s="148"/>
      <c r="B304" s="162">
        <f t="shared" si="21"/>
        <v>282</v>
      </c>
      <c r="C304" s="134" t="s">
        <v>1672</v>
      </c>
      <c r="D304" s="134" t="s">
        <v>1673</v>
      </c>
      <c r="E304" s="123" t="s">
        <v>1349</v>
      </c>
      <c r="F304" s="239">
        <v>0.19</v>
      </c>
      <c r="G304" s="231">
        <v>46376</v>
      </c>
      <c r="H304" s="126">
        <f t="shared" si="22"/>
        <v>55187</v>
      </c>
      <c r="I304" s="163">
        <f t="shared" si="24"/>
        <v>38945</v>
      </c>
      <c r="J304" s="164">
        <f t="shared" si="23"/>
        <v>46345</v>
      </c>
    </row>
    <row r="305" spans="1:10" ht="25.5">
      <c r="A305" s="148"/>
      <c r="B305" s="162">
        <f t="shared" si="21"/>
        <v>283</v>
      </c>
      <c r="C305" s="134" t="s">
        <v>1674</v>
      </c>
      <c r="D305" s="134" t="s">
        <v>1675</v>
      </c>
      <c r="E305" s="123" t="s">
        <v>1445</v>
      </c>
      <c r="F305" s="239">
        <v>0.19</v>
      </c>
      <c r="G305" s="231">
        <v>71205</v>
      </c>
      <c r="H305" s="126">
        <f t="shared" si="22"/>
        <v>84734</v>
      </c>
      <c r="I305" s="163">
        <f t="shared" si="24"/>
        <v>59795</v>
      </c>
      <c r="J305" s="164">
        <f t="shared" si="23"/>
        <v>71156</v>
      </c>
    </row>
    <row r="306" spans="1:10" ht="25.5">
      <c r="A306" s="148"/>
      <c r="B306" s="162">
        <f t="shared" ref="B306:B353" si="25">B305+1</f>
        <v>284</v>
      </c>
      <c r="C306" s="134" t="s">
        <v>1676</v>
      </c>
      <c r="D306" s="134" t="s">
        <v>1677</v>
      </c>
      <c r="E306" s="123" t="s">
        <v>1445</v>
      </c>
      <c r="F306" s="239">
        <v>0.19</v>
      </c>
      <c r="G306" s="231">
        <v>235607</v>
      </c>
      <c r="H306" s="126">
        <f t="shared" si="22"/>
        <v>280372</v>
      </c>
      <c r="I306" s="163">
        <f t="shared" si="24"/>
        <v>197852</v>
      </c>
      <c r="J306" s="164">
        <f t="shared" si="23"/>
        <v>235444</v>
      </c>
    </row>
    <row r="307" spans="1:10">
      <c r="A307" s="148"/>
      <c r="B307" s="162">
        <f t="shared" si="25"/>
        <v>285</v>
      </c>
      <c r="C307" s="134" t="s">
        <v>1678</v>
      </c>
      <c r="D307" s="134" t="s">
        <v>1679</v>
      </c>
      <c r="E307" s="123" t="s">
        <v>1338</v>
      </c>
      <c r="F307" s="239">
        <v>0.19</v>
      </c>
      <c r="G307" s="231">
        <v>183667</v>
      </c>
      <c r="H307" s="126">
        <f t="shared" si="22"/>
        <v>218564</v>
      </c>
      <c r="I307" s="163">
        <f t="shared" si="24"/>
        <v>154235</v>
      </c>
      <c r="J307" s="164">
        <f t="shared" si="23"/>
        <v>183540</v>
      </c>
    </row>
    <row r="308" spans="1:10">
      <c r="A308" s="148"/>
      <c r="B308" s="162">
        <f t="shared" si="25"/>
        <v>286</v>
      </c>
      <c r="C308" s="134" t="s">
        <v>1680</v>
      </c>
      <c r="D308" s="134" t="s">
        <v>1681</v>
      </c>
      <c r="E308" s="123" t="s">
        <v>1338</v>
      </c>
      <c r="F308" s="239">
        <v>0.19</v>
      </c>
      <c r="G308" s="231">
        <v>16496</v>
      </c>
      <c r="H308" s="126">
        <f t="shared" si="22"/>
        <v>19630</v>
      </c>
      <c r="I308" s="163">
        <f t="shared" si="24"/>
        <v>13853</v>
      </c>
      <c r="J308" s="164">
        <f t="shared" si="23"/>
        <v>16485</v>
      </c>
    </row>
    <row r="309" spans="1:10" ht="25.5">
      <c r="A309" s="148"/>
      <c r="B309" s="162">
        <f t="shared" si="25"/>
        <v>287</v>
      </c>
      <c r="C309" s="134" t="s">
        <v>1682</v>
      </c>
      <c r="D309" s="134" t="s">
        <v>1681</v>
      </c>
      <c r="E309" s="123" t="s">
        <v>1340</v>
      </c>
      <c r="F309" s="239">
        <v>0.19</v>
      </c>
      <c r="G309" s="231">
        <v>231238</v>
      </c>
      <c r="H309" s="126">
        <f t="shared" si="22"/>
        <v>275173</v>
      </c>
      <c r="I309" s="163">
        <f t="shared" si="24"/>
        <v>194184</v>
      </c>
      <c r="J309" s="164">
        <f t="shared" si="23"/>
        <v>231079</v>
      </c>
    </row>
    <row r="310" spans="1:10">
      <c r="A310" s="148"/>
      <c r="B310" s="162">
        <f t="shared" si="25"/>
        <v>288</v>
      </c>
      <c r="C310" s="122" t="s">
        <v>1683</v>
      </c>
      <c r="D310" s="122" t="s">
        <v>1684</v>
      </c>
      <c r="E310" s="123" t="s">
        <v>1293</v>
      </c>
      <c r="F310" s="239">
        <v>0.19</v>
      </c>
      <c r="G310" s="231">
        <v>12121</v>
      </c>
      <c r="H310" s="126">
        <f t="shared" si="22"/>
        <v>14424</v>
      </c>
      <c r="I310" s="163">
        <f t="shared" si="24"/>
        <v>10179</v>
      </c>
      <c r="J310" s="164">
        <f t="shared" si="23"/>
        <v>12113</v>
      </c>
    </row>
    <row r="311" spans="1:10">
      <c r="A311" s="148"/>
      <c r="B311" s="162">
        <f t="shared" si="25"/>
        <v>289</v>
      </c>
      <c r="C311" s="134" t="s">
        <v>1685</v>
      </c>
      <c r="D311" s="134" t="s">
        <v>1685</v>
      </c>
      <c r="E311" s="123" t="s">
        <v>1293</v>
      </c>
      <c r="F311" s="239">
        <v>0.19</v>
      </c>
      <c r="G311" s="231">
        <v>15093</v>
      </c>
      <c r="H311" s="126">
        <f t="shared" si="22"/>
        <v>17961</v>
      </c>
      <c r="I311" s="163">
        <f t="shared" si="24"/>
        <v>12674</v>
      </c>
      <c r="J311" s="164">
        <f t="shared" si="23"/>
        <v>15082</v>
      </c>
    </row>
    <row r="312" spans="1:10" ht="25.5">
      <c r="A312" s="148"/>
      <c r="B312" s="162">
        <f t="shared" si="25"/>
        <v>290</v>
      </c>
      <c r="C312" s="134" t="s">
        <v>1686</v>
      </c>
      <c r="D312" s="134" t="s">
        <v>1560</v>
      </c>
      <c r="E312" s="123" t="s">
        <v>1414</v>
      </c>
      <c r="F312" s="239">
        <v>0.19</v>
      </c>
      <c r="G312" s="231">
        <v>87739</v>
      </c>
      <c r="H312" s="126">
        <f t="shared" si="22"/>
        <v>104409</v>
      </c>
      <c r="I312" s="163">
        <f t="shared" si="24"/>
        <v>73679</v>
      </c>
      <c r="J312" s="164">
        <f t="shared" si="23"/>
        <v>87678</v>
      </c>
    </row>
    <row r="313" spans="1:10">
      <c r="A313" s="148"/>
      <c r="B313" s="162">
        <f t="shared" si="25"/>
        <v>291</v>
      </c>
      <c r="C313" s="134" t="s">
        <v>1687</v>
      </c>
      <c r="D313" s="122" t="s">
        <v>1688</v>
      </c>
      <c r="E313" s="123" t="s">
        <v>1293</v>
      </c>
      <c r="F313" s="239">
        <v>0.19</v>
      </c>
      <c r="G313" s="231">
        <v>12109</v>
      </c>
      <c r="H313" s="126">
        <f t="shared" si="22"/>
        <v>14410</v>
      </c>
      <c r="I313" s="163">
        <f t="shared" si="24"/>
        <v>10169</v>
      </c>
      <c r="J313" s="164">
        <f t="shared" si="23"/>
        <v>12101</v>
      </c>
    </row>
    <row r="314" spans="1:10">
      <c r="A314" s="148"/>
      <c r="B314" s="162">
        <f t="shared" si="25"/>
        <v>292</v>
      </c>
      <c r="C314" s="134" t="s">
        <v>1689</v>
      </c>
      <c r="D314" s="122" t="s">
        <v>1690</v>
      </c>
      <c r="E314" s="123" t="s">
        <v>1293</v>
      </c>
      <c r="F314" s="239">
        <v>0.19</v>
      </c>
      <c r="G314" s="231">
        <v>13388</v>
      </c>
      <c r="H314" s="126">
        <f t="shared" si="22"/>
        <v>15932</v>
      </c>
      <c r="I314" s="163">
        <f t="shared" si="24"/>
        <v>11243</v>
      </c>
      <c r="J314" s="164">
        <f t="shared" si="23"/>
        <v>13379</v>
      </c>
    </row>
    <row r="315" spans="1:10">
      <c r="A315" s="148"/>
      <c r="B315" s="162">
        <f t="shared" si="25"/>
        <v>293</v>
      </c>
      <c r="C315" s="134" t="s">
        <v>1691</v>
      </c>
      <c r="D315" s="122" t="s">
        <v>1692</v>
      </c>
      <c r="E315" s="123" t="s">
        <v>1293</v>
      </c>
      <c r="F315" s="239">
        <v>0.19</v>
      </c>
      <c r="G315" s="231">
        <v>6287</v>
      </c>
      <c r="H315" s="126">
        <f t="shared" si="22"/>
        <v>7482</v>
      </c>
      <c r="I315" s="163">
        <f t="shared" si="24"/>
        <v>5280</v>
      </c>
      <c r="J315" s="164">
        <f t="shared" si="23"/>
        <v>6283</v>
      </c>
    </row>
    <row r="316" spans="1:10">
      <c r="A316" s="148"/>
      <c r="B316" s="162">
        <f t="shared" si="25"/>
        <v>294</v>
      </c>
      <c r="C316" s="134" t="s">
        <v>1693</v>
      </c>
      <c r="D316" s="122" t="s">
        <v>1694</v>
      </c>
      <c r="E316" s="123" t="s">
        <v>1293</v>
      </c>
      <c r="F316" s="239">
        <v>0.19</v>
      </c>
      <c r="G316" s="231">
        <v>39595</v>
      </c>
      <c r="H316" s="126">
        <f t="shared" si="22"/>
        <v>47118</v>
      </c>
      <c r="I316" s="163">
        <f t="shared" si="24"/>
        <v>33250</v>
      </c>
      <c r="J316" s="164">
        <f t="shared" si="23"/>
        <v>39568</v>
      </c>
    </row>
    <row r="317" spans="1:10">
      <c r="A317" s="148"/>
      <c r="B317" s="162">
        <f t="shared" si="25"/>
        <v>295</v>
      </c>
      <c r="C317" s="134" t="s">
        <v>1695</v>
      </c>
      <c r="D317" s="134" t="s">
        <v>1696</v>
      </c>
      <c r="E317" s="123" t="s">
        <v>1293</v>
      </c>
      <c r="F317" s="239">
        <v>0.19</v>
      </c>
      <c r="G317" s="231">
        <v>23002</v>
      </c>
      <c r="H317" s="126">
        <f t="shared" si="22"/>
        <v>27372</v>
      </c>
      <c r="I317" s="163">
        <f t="shared" si="24"/>
        <v>19316</v>
      </c>
      <c r="J317" s="164">
        <f t="shared" si="23"/>
        <v>22986</v>
      </c>
    </row>
    <row r="318" spans="1:10" ht="25.5">
      <c r="A318" s="148"/>
      <c r="B318" s="162">
        <f t="shared" si="25"/>
        <v>296</v>
      </c>
      <c r="C318" s="122" t="s">
        <v>1697</v>
      </c>
      <c r="D318" s="122" t="s">
        <v>1698</v>
      </c>
      <c r="E318" s="123" t="s">
        <v>1349</v>
      </c>
      <c r="F318" s="239">
        <v>0.19</v>
      </c>
      <c r="G318" s="231">
        <v>21455</v>
      </c>
      <c r="H318" s="126">
        <f t="shared" si="22"/>
        <v>25531</v>
      </c>
      <c r="I318" s="163">
        <f t="shared" si="24"/>
        <v>18017</v>
      </c>
      <c r="J318" s="164">
        <f t="shared" si="23"/>
        <v>21440</v>
      </c>
    </row>
    <row r="319" spans="1:10" ht="25.5">
      <c r="A319" s="148"/>
      <c r="B319" s="162">
        <f t="shared" si="25"/>
        <v>297</v>
      </c>
      <c r="C319" s="122" t="s">
        <v>1699</v>
      </c>
      <c r="D319" s="122" t="s">
        <v>1698</v>
      </c>
      <c r="E319" s="123" t="s">
        <v>1472</v>
      </c>
      <c r="F319" s="239">
        <v>0.19</v>
      </c>
      <c r="G319" s="231">
        <v>11566</v>
      </c>
      <c r="H319" s="126">
        <f t="shared" si="22"/>
        <v>13764</v>
      </c>
      <c r="I319" s="163">
        <f t="shared" si="24"/>
        <v>9713</v>
      </c>
      <c r="J319" s="164">
        <f t="shared" si="23"/>
        <v>11558</v>
      </c>
    </row>
    <row r="320" spans="1:10" ht="25.5">
      <c r="A320" s="148"/>
      <c r="B320" s="162">
        <f t="shared" si="25"/>
        <v>298</v>
      </c>
      <c r="C320" s="122" t="s">
        <v>1700</v>
      </c>
      <c r="D320" s="122" t="s">
        <v>1698</v>
      </c>
      <c r="E320" s="123" t="s">
        <v>1701</v>
      </c>
      <c r="F320" s="239">
        <v>0.19</v>
      </c>
      <c r="G320" s="231">
        <v>19245</v>
      </c>
      <c r="H320" s="126">
        <f t="shared" si="22"/>
        <v>22902</v>
      </c>
      <c r="I320" s="163">
        <f t="shared" si="24"/>
        <v>16161</v>
      </c>
      <c r="J320" s="164">
        <f t="shared" si="23"/>
        <v>19232</v>
      </c>
    </row>
    <row r="321" spans="1:10" s="165" customFormat="1">
      <c r="B321" s="162">
        <f t="shared" si="25"/>
        <v>299</v>
      </c>
      <c r="C321" s="134" t="s">
        <v>1702</v>
      </c>
      <c r="D321" s="122" t="s">
        <v>1703</v>
      </c>
      <c r="E321" s="123" t="s">
        <v>1704</v>
      </c>
      <c r="F321" s="239">
        <v>0.19</v>
      </c>
      <c r="G321" s="231">
        <v>17486</v>
      </c>
      <c r="H321" s="126">
        <f t="shared" si="22"/>
        <v>20808</v>
      </c>
      <c r="I321" s="163">
        <f t="shared" si="24"/>
        <v>14684</v>
      </c>
      <c r="J321" s="164">
        <f t="shared" si="23"/>
        <v>17474</v>
      </c>
    </row>
    <row r="322" spans="1:10" s="165" customFormat="1">
      <c r="B322" s="162">
        <f t="shared" si="25"/>
        <v>300</v>
      </c>
      <c r="C322" s="134" t="s">
        <v>1705</v>
      </c>
      <c r="D322" s="134" t="s">
        <v>1706</v>
      </c>
      <c r="E322" s="123" t="s">
        <v>1293</v>
      </c>
      <c r="F322" s="239">
        <v>0.19</v>
      </c>
      <c r="G322" s="231">
        <v>9037</v>
      </c>
      <c r="H322" s="126">
        <f t="shared" si="22"/>
        <v>10754</v>
      </c>
      <c r="I322" s="163">
        <f t="shared" si="24"/>
        <v>7589</v>
      </c>
      <c r="J322" s="164">
        <f t="shared" si="23"/>
        <v>9031</v>
      </c>
    </row>
    <row r="323" spans="1:10" s="165" customFormat="1" ht="25.5">
      <c r="B323" s="162">
        <f t="shared" si="25"/>
        <v>301</v>
      </c>
      <c r="C323" s="134" t="s">
        <v>1707</v>
      </c>
      <c r="D323" s="134" t="s">
        <v>1708</v>
      </c>
      <c r="E323" s="123" t="s">
        <v>1709</v>
      </c>
      <c r="F323" s="239">
        <v>0.19</v>
      </c>
      <c r="G323" s="231">
        <v>23859</v>
      </c>
      <c r="H323" s="126">
        <f t="shared" si="22"/>
        <v>28392</v>
      </c>
      <c r="I323" s="163">
        <f t="shared" si="24"/>
        <v>20036</v>
      </c>
      <c r="J323" s="164">
        <f t="shared" si="23"/>
        <v>23843</v>
      </c>
    </row>
    <row r="324" spans="1:10" s="165" customFormat="1">
      <c r="B324" s="162">
        <f t="shared" si="25"/>
        <v>302</v>
      </c>
      <c r="C324" s="134" t="s">
        <v>1710</v>
      </c>
      <c r="D324" s="122" t="s">
        <v>1711</v>
      </c>
      <c r="E324" s="123" t="s">
        <v>1587</v>
      </c>
      <c r="F324" s="239">
        <v>0.19</v>
      </c>
      <c r="G324" s="231">
        <v>2142</v>
      </c>
      <c r="H324" s="126">
        <f t="shared" si="22"/>
        <v>2549</v>
      </c>
      <c r="I324" s="163">
        <f t="shared" si="24"/>
        <v>1799</v>
      </c>
      <c r="J324" s="164">
        <f t="shared" si="23"/>
        <v>2141</v>
      </c>
    </row>
    <row r="325" spans="1:10" s="165" customFormat="1">
      <c r="B325" s="162">
        <f t="shared" si="25"/>
        <v>303</v>
      </c>
      <c r="C325" s="134" t="s">
        <v>1712</v>
      </c>
      <c r="D325" s="122" t="s">
        <v>1713</v>
      </c>
      <c r="E325" s="123" t="s">
        <v>1587</v>
      </c>
      <c r="F325" s="239">
        <v>0.19</v>
      </c>
      <c r="G325" s="231">
        <v>13508</v>
      </c>
      <c r="H325" s="126">
        <f t="shared" si="22"/>
        <v>16075</v>
      </c>
      <c r="I325" s="163">
        <f t="shared" si="24"/>
        <v>11343</v>
      </c>
      <c r="J325" s="164">
        <f t="shared" si="23"/>
        <v>13498</v>
      </c>
    </row>
    <row r="326" spans="1:10" s="165" customFormat="1">
      <c r="B326" s="162">
        <f t="shared" si="25"/>
        <v>304</v>
      </c>
      <c r="C326" s="134" t="s">
        <v>1714</v>
      </c>
      <c r="D326" s="122" t="s">
        <v>1715</v>
      </c>
      <c r="E326" s="123" t="s">
        <v>1587</v>
      </c>
      <c r="F326" s="239">
        <v>0.19</v>
      </c>
      <c r="G326" s="231">
        <v>219062</v>
      </c>
      <c r="H326" s="126">
        <f t="shared" si="22"/>
        <v>260684</v>
      </c>
      <c r="I326" s="163">
        <f t="shared" si="24"/>
        <v>183959</v>
      </c>
      <c r="J326" s="164">
        <f t="shared" si="23"/>
        <v>218911</v>
      </c>
    </row>
    <row r="327" spans="1:10" s="165" customFormat="1">
      <c r="B327" s="162">
        <f t="shared" si="25"/>
        <v>305</v>
      </c>
      <c r="C327" s="134" t="s">
        <v>1716</v>
      </c>
      <c r="D327" s="134" t="s">
        <v>1717</v>
      </c>
      <c r="E327" s="123" t="s">
        <v>1587</v>
      </c>
      <c r="F327" s="239">
        <v>0.19</v>
      </c>
      <c r="G327" s="231">
        <v>262461</v>
      </c>
      <c r="H327" s="126">
        <f t="shared" si="22"/>
        <v>312329</v>
      </c>
      <c r="I327" s="163">
        <f t="shared" si="24"/>
        <v>220403</v>
      </c>
      <c r="J327" s="164">
        <f t="shared" si="23"/>
        <v>262280</v>
      </c>
    </row>
    <row r="328" spans="1:10" s="165" customFormat="1">
      <c r="B328" s="162">
        <f t="shared" si="25"/>
        <v>306</v>
      </c>
      <c r="C328" s="134" t="s">
        <v>1718</v>
      </c>
      <c r="D328" s="122" t="s">
        <v>1719</v>
      </c>
      <c r="E328" s="123" t="s">
        <v>1720</v>
      </c>
      <c r="F328" s="239">
        <v>0.19</v>
      </c>
      <c r="G328" s="231">
        <v>21945</v>
      </c>
      <c r="H328" s="126">
        <f t="shared" ref="H328:H338" si="26">+ROUND(G328*(1+$F328),0)</f>
        <v>26115</v>
      </c>
      <c r="I328" s="163">
        <f>+ROUND(G328*(1-$E$12),0)</f>
        <v>20763</v>
      </c>
      <c r="J328" s="164">
        <f t="shared" ref="J328:J338" si="27">+ROUND(I328*(1+$F328),0)</f>
        <v>24708</v>
      </c>
    </row>
    <row r="329" spans="1:10">
      <c r="A329" s="148"/>
      <c r="B329" s="162">
        <f t="shared" si="25"/>
        <v>307</v>
      </c>
      <c r="C329" s="134" t="s">
        <v>1721</v>
      </c>
      <c r="D329" s="122" t="s">
        <v>1722</v>
      </c>
      <c r="E329" s="123" t="s">
        <v>1720</v>
      </c>
      <c r="F329" s="239">
        <v>0.19</v>
      </c>
      <c r="G329" s="231">
        <v>8628</v>
      </c>
      <c r="H329" s="126">
        <f t="shared" si="26"/>
        <v>10267</v>
      </c>
      <c r="I329" s="163">
        <f t="shared" ref="I329:I338" si="28">+ROUND(G329*(1-$E$12),0)</f>
        <v>8163</v>
      </c>
      <c r="J329" s="164">
        <f t="shared" si="27"/>
        <v>9714</v>
      </c>
    </row>
    <row r="330" spans="1:10" ht="20.25" customHeight="1">
      <c r="A330" s="148"/>
      <c r="B330" s="162">
        <f t="shared" si="25"/>
        <v>308</v>
      </c>
      <c r="C330" s="134" t="s">
        <v>1723</v>
      </c>
      <c r="D330" s="122" t="s">
        <v>1724</v>
      </c>
      <c r="E330" s="123" t="s">
        <v>1587</v>
      </c>
      <c r="F330" s="239">
        <v>0.19</v>
      </c>
      <c r="G330" s="231">
        <v>18891</v>
      </c>
      <c r="H330" s="126">
        <f t="shared" si="26"/>
        <v>22480</v>
      </c>
      <c r="I330" s="163">
        <f t="shared" si="28"/>
        <v>17873</v>
      </c>
      <c r="J330" s="164">
        <f t="shared" si="27"/>
        <v>21269</v>
      </c>
    </row>
    <row r="331" spans="1:10" ht="20.25" customHeight="1">
      <c r="A331" s="148"/>
      <c r="B331" s="162">
        <f t="shared" si="25"/>
        <v>309</v>
      </c>
      <c r="C331" s="134" t="s">
        <v>1725</v>
      </c>
      <c r="D331" s="122" t="s">
        <v>1726</v>
      </c>
      <c r="E331" s="123" t="s">
        <v>1720</v>
      </c>
      <c r="F331" s="239">
        <v>0.19</v>
      </c>
      <c r="G331" s="231">
        <v>24286</v>
      </c>
      <c r="H331" s="126">
        <f t="shared" si="26"/>
        <v>28900</v>
      </c>
      <c r="I331" s="163">
        <f t="shared" si="28"/>
        <v>22978</v>
      </c>
      <c r="J331" s="164">
        <f t="shared" si="27"/>
        <v>27344</v>
      </c>
    </row>
    <row r="332" spans="1:10" ht="20.25" customHeight="1">
      <c r="A332" s="148"/>
      <c r="B332" s="162">
        <f t="shared" si="25"/>
        <v>310</v>
      </c>
      <c r="C332" s="134" t="s">
        <v>1727</v>
      </c>
      <c r="D332" s="134" t="s">
        <v>1728</v>
      </c>
      <c r="E332" s="123" t="s">
        <v>1729</v>
      </c>
      <c r="F332" s="239">
        <v>0.19</v>
      </c>
      <c r="G332" s="231">
        <v>14184</v>
      </c>
      <c r="H332" s="126">
        <f t="shared" si="26"/>
        <v>16879</v>
      </c>
      <c r="I332" s="163">
        <f t="shared" si="28"/>
        <v>13420</v>
      </c>
      <c r="J332" s="164">
        <f t="shared" si="27"/>
        <v>15970</v>
      </c>
    </row>
    <row r="333" spans="1:10" ht="20.25" customHeight="1">
      <c r="A333" s="148"/>
      <c r="B333" s="162">
        <f t="shared" si="25"/>
        <v>311</v>
      </c>
      <c r="C333" s="134" t="s">
        <v>1730</v>
      </c>
      <c r="D333" s="134" t="s">
        <v>1731</v>
      </c>
      <c r="E333" s="123" t="s">
        <v>1445</v>
      </c>
      <c r="F333" s="239">
        <v>0.19</v>
      </c>
      <c r="G333" s="231">
        <v>32444</v>
      </c>
      <c r="H333" s="126">
        <f t="shared" si="26"/>
        <v>38608</v>
      </c>
      <c r="I333" s="163">
        <f t="shared" si="28"/>
        <v>30696</v>
      </c>
      <c r="J333" s="164">
        <f t="shared" si="27"/>
        <v>36528</v>
      </c>
    </row>
    <row r="334" spans="1:10" ht="20.25" customHeight="1">
      <c r="A334" s="148"/>
      <c r="B334" s="162">
        <f t="shared" si="25"/>
        <v>312</v>
      </c>
      <c r="C334" s="134" t="s">
        <v>1732</v>
      </c>
      <c r="D334" s="134" t="s">
        <v>1733</v>
      </c>
      <c r="E334" s="123" t="s">
        <v>1734</v>
      </c>
      <c r="F334" s="239">
        <v>0.19</v>
      </c>
      <c r="G334" s="231">
        <v>36893</v>
      </c>
      <c r="H334" s="126">
        <f t="shared" si="26"/>
        <v>43903</v>
      </c>
      <c r="I334" s="163">
        <f t="shared" si="28"/>
        <v>34906</v>
      </c>
      <c r="J334" s="164">
        <f t="shared" si="27"/>
        <v>41538</v>
      </c>
    </row>
    <row r="335" spans="1:10" s="165" customFormat="1" ht="20.25" customHeight="1">
      <c r="B335" s="162">
        <f t="shared" si="25"/>
        <v>313</v>
      </c>
      <c r="C335" s="134" t="s">
        <v>1735</v>
      </c>
      <c r="D335" s="134" t="s">
        <v>1736</v>
      </c>
      <c r="E335" s="123" t="s">
        <v>1737</v>
      </c>
      <c r="F335" s="239">
        <v>0.19</v>
      </c>
      <c r="G335" s="231">
        <v>19679</v>
      </c>
      <c r="H335" s="126">
        <f t="shared" si="26"/>
        <v>23418</v>
      </c>
      <c r="I335" s="163">
        <f t="shared" si="28"/>
        <v>18619</v>
      </c>
      <c r="J335" s="164">
        <f t="shared" si="27"/>
        <v>22157</v>
      </c>
    </row>
    <row r="336" spans="1:10" s="165" customFormat="1" ht="25.5">
      <c r="B336" s="162">
        <f t="shared" si="25"/>
        <v>314</v>
      </c>
      <c r="C336" s="134" t="s">
        <v>1738</v>
      </c>
      <c r="D336" s="134" t="s">
        <v>1739</v>
      </c>
      <c r="E336" s="123" t="s">
        <v>1423</v>
      </c>
      <c r="F336" s="239">
        <v>0.19</v>
      </c>
      <c r="G336" s="231">
        <v>223542</v>
      </c>
      <c r="H336" s="126">
        <f t="shared" si="26"/>
        <v>266015</v>
      </c>
      <c r="I336" s="163">
        <f t="shared" si="28"/>
        <v>211499</v>
      </c>
      <c r="J336" s="164">
        <f t="shared" si="27"/>
        <v>251684</v>
      </c>
    </row>
    <row r="337" spans="2:10" s="165" customFormat="1">
      <c r="B337" s="162">
        <f t="shared" si="25"/>
        <v>315</v>
      </c>
      <c r="C337" s="134" t="s">
        <v>1740</v>
      </c>
      <c r="D337" s="134" t="s">
        <v>1741</v>
      </c>
      <c r="E337" s="123" t="s">
        <v>1293</v>
      </c>
      <c r="F337" s="239">
        <v>0.19</v>
      </c>
      <c r="G337" s="231">
        <v>230081</v>
      </c>
      <c r="H337" s="126">
        <f t="shared" si="26"/>
        <v>273796</v>
      </c>
      <c r="I337" s="163">
        <f t="shared" si="28"/>
        <v>217686</v>
      </c>
      <c r="J337" s="164">
        <f t="shared" si="27"/>
        <v>259046</v>
      </c>
    </row>
    <row r="338" spans="2:10" s="165" customFormat="1">
      <c r="B338" s="162">
        <f t="shared" si="25"/>
        <v>316</v>
      </c>
      <c r="C338" s="134" t="s">
        <v>1742</v>
      </c>
      <c r="D338" s="122" t="s">
        <v>1743</v>
      </c>
      <c r="E338" s="123" t="s">
        <v>1551</v>
      </c>
      <c r="F338" s="239">
        <v>0.19</v>
      </c>
      <c r="G338" s="231">
        <v>314714</v>
      </c>
      <c r="H338" s="126">
        <f t="shared" si="26"/>
        <v>374510</v>
      </c>
      <c r="I338" s="163">
        <f t="shared" si="28"/>
        <v>297760</v>
      </c>
      <c r="J338" s="164">
        <f t="shared" si="27"/>
        <v>354334</v>
      </c>
    </row>
    <row r="339" spans="2:10" s="165" customFormat="1">
      <c r="B339" s="162">
        <f t="shared" si="25"/>
        <v>317</v>
      </c>
      <c r="C339" s="134" t="s">
        <v>1744</v>
      </c>
      <c r="D339" s="134" t="s">
        <v>1745</v>
      </c>
      <c r="E339" s="123" t="s">
        <v>1293</v>
      </c>
      <c r="F339" s="239">
        <v>0.19</v>
      </c>
      <c r="G339" s="231">
        <v>2472217</v>
      </c>
      <c r="H339" s="126">
        <f t="shared" ref="H339:H357" si="29">+ROUND(G339*(1+$F339),0)</f>
        <v>2941938</v>
      </c>
      <c r="I339" s="163">
        <f>+ROUND(G339*(1-$E$13),0)</f>
        <v>1236109</v>
      </c>
      <c r="J339" s="164">
        <f t="shared" ref="J339:J357" si="30">+ROUND(I339*(1+$F339),0)</f>
        <v>1470970</v>
      </c>
    </row>
    <row r="340" spans="2:10" s="165" customFormat="1">
      <c r="B340" s="162">
        <f t="shared" si="25"/>
        <v>318</v>
      </c>
      <c r="C340" s="134" t="s">
        <v>1746</v>
      </c>
      <c r="D340" s="134" t="s">
        <v>1747</v>
      </c>
      <c r="E340" s="123" t="s">
        <v>1293</v>
      </c>
      <c r="F340" s="239">
        <v>0.19</v>
      </c>
      <c r="G340" s="231">
        <v>2998154</v>
      </c>
      <c r="H340" s="126">
        <f t="shared" si="29"/>
        <v>3567803</v>
      </c>
      <c r="I340" s="163">
        <f t="shared" ref="I340:I357" si="31">+ROUND(G340*(1-$E$13),0)</f>
        <v>1499077</v>
      </c>
      <c r="J340" s="164">
        <f t="shared" si="30"/>
        <v>1783902</v>
      </c>
    </row>
    <row r="341" spans="2:10" s="165" customFormat="1" ht="25.5">
      <c r="B341" s="162">
        <f t="shared" si="25"/>
        <v>319</v>
      </c>
      <c r="C341" s="134" t="s">
        <v>1748</v>
      </c>
      <c r="D341" s="134" t="s">
        <v>1749</v>
      </c>
      <c r="E341" s="123" t="s">
        <v>1750</v>
      </c>
      <c r="F341" s="239">
        <v>0.19</v>
      </c>
      <c r="G341" s="231">
        <v>3648365</v>
      </c>
      <c r="H341" s="126">
        <f t="shared" si="29"/>
        <v>4341554</v>
      </c>
      <c r="I341" s="163">
        <f t="shared" si="31"/>
        <v>1824183</v>
      </c>
      <c r="J341" s="164">
        <f t="shared" si="30"/>
        <v>2170778</v>
      </c>
    </row>
    <row r="342" spans="2:10" s="165" customFormat="1" ht="26.25" customHeight="1">
      <c r="B342" s="162">
        <f t="shared" si="25"/>
        <v>320</v>
      </c>
      <c r="C342" s="134" t="s">
        <v>1751</v>
      </c>
      <c r="D342" s="134" t="s">
        <v>1752</v>
      </c>
      <c r="E342" s="123" t="s">
        <v>1349</v>
      </c>
      <c r="F342" s="239">
        <v>0.19</v>
      </c>
      <c r="G342" s="231">
        <v>4433712</v>
      </c>
      <c r="H342" s="126">
        <f t="shared" si="29"/>
        <v>5276117</v>
      </c>
      <c r="I342" s="163">
        <f t="shared" si="31"/>
        <v>2216856</v>
      </c>
      <c r="J342" s="164">
        <f t="shared" si="30"/>
        <v>2638059</v>
      </c>
    </row>
    <row r="343" spans="2:10" s="165" customFormat="1" ht="25.5">
      <c r="B343" s="162">
        <f t="shared" si="25"/>
        <v>321</v>
      </c>
      <c r="C343" s="134" t="s">
        <v>1753</v>
      </c>
      <c r="D343" s="134" t="s">
        <v>1754</v>
      </c>
      <c r="E343" s="123" t="s">
        <v>1349</v>
      </c>
      <c r="F343" s="239">
        <v>0.19</v>
      </c>
      <c r="G343" s="231">
        <v>1817156</v>
      </c>
      <c r="H343" s="126">
        <f t="shared" si="29"/>
        <v>2162416</v>
      </c>
      <c r="I343" s="163">
        <f t="shared" si="31"/>
        <v>908578</v>
      </c>
      <c r="J343" s="164">
        <f t="shared" si="30"/>
        <v>1081208</v>
      </c>
    </row>
    <row r="344" spans="2:10" s="165" customFormat="1">
      <c r="B344" s="162">
        <f t="shared" si="25"/>
        <v>322</v>
      </c>
      <c r="C344" s="134" t="s">
        <v>1755</v>
      </c>
      <c r="D344" s="134" t="s">
        <v>1756</v>
      </c>
      <c r="E344" s="123" t="s">
        <v>1293</v>
      </c>
      <c r="F344" s="239">
        <v>0.19</v>
      </c>
      <c r="G344" s="231">
        <v>2430408</v>
      </c>
      <c r="H344" s="126">
        <f t="shared" si="29"/>
        <v>2892186</v>
      </c>
      <c r="I344" s="163">
        <f t="shared" si="31"/>
        <v>1215204</v>
      </c>
      <c r="J344" s="164">
        <f t="shared" si="30"/>
        <v>1446093</v>
      </c>
    </row>
    <row r="345" spans="2:10" s="165" customFormat="1" ht="17.25" customHeight="1">
      <c r="B345" s="162">
        <f t="shared" si="25"/>
        <v>323</v>
      </c>
      <c r="C345" s="144" t="s">
        <v>3548</v>
      </c>
      <c r="D345" s="144" t="s">
        <v>3549</v>
      </c>
      <c r="E345" s="145" t="s">
        <v>1293</v>
      </c>
      <c r="F345" s="239">
        <v>0.19</v>
      </c>
      <c r="G345" s="231">
        <v>204492</v>
      </c>
      <c r="H345" s="126">
        <f t="shared" si="29"/>
        <v>243345</v>
      </c>
      <c r="I345" s="163">
        <f t="shared" si="31"/>
        <v>102246</v>
      </c>
      <c r="J345" s="164">
        <f t="shared" si="30"/>
        <v>121673</v>
      </c>
    </row>
    <row r="346" spans="2:10" s="165" customFormat="1">
      <c r="B346" s="162">
        <f t="shared" si="25"/>
        <v>324</v>
      </c>
      <c r="C346" s="144" t="s">
        <v>3550</v>
      </c>
      <c r="D346" s="144" t="s">
        <v>3551</v>
      </c>
      <c r="E346" s="145" t="s">
        <v>1293</v>
      </c>
      <c r="F346" s="239">
        <v>0.19</v>
      </c>
      <c r="G346" s="231">
        <v>256942</v>
      </c>
      <c r="H346" s="126">
        <f t="shared" si="29"/>
        <v>305761</v>
      </c>
      <c r="I346" s="163">
        <f t="shared" si="31"/>
        <v>128471</v>
      </c>
      <c r="J346" s="164">
        <f t="shared" si="30"/>
        <v>152880</v>
      </c>
    </row>
    <row r="347" spans="2:10" s="165" customFormat="1">
      <c r="B347" s="162">
        <f t="shared" si="25"/>
        <v>325</v>
      </c>
      <c r="C347" s="134" t="s">
        <v>1757</v>
      </c>
      <c r="D347" s="134" t="s">
        <v>1758</v>
      </c>
      <c r="E347" s="123" t="s">
        <v>1293</v>
      </c>
      <c r="F347" s="239">
        <v>0.19</v>
      </c>
      <c r="G347" s="231">
        <v>43233</v>
      </c>
      <c r="H347" s="126">
        <f t="shared" si="29"/>
        <v>51447</v>
      </c>
      <c r="I347" s="163">
        <f t="shared" si="31"/>
        <v>21617</v>
      </c>
      <c r="J347" s="164">
        <f t="shared" si="30"/>
        <v>25724</v>
      </c>
    </row>
    <row r="348" spans="2:10" s="165" customFormat="1">
      <c r="B348" s="162">
        <f t="shared" si="25"/>
        <v>326</v>
      </c>
      <c r="C348" s="146" t="s">
        <v>1759</v>
      </c>
      <c r="D348" s="146" t="s">
        <v>1760</v>
      </c>
      <c r="E348" s="145" t="s">
        <v>1761</v>
      </c>
      <c r="F348" s="239">
        <v>0.19</v>
      </c>
      <c r="G348" s="231">
        <v>35606</v>
      </c>
      <c r="H348" s="126">
        <f t="shared" si="29"/>
        <v>42371</v>
      </c>
      <c r="I348" s="163">
        <f t="shared" si="31"/>
        <v>17803</v>
      </c>
      <c r="J348" s="164">
        <f t="shared" si="30"/>
        <v>21186</v>
      </c>
    </row>
    <row r="349" spans="2:10" s="165" customFormat="1" ht="51">
      <c r="B349" s="162">
        <f t="shared" si="25"/>
        <v>327</v>
      </c>
      <c r="C349" s="209" t="s">
        <v>3552</v>
      </c>
      <c r="D349" s="211" t="s">
        <v>3553</v>
      </c>
      <c r="E349" s="210" t="s">
        <v>1293</v>
      </c>
      <c r="F349" s="239">
        <v>0.19</v>
      </c>
      <c r="G349" s="231">
        <v>832051</v>
      </c>
      <c r="H349" s="126">
        <f t="shared" si="29"/>
        <v>990141</v>
      </c>
      <c r="I349" s="163">
        <f t="shared" si="31"/>
        <v>416026</v>
      </c>
      <c r="J349" s="164">
        <f t="shared" si="30"/>
        <v>495071</v>
      </c>
    </row>
    <row r="350" spans="2:10" s="165" customFormat="1" ht="38.25">
      <c r="B350" s="162">
        <f t="shared" si="25"/>
        <v>328</v>
      </c>
      <c r="C350" s="122" t="s">
        <v>3554</v>
      </c>
      <c r="D350" s="122" t="s">
        <v>3555</v>
      </c>
      <c r="E350" s="123" t="s">
        <v>1293</v>
      </c>
      <c r="F350" s="239">
        <v>0.19</v>
      </c>
      <c r="G350" s="231">
        <v>732307</v>
      </c>
      <c r="H350" s="126">
        <f t="shared" si="29"/>
        <v>871445</v>
      </c>
      <c r="I350" s="163">
        <f t="shared" si="31"/>
        <v>366154</v>
      </c>
      <c r="J350" s="164">
        <f t="shared" si="30"/>
        <v>435723</v>
      </c>
    </row>
    <row r="351" spans="2:10" s="165" customFormat="1" ht="38.25">
      <c r="B351" s="162">
        <f t="shared" si="25"/>
        <v>329</v>
      </c>
      <c r="C351" s="122" t="s">
        <v>3556</v>
      </c>
      <c r="D351" s="122" t="s">
        <v>3557</v>
      </c>
      <c r="E351" s="123" t="s">
        <v>1293</v>
      </c>
      <c r="F351" s="239">
        <v>0.19</v>
      </c>
      <c r="G351" s="231">
        <v>368070</v>
      </c>
      <c r="H351" s="126">
        <f t="shared" si="29"/>
        <v>438003</v>
      </c>
      <c r="I351" s="163">
        <f t="shared" si="31"/>
        <v>184035</v>
      </c>
      <c r="J351" s="164">
        <f t="shared" si="30"/>
        <v>219002</v>
      </c>
    </row>
    <row r="352" spans="2:10" s="165" customFormat="1" ht="89.25">
      <c r="B352" s="162">
        <f t="shared" si="25"/>
        <v>330</v>
      </c>
      <c r="C352" s="122" t="s">
        <v>1764</v>
      </c>
      <c r="D352" s="122" t="s">
        <v>1765</v>
      </c>
      <c r="E352" s="123" t="s">
        <v>1766</v>
      </c>
      <c r="F352" s="239">
        <v>0.19</v>
      </c>
      <c r="G352" s="231">
        <v>193104</v>
      </c>
      <c r="H352" s="126">
        <f t="shared" si="29"/>
        <v>229794</v>
      </c>
      <c r="I352" s="163">
        <f t="shared" si="31"/>
        <v>96552</v>
      </c>
      <c r="J352" s="164">
        <f t="shared" si="30"/>
        <v>114897</v>
      </c>
    </row>
    <row r="353" spans="1:10" s="165" customFormat="1" ht="14.25" customHeight="1">
      <c r="B353" s="162">
        <f t="shared" si="25"/>
        <v>331</v>
      </c>
      <c r="C353" s="217" t="s">
        <v>1767</v>
      </c>
      <c r="D353" s="217" t="s">
        <v>1768</v>
      </c>
      <c r="E353" s="219" t="s">
        <v>1766</v>
      </c>
      <c r="F353" s="239">
        <v>0.19</v>
      </c>
      <c r="G353" s="231">
        <v>858674</v>
      </c>
      <c r="H353" s="126">
        <f t="shared" si="29"/>
        <v>1021822</v>
      </c>
      <c r="I353" s="163">
        <f t="shared" si="31"/>
        <v>429337</v>
      </c>
      <c r="J353" s="164">
        <f t="shared" si="30"/>
        <v>510911</v>
      </c>
    </row>
    <row r="354" spans="1:10" s="165" customFormat="1" ht="18" customHeight="1">
      <c r="B354" s="230" t="s">
        <v>3567</v>
      </c>
      <c r="C354" s="228"/>
      <c r="D354" s="229"/>
      <c r="E354" s="229"/>
      <c r="F354" s="241"/>
      <c r="G354" s="231"/>
      <c r="H354" s="126"/>
      <c r="I354" s="163"/>
      <c r="J354" s="164"/>
    </row>
    <row r="355" spans="1:10" s="165" customFormat="1" ht="25.5">
      <c r="B355" s="162">
        <f>+B353+1</f>
        <v>332</v>
      </c>
      <c r="C355" s="216" t="s">
        <v>1769</v>
      </c>
      <c r="D355" s="217" t="s">
        <v>1770</v>
      </c>
      <c r="E355" s="219" t="s">
        <v>1584</v>
      </c>
      <c r="F355" s="239">
        <v>0.19</v>
      </c>
      <c r="G355" s="231">
        <v>226628</v>
      </c>
      <c r="H355" s="126">
        <f t="shared" si="29"/>
        <v>269687</v>
      </c>
      <c r="I355" s="163">
        <f t="shared" si="31"/>
        <v>113314</v>
      </c>
      <c r="J355" s="164">
        <f t="shared" si="30"/>
        <v>134844</v>
      </c>
    </row>
    <row r="356" spans="1:10" s="165" customFormat="1">
      <c r="B356" s="162">
        <f t="shared" ref="B356:B365" si="32">+B355+1</f>
        <v>333</v>
      </c>
      <c r="C356" s="134" t="s">
        <v>1771</v>
      </c>
      <c r="D356" s="122" t="s">
        <v>1772</v>
      </c>
      <c r="E356" s="123" t="s">
        <v>1584</v>
      </c>
      <c r="F356" s="239">
        <v>0.19</v>
      </c>
      <c r="G356" s="231">
        <v>55694</v>
      </c>
      <c r="H356" s="126">
        <f t="shared" si="29"/>
        <v>66276</v>
      </c>
      <c r="I356" s="163">
        <f t="shared" si="31"/>
        <v>27847</v>
      </c>
      <c r="J356" s="164">
        <f t="shared" si="30"/>
        <v>33138</v>
      </c>
    </row>
    <row r="357" spans="1:10" s="165" customFormat="1" ht="38.25" customHeight="1">
      <c r="B357" s="162">
        <f t="shared" si="32"/>
        <v>334</v>
      </c>
      <c r="C357" s="134" t="s">
        <v>1773</v>
      </c>
      <c r="D357" s="122" t="s">
        <v>1774</v>
      </c>
      <c r="E357" s="123" t="s">
        <v>3582</v>
      </c>
      <c r="F357" s="239">
        <v>0.19</v>
      </c>
      <c r="G357" s="231">
        <v>34223</v>
      </c>
      <c r="H357" s="126">
        <f t="shared" si="29"/>
        <v>40725</v>
      </c>
      <c r="I357" s="163">
        <f t="shared" si="31"/>
        <v>17112</v>
      </c>
      <c r="J357" s="164">
        <f t="shared" si="30"/>
        <v>20363</v>
      </c>
    </row>
    <row r="358" spans="1:10" s="165" customFormat="1" ht="37.5" customHeight="1">
      <c r="A358" s="147"/>
      <c r="B358" s="162">
        <v>335</v>
      </c>
      <c r="C358" s="122" t="s">
        <v>1776</v>
      </c>
      <c r="D358" s="123" t="s">
        <v>1777</v>
      </c>
      <c r="E358" s="123" t="s">
        <v>3583</v>
      </c>
      <c r="F358" s="239">
        <v>0.19</v>
      </c>
      <c r="I358" s="167"/>
    </row>
    <row r="359" spans="1:10" s="169" customFormat="1" ht="15" customHeight="1">
      <c r="A359" s="168"/>
      <c r="B359" s="162">
        <v>336</v>
      </c>
      <c r="C359" s="134" t="s">
        <v>1779</v>
      </c>
      <c r="D359" s="122" t="s">
        <v>1780</v>
      </c>
      <c r="E359" s="123" t="s">
        <v>3584</v>
      </c>
      <c r="F359" s="239">
        <v>0.19</v>
      </c>
      <c r="J359" s="170"/>
    </row>
    <row r="360" spans="1:10" s="169" customFormat="1" ht="28.5" customHeight="1">
      <c r="A360" s="168"/>
      <c r="B360" s="162">
        <v>337</v>
      </c>
      <c r="C360" s="216" t="s">
        <v>1782</v>
      </c>
      <c r="D360" s="217" t="s">
        <v>1783</v>
      </c>
      <c r="E360" s="219" t="s">
        <v>3585</v>
      </c>
      <c r="F360" s="239">
        <v>0.19</v>
      </c>
      <c r="J360" s="170"/>
    </row>
    <row r="361" spans="1:10" s="169" customFormat="1" ht="28.5" customHeight="1">
      <c r="A361" s="168"/>
      <c r="B361" s="162">
        <v>338</v>
      </c>
      <c r="C361" s="216" t="s">
        <v>1785</v>
      </c>
      <c r="D361" s="216" t="s">
        <v>1783</v>
      </c>
      <c r="E361" s="219" t="s">
        <v>3586</v>
      </c>
      <c r="F361" s="239">
        <v>0.19</v>
      </c>
      <c r="J361" s="170"/>
    </row>
    <row r="362" spans="1:10" s="169" customFormat="1" ht="30" customHeight="1">
      <c r="A362" s="168"/>
      <c r="B362" s="162">
        <f t="shared" si="32"/>
        <v>339</v>
      </c>
      <c r="C362" s="216" t="s">
        <v>1787</v>
      </c>
      <c r="D362" s="216" t="s">
        <v>1788</v>
      </c>
      <c r="E362" s="219" t="s">
        <v>3587</v>
      </c>
      <c r="F362" s="239">
        <v>0.19</v>
      </c>
      <c r="J362" s="170"/>
    </row>
    <row r="363" spans="1:10" ht="52.5" customHeight="1">
      <c r="B363" s="162">
        <v>340</v>
      </c>
      <c r="C363" s="122" t="s">
        <v>1790</v>
      </c>
      <c r="D363" s="122" t="s">
        <v>3418</v>
      </c>
      <c r="E363" s="123" t="s">
        <v>1766</v>
      </c>
      <c r="F363" s="239">
        <v>0.19</v>
      </c>
    </row>
    <row r="364" spans="1:10" ht="41.25" customHeight="1">
      <c r="B364" s="162">
        <v>341</v>
      </c>
      <c r="C364" s="122" t="s">
        <v>1792</v>
      </c>
      <c r="D364" s="122" t="s">
        <v>3424</v>
      </c>
      <c r="E364" s="249" t="s">
        <v>1766</v>
      </c>
      <c r="F364" s="239">
        <v>0.19</v>
      </c>
    </row>
    <row r="365" spans="1:10" ht="56.25" customHeight="1">
      <c r="B365" s="162">
        <f t="shared" si="32"/>
        <v>342</v>
      </c>
      <c r="C365" s="122" t="s">
        <v>1794</v>
      </c>
      <c r="D365" s="122" t="s">
        <v>3430</v>
      </c>
      <c r="E365" s="249" t="s">
        <v>1766</v>
      </c>
      <c r="F365" s="239">
        <v>0.19</v>
      </c>
    </row>
    <row r="366" spans="1:10" ht="25.5" customHeight="1">
      <c r="B366" s="806" t="s">
        <v>3568</v>
      </c>
      <c r="C366" s="807"/>
      <c r="D366" s="807"/>
      <c r="E366" s="807"/>
      <c r="F366" s="815"/>
    </row>
    <row r="367" spans="1:10" ht="89.25">
      <c r="B367" s="162">
        <v>343</v>
      </c>
      <c r="C367" s="226" t="s">
        <v>3349</v>
      </c>
      <c r="D367" s="218" t="s">
        <v>1797</v>
      </c>
      <c r="E367" s="225" t="s">
        <v>1293</v>
      </c>
      <c r="F367" s="242">
        <v>0.19</v>
      </c>
    </row>
    <row r="368" spans="1:10" ht="89.25">
      <c r="B368" s="243">
        <v>344</v>
      </c>
      <c r="C368" s="226" t="s">
        <v>3357</v>
      </c>
      <c r="D368" s="218" t="s">
        <v>3358</v>
      </c>
      <c r="E368" s="225" t="s">
        <v>1293</v>
      </c>
      <c r="F368" s="242">
        <v>0.19</v>
      </c>
    </row>
    <row r="369" spans="2:6" ht="89.25">
      <c r="B369" s="162">
        <v>345</v>
      </c>
      <c r="C369" s="226" t="s">
        <v>3366</v>
      </c>
      <c r="D369" s="218" t="s">
        <v>3367</v>
      </c>
      <c r="E369" s="225" t="s">
        <v>1293</v>
      </c>
      <c r="F369" s="242">
        <v>0.19</v>
      </c>
    </row>
    <row r="370" spans="2:6" ht="89.25">
      <c r="B370" s="243">
        <v>346</v>
      </c>
      <c r="C370" s="226" t="s">
        <v>3375</v>
      </c>
      <c r="D370" s="218" t="s">
        <v>1799</v>
      </c>
      <c r="E370" s="225" t="s">
        <v>1293</v>
      </c>
      <c r="F370" s="242">
        <v>0.19</v>
      </c>
    </row>
    <row r="371" spans="2:6" ht="76.5">
      <c r="B371" s="162">
        <v>347</v>
      </c>
      <c r="C371" s="226" t="s">
        <v>3383</v>
      </c>
      <c r="D371" s="218" t="s">
        <v>1801</v>
      </c>
      <c r="E371" s="225" t="s">
        <v>1293</v>
      </c>
      <c r="F371" s="242">
        <v>0.19</v>
      </c>
    </row>
    <row r="372" spans="2:6" ht="76.5">
      <c r="B372" s="243">
        <v>348</v>
      </c>
      <c r="C372" s="226" t="s">
        <v>3391</v>
      </c>
      <c r="D372" s="218" t="s">
        <v>3392</v>
      </c>
      <c r="E372" s="225" t="s">
        <v>1293</v>
      </c>
      <c r="F372" s="242">
        <v>0.19</v>
      </c>
    </row>
    <row r="373" spans="2:6" ht="76.5">
      <c r="B373" s="162">
        <v>349</v>
      </c>
      <c r="C373" s="226" t="s">
        <v>3400</v>
      </c>
      <c r="D373" s="218" t="s">
        <v>3401</v>
      </c>
      <c r="E373" s="225" t="s">
        <v>1293</v>
      </c>
      <c r="F373" s="242">
        <v>0.19</v>
      </c>
    </row>
    <row r="374" spans="2:6" ht="76.5">
      <c r="B374" s="243">
        <v>350</v>
      </c>
      <c r="C374" s="226" t="s">
        <v>3408</v>
      </c>
      <c r="D374" s="218" t="s">
        <v>1803</v>
      </c>
      <c r="E374" s="225" t="s">
        <v>1293</v>
      </c>
      <c r="F374" s="242">
        <v>0.19</v>
      </c>
    </row>
    <row r="375" spans="2:6" ht="76.5">
      <c r="B375" s="162">
        <v>351</v>
      </c>
      <c r="C375" s="226" t="s">
        <v>3415</v>
      </c>
      <c r="D375" s="218" t="s">
        <v>1805</v>
      </c>
      <c r="E375" s="225" t="s">
        <v>1293</v>
      </c>
      <c r="F375" s="242">
        <v>0.19</v>
      </c>
    </row>
    <row r="376" spans="2:6" ht="76.5">
      <c r="B376" s="243">
        <v>352</v>
      </c>
      <c r="C376" s="216" t="s">
        <v>3423</v>
      </c>
      <c r="D376" s="217" t="s">
        <v>1807</v>
      </c>
      <c r="E376" s="219" t="s">
        <v>1293</v>
      </c>
      <c r="F376" s="242">
        <v>0.19</v>
      </c>
    </row>
    <row r="377" spans="2:6" ht="38.25">
      <c r="B377" s="162">
        <v>353</v>
      </c>
      <c r="C377" s="134" t="s">
        <v>1808</v>
      </c>
      <c r="D377" s="122" t="s">
        <v>1809</v>
      </c>
      <c r="E377" s="123" t="s">
        <v>1293</v>
      </c>
      <c r="F377" s="242">
        <v>0.19</v>
      </c>
    </row>
    <row r="378" spans="2:6" ht="38.25">
      <c r="B378" s="243">
        <v>354</v>
      </c>
      <c r="C378" s="134" t="s">
        <v>1810</v>
      </c>
      <c r="D378" s="122" t="s">
        <v>1811</v>
      </c>
      <c r="E378" s="123" t="s">
        <v>1293</v>
      </c>
      <c r="F378" s="242">
        <v>0.19</v>
      </c>
    </row>
    <row r="379" spans="2:6" ht="38.25">
      <c r="B379" s="162">
        <v>355</v>
      </c>
      <c r="C379" s="134" t="s">
        <v>1812</v>
      </c>
      <c r="D379" s="122" t="s">
        <v>3440</v>
      </c>
      <c r="E379" s="123" t="s">
        <v>1293</v>
      </c>
      <c r="F379" s="242">
        <v>0.19</v>
      </c>
    </row>
    <row r="380" spans="2:6" ht="25.5">
      <c r="B380" s="243">
        <v>356</v>
      </c>
      <c r="C380" s="134" t="s">
        <v>1814</v>
      </c>
      <c r="D380" s="122" t="s">
        <v>3446</v>
      </c>
      <c r="E380" s="123" t="s">
        <v>1293</v>
      </c>
      <c r="F380" s="242">
        <v>0.19</v>
      </c>
    </row>
    <row r="381" spans="2:6" ht="178.5">
      <c r="B381" s="162">
        <v>357</v>
      </c>
      <c r="C381" s="134" t="s">
        <v>1816</v>
      </c>
      <c r="D381" s="122" t="s">
        <v>1817</v>
      </c>
      <c r="E381" s="123" t="s">
        <v>1293</v>
      </c>
      <c r="F381" s="242">
        <v>0.19</v>
      </c>
    </row>
    <row r="382" spans="2:6" ht="280.5">
      <c r="B382" s="243">
        <v>358</v>
      </c>
      <c r="C382" s="134" t="s">
        <v>1818</v>
      </c>
      <c r="D382" s="122" t="s">
        <v>1819</v>
      </c>
      <c r="E382" s="123" t="s">
        <v>1293</v>
      </c>
      <c r="F382" s="242">
        <v>0.19</v>
      </c>
    </row>
    <row r="383" spans="2:6" ht="51">
      <c r="B383" s="162">
        <v>359</v>
      </c>
      <c r="C383" s="134" t="s">
        <v>1820</v>
      </c>
      <c r="D383" s="122" t="s">
        <v>1821</v>
      </c>
      <c r="E383" s="123" t="s">
        <v>1293</v>
      </c>
      <c r="F383" s="242">
        <v>0.19</v>
      </c>
    </row>
    <row r="384" spans="2:6" ht="38.25">
      <c r="B384" s="243">
        <v>360</v>
      </c>
      <c r="C384" s="226" t="s">
        <v>1822</v>
      </c>
      <c r="D384" s="218" t="s">
        <v>1823</v>
      </c>
      <c r="E384" s="225" t="s">
        <v>1293</v>
      </c>
      <c r="F384" s="242">
        <v>0.19</v>
      </c>
    </row>
    <row r="385" spans="2:6" ht="38.25">
      <c r="B385" s="162">
        <v>361</v>
      </c>
      <c r="C385" s="134" t="s">
        <v>1824</v>
      </c>
      <c r="D385" s="122" t="s">
        <v>1825</v>
      </c>
      <c r="E385" s="123" t="s">
        <v>1293</v>
      </c>
      <c r="F385" s="242">
        <v>0.19</v>
      </c>
    </row>
    <row r="386" spans="2:6" ht="63.75">
      <c r="B386" s="243">
        <v>362</v>
      </c>
      <c r="C386" s="134" t="s">
        <v>1826</v>
      </c>
      <c r="D386" s="122" t="s">
        <v>1827</v>
      </c>
      <c r="E386" s="123" t="s">
        <v>1293</v>
      </c>
      <c r="F386" s="242">
        <v>0.19</v>
      </c>
    </row>
    <row r="387" spans="2:6" ht="76.5">
      <c r="B387" s="162">
        <v>363</v>
      </c>
      <c r="C387" s="134" t="s">
        <v>1828</v>
      </c>
      <c r="D387" s="122" t="s">
        <v>1829</v>
      </c>
      <c r="E387" s="123" t="s">
        <v>1293</v>
      </c>
      <c r="F387" s="242">
        <v>0.19</v>
      </c>
    </row>
    <row r="388" spans="2:6" ht="25.5">
      <c r="B388" s="243">
        <v>364</v>
      </c>
      <c r="C388" s="134" t="s">
        <v>1830</v>
      </c>
      <c r="D388" s="122" t="s">
        <v>1831</v>
      </c>
      <c r="E388" s="123" t="s">
        <v>1293</v>
      </c>
      <c r="F388" s="242">
        <v>0.19</v>
      </c>
    </row>
    <row r="389" spans="2:6">
      <c r="B389" s="162">
        <v>365</v>
      </c>
      <c r="C389" s="134" t="s">
        <v>1832</v>
      </c>
      <c r="D389" s="122" t="s">
        <v>1833</v>
      </c>
      <c r="E389" s="123" t="s">
        <v>1293</v>
      </c>
      <c r="F389" s="242">
        <v>0.19</v>
      </c>
    </row>
    <row r="390" spans="2:6">
      <c r="B390" s="243">
        <v>366</v>
      </c>
      <c r="C390" s="144" t="s">
        <v>1834</v>
      </c>
      <c r="D390" s="144" t="s">
        <v>3468</v>
      </c>
      <c r="E390" s="145" t="s">
        <v>1293</v>
      </c>
      <c r="F390" s="242">
        <v>0.19</v>
      </c>
    </row>
    <row r="391" spans="2:6" ht="25.5">
      <c r="B391" s="162">
        <v>367</v>
      </c>
      <c r="C391" s="146" t="s">
        <v>3470</v>
      </c>
      <c r="D391" s="146" t="s">
        <v>3471</v>
      </c>
      <c r="E391" s="145" t="s">
        <v>1293</v>
      </c>
      <c r="F391" s="242">
        <v>0.19</v>
      </c>
    </row>
    <row r="392" spans="2:6" ht="38.25">
      <c r="B392" s="243">
        <v>368</v>
      </c>
      <c r="C392" s="146" t="s">
        <v>3473</v>
      </c>
      <c r="D392" s="146" t="s">
        <v>3474</v>
      </c>
      <c r="E392" s="145" t="s">
        <v>1293</v>
      </c>
      <c r="F392" s="242">
        <v>0.19</v>
      </c>
    </row>
    <row r="393" spans="2:6" ht="30" customHeight="1">
      <c r="B393" s="806" t="s">
        <v>3588</v>
      </c>
      <c r="C393" s="807"/>
      <c r="D393" s="807"/>
      <c r="E393" s="807"/>
      <c r="F393" s="815"/>
    </row>
    <row r="394" spans="2:6" ht="25.5">
      <c r="B394" s="244">
        <v>369</v>
      </c>
      <c r="C394" s="146" t="s">
        <v>3347</v>
      </c>
      <c r="D394" s="122" t="s">
        <v>3348</v>
      </c>
      <c r="E394" s="145" t="s">
        <v>3589</v>
      </c>
      <c r="F394" s="242">
        <v>0.19</v>
      </c>
    </row>
    <row r="395" spans="2:6" ht="25.5">
      <c r="B395" s="244">
        <v>370</v>
      </c>
      <c r="C395" s="146" t="s">
        <v>3355</v>
      </c>
      <c r="D395" s="122" t="s">
        <v>3356</v>
      </c>
      <c r="E395" s="145" t="s">
        <v>3589</v>
      </c>
      <c r="F395" s="242">
        <v>0.19</v>
      </c>
    </row>
    <row r="396" spans="2:6" ht="25.5">
      <c r="B396" s="244">
        <v>371</v>
      </c>
      <c r="C396" s="146" t="s">
        <v>3364</v>
      </c>
      <c r="D396" s="122" t="s">
        <v>3365</v>
      </c>
      <c r="E396" s="145" t="s">
        <v>3589</v>
      </c>
      <c r="F396" s="242">
        <v>0.19</v>
      </c>
    </row>
    <row r="397" spans="2:6" ht="25.5">
      <c r="B397" s="244">
        <v>372</v>
      </c>
      <c r="C397" s="146" t="s">
        <v>3373</v>
      </c>
      <c r="D397" s="122" t="s">
        <v>3374</v>
      </c>
      <c r="E397" s="145" t="s">
        <v>3589</v>
      </c>
      <c r="F397" s="242">
        <v>0.19</v>
      </c>
    </row>
    <row r="398" spans="2:6" ht="25.5">
      <c r="B398" s="244">
        <v>373</v>
      </c>
      <c r="C398" s="146" t="s">
        <v>3381</v>
      </c>
      <c r="D398" s="122" t="s">
        <v>3382</v>
      </c>
      <c r="E398" s="145" t="s">
        <v>3589</v>
      </c>
      <c r="F398" s="242">
        <v>0.19</v>
      </c>
    </row>
    <row r="399" spans="2:6" ht="25.5">
      <c r="B399" s="244">
        <v>374</v>
      </c>
      <c r="C399" s="146" t="s">
        <v>3389</v>
      </c>
      <c r="D399" s="122" t="s">
        <v>3390</v>
      </c>
      <c r="E399" s="145" t="s">
        <v>3589</v>
      </c>
      <c r="F399" s="242">
        <v>0.19</v>
      </c>
    </row>
    <row r="400" spans="2:6" ht="25.5">
      <c r="B400" s="244">
        <v>375</v>
      </c>
      <c r="C400" s="146" t="s">
        <v>3347</v>
      </c>
      <c r="D400" s="122" t="s">
        <v>3399</v>
      </c>
      <c r="E400" s="145" t="s">
        <v>3589</v>
      </c>
      <c r="F400" s="242">
        <v>0.19</v>
      </c>
    </row>
    <row r="401" spans="2:6" ht="25.5">
      <c r="B401" s="244">
        <v>376</v>
      </c>
      <c r="C401" s="146" t="s">
        <v>3406</v>
      </c>
      <c r="D401" s="122" t="s">
        <v>3407</v>
      </c>
      <c r="E401" s="145" t="s">
        <v>3589</v>
      </c>
      <c r="F401" s="242">
        <v>0.19</v>
      </c>
    </row>
    <row r="402" spans="2:6" ht="25.5">
      <c r="B402" s="244">
        <v>377</v>
      </c>
      <c r="C402" s="146" t="s">
        <v>3413</v>
      </c>
      <c r="D402" s="122" t="s">
        <v>3414</v>
      </c>
      <c r="E402" s="145" t="s">
        <v>3589</v>
      </c>
      <c r="F402" s="242">
        <v>0.19</v>
      </c>
    </row>
    <row r="403" spans="2:6" ht="25.5">
      <c r="B403" s="244">
        <v>378</v>
      </c>
      <c r="C403" s="146" t="s">
        <v>3421</v>
      </c>
      <c r="D403" s="122" t="s">
        <v>3422</v>
      </c>
      <c r="E403" s="145" t="s">
        <v>3589</v>
      </c>
      <c r="F403" s="242">
        <v>0.19</v>
      </c>
    </row>
    <row r="404" spans="2:6" ht="25.5">
      <c r="B404" s="244">
        <v>379</v>
      </c>
      <c r="C404" s="146" t="s">
        <v>3428</v>
      </c>
      <c r="D404" s="122" t="s">
        <v>3429</v>
      </c>
      <c r="E404" s="145" t="s">
        <v>3589</v>
      </c>
      <c r="F404" s="242">
        <v>0.19</v>
      </c>
    </row>
    <row r="405" spans="2:6" ht="25.5">
      <c r="B405" s="244">
        <v>380</v>
      </c>
      <c r="C405" s="146" t="s">
        <v>3433</v>
      </c>
      <c r="D405" s="122" t="s">
        <v>3434</v>
      </c>
      <c r="E405" s="145" t="s">
        <v>3589</v>
      </c>
      <c r="F405" s="242">
        <v>0.19</v>
      </c>
    </row>
    <row r="406" spans="2:6" ht="25.5">
      <c r="B406" s="244">
        <v>381</v>
      </c>
      <c r="C406" s="146" t="s">
        <v>3438</v>
      </c>
      <c r="D406" s="146" t="s">
        <v>3439</v>
      </c>
      <c r="E406" s="145" t="s">
        <v>3589</v>
      </c>
      <c r="F406" s="242">
        <v>0.19</v>
      </c>
    </row>
    <row r="407" spans="2:6" ht="25.5">
      <c r="B407" s="244">
        <v>382</v>
      </c>
      <c r="C407" s="146" t="s">
        <v>3444</v>
      </c>
      <c r="D407" s="146" t="s">
        <v>3445</v>
      </c>
      <c r="E407" s="145" t="s">
        <v>3589</v>
      </c>
      <c r="F407" s="242">
        <v>0.19</v>
      </c>
    </row>
    <row r="408" spans="2:6" ht="25.5">
      <c r="B408" s="244">
        <v>383</v>
      </c>
      <c r="C408" s="146" t="s">
        <v>3449</v>
      </c>
      <c r="D408" s="146" t="s">
        <v>3450</v>
      </c>
      <c r="E408" s="145" t="s">
        <v>3589</v>
      </c>
      <c r="F408" s="242">
        <v>0.19</v>
      </c>
    </row>
    <row r="409" spans="2:6" ht="38.25">
      <c r="B409" s="244">
        <v>384</v>
      </c>
      <c r="C409" s="146" t="s">
        <v>3452</v>
      </c>
      <c r="D409" s="146" t="s">
        <v>3453</v>
      </c>
      <c r="E409" s="145" t="s">
        <v>3590</v>
      </c>
      <c r="F409" s="242">
        <v>0.19</v>
      </c>
    </row>
    <row r="410" spans="2:6" ht="25.5">
      <c r="B410" s="244">
        <v>385</v>
      </c>
      <c r="C410" s="146" t="s">
        <v>3455</v>
      </c>
      <c r="D410" s="146" t="s">
        <v>3456</v>
      </c>
      <c r="E410" s="145" t="s">
        <v>3590</v>
      </c>
      <c r="F410" s="242">
        <v>0.19</v>
      </c>
    </row>
    <row r="411" spans="2:6" ht="26.25" thickBot="1">
      <c r="B411" s="245">
        <v>386</v>
      </c>
      <c r="C411" s="246" t="s">
        <v>3458</v>
      </c>
      <c r="D411" s="246" t="s">
        <v>3459</v>
      </c>
      <c r="E411" s="247" t="s">
        <v>3590</v>
      </c>
      <c r="F411" s="248">
        <v>0.19</v>
      </c>
    </row>
    <row r="412" spans="2:6" ht="24.75" customHeight="1">
      <c r="B412" s="806" t="s">
        <v>3275</v>
      </c>
      <c r="C412" s="807"/>
      <c r="D412" s="807"/>
      <c r="E412" s="807"/>
      <c r="F412" s="815"/>
    </row>
    <row r="413" spans="2:6" ht="16.5">
      <c r="C413" s="169" t="s">
        <v>3277</v>
      </c>
      <c r="D413" s="272" t="s">
        <v>3352</v>
      </c>
      <c r="E413" s="145" t="s">
        <v>3589</v>
      </c>
    </row>
    <row r="414" spans="2:6" ht="25.5">
      <c r="C414" s="169" t="s">
        <v>3278</v>
      </c>
      <c r="D414" s="272" t="s">
        <v>3361</v>
      </c>
      <c r="E414" s="145" t="s">
        <v>3589</v>
      </c>
    </row>
    <row r="415" spans="2:6" ht="16.5">
      <c r="C415" s="169" t="s">
        <v>3279</v>
      </c>
      <c r="D415" s="272" t="s">
        <v>3370</v>
      </c>
      <c r="E415" s="145" t="s">
        <v>3589</v>
      </c>
    </row>
    <row r="416" spans="2:6" ht="16.5">
      <c r="C416" s="169" t="s">
        <v>3280</v>
      </c>
      <c r="D416" s="272" t="s">
        <v>3378</v>
      </c>
      <c r="E416" s="145" t="s">
        <v>3589</v>
      </c>
    </row>
    <row r="417" spans="3:5" ht="12.75" customHeight="1">
      <c r="C417" s="169" t="s">
        <v>3281</v>
      </c>
      <c r="D417" s="169" t="s">
        <v>3386</v>
      </c>
      <c r="E417" s="145" t="s">
        <v>3589</v>
      </c>
    </row>
    <row r="418" spans="3:5" ht="16.5">
      <c r="C418" s="169" t="s">
        <v>3282</v>
      </c>
      <c r="D418" s="272" t="s">
        <v>3395</v>
      </c>
      <c r="E418" s="145" t="s">
        <v>3589</v>
      </c>
    </row>
    <row r="419" spans="3:5" ht="16.5">
      <c r="C419" s="169" t="s">
        <v>3283</v>
      </c>
      <c r="D419" s="272" t="s">
        <v>3395</v>
      </c>
      <c r="E419" s="145" t="s">
        <v>3589</v>
      </c>
    </row>
    <row r="420" spans="3:5" ht="25.5">
      <c r="C420" s="169" t="s">
        <v>3284</v>
      </c>
      <c r="D420" s="169" t="s">
        <v>3411</v>
      </c>
      <c r="E420" s="145" t="s">
        <v>3589</v>
      </c>
    </row>
    <row r="421" spans="3:5" ht="51">
      <c r="C421" s="169" t="s">
        <v>3285</v>
      </c>
      <c r="D421" s="169" t="s">
        <v>3419</v>
      </c>
      <c r="E421" s="145" t="s">
        <v>3589</v>
      </c>
    </row>
    <row r="422" spans="3:5" ht="38.25">
      <c r="C422" s="169" t="s">
        <v>3286</v>
      </c>
      <c r="D422" s="169" t="s">
        <v>3425</v>
      </c>
      <c r="E422" s="145" t="s">
        <v>3589</v>
      </c>
    </row>
    <row r="423" spans="3:5" ht="25.5">
      <c r="C423" s="169" t="s">
        <v>3287</v>
      </c>
      <c r="D423" s="272" t="s">
        <v>3431</v>
      </c>
      <c r="E423" s="145" t="s">
        <v>3589</v>
      </c>
    </row>
    <row r="424" spans="3:5" ht="51">
      <c r="C424" s="169" t="s">
        <v>3288</v>
      </c>
      <c r="D424" s="169" t="s">
        <v>3435</v>
      </c>
      <c r="E424" s="145" t="s">
        <v>3589</v>
      </c>
    </row>
    <row r="425" spans="3:5" ht="38.25">
      <c r="C425" s="169" t="s">
        <v>3289</v>
      </c>
      <c r="D425" s="169" t="s">
        <v>3441</v>
      </c>
      <c r="E425" s="145" t="s">
        <v>3589</v>
      </c>
    </row>
    <row r="426" spans="3:5" ht="25.5">
      <c r="C426" s="169" t="s">
        <v>3290</v>
      </c>
      <c r="D426" s="169" t="s">
        <v>3447</v>
      </c>
      <c r="E426" s="145" t="s">
        <v>3589</v>
      </c>
    </row>
    <row r="427" spans="3:5">
      <c r="C427" s="169" t="s">
        <v>3637</v>
      </c>
      <c r="D427" s="169" t="s">
        <v>3639</v>
      </c>
      <c r="E427" s="145" t="s">
        <v>3589</v>
      </c>
    </row>
    <row r="428" spans="3:5" ht="25.5">
      <c r="C428" s="169" t="s">
        <v>3638</v>
      </c>
      <c r="D428" s="169" t="s">
        <v>3639</v>
      </c>
      <c r="E428" s="145" t="s">
        <v>3589</v>
      </c>
    </row>
    <row r="429" spans="3:5">
      <c r="C429" s="169" t="s">
        <v>3640</v>
      </c>
      <c r="D429" s="169" t="s">
        <v>3639</v>
      </c>
      <c r="E429" s="145" t="s">
        <v>3589</v>
      </c>
    </row>
    <row r="430" spans="3:5">
      <c r="C430" s="169" t="s">
        <v>3641</v>
      </c>
      <c r="D430" s="169" t="s">
        <v>3639</v>
      </c>
      <c r="E430" s="145" t="s">
        <v>3589</v>
      </c>
    </row>
    <row r="431" spans="3:5">
      <c r="C431" s="169" t="s">
        <v>3643</v>
      </c>
      <c r="D431" s="169" t="s">
        <v>3642</v>
      </c>
      <c r="E431" s="145" t="s">
        <v>3589</v>
      </c>
    </row>
  </sheetData>
  <mergeCells count="23">
    <mergeCell ref="B412:F412"/>
    <mergeCell ref="B366:F366"/>
    <mergeCell ref="B393:F393"/>
    <mergeCell ref="B111:F111"/>
    <mergeCell ref="B2:H2"/>
    <mergeCell ref="B3:H3"/>
    <mergeCell ref="G15:H15"/>
    <mergeCell ref="B105:F105"/>
    <mergeCell ref="I14:J14"/>
    <mergeCell ref="B5:D5"/>
    <mergeCell ref="B6:D6"/>
    <mergeCell ref="B7:D7"/>
    <mergeCell ref="B8:D8"/>
    <mergeCell ref="B9:D9"/>
    <mergeCell ref="B10:D10"/>
    <mergeCell ref="B11:D11"/>
    <mergeCell ref="B12:D12"/>
    <mergeCell ref="B13:D13"/>
    <mergeCell ref="I15:J15"/>
    <mergeCell ref="B17:F17"/>
    <mergeCell ref="B35:F35"/>
    <mergeCell ref="B48:F48"/>
    <mergeCell ref="B77:F77"/>
  </mergeCells>
  <conditionalFormatting sqref="B36:B47 B49:B76 B78:B104 B106:B110 B112:B353 B355:B365">
    <cfRule type="duplicateValues" dxfId="1" priority="186"/>
  </conditionalFormatting>
  <conditionalFormatting sqref="B367 B369 B371 B373 B375 B377 B379 B381 B383 B385 B387 B389 B391">
    <cfRule type="duplicateValues" dxfId="0"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24"/>
  <sheetViews>
    <sheetView topLeftCell="A18" zoomScaleNormal="100" workbookViewId="0">
      <selection activeCell="B24" sqref="B24"/>
    </sheetView>
  </sheetViews>
  <sheetFormatPr baseColWidth="10" defaultColWidth="11.42578125" defaultRowHeight="15"/>
  <cols>
    <col min="2" max="2" width="29" style="17" customWidth="1"/>
    <col min="3" max="3" width="56" style="205" customWidth="1"/>
    <col min="4" max="4" width="27.5703125" customWidth="1"/>
    <col min="258" max="258" width="29" customWidth="1"/>
    <col min="259" max="259" width="29.140625" customWidth="1"/>
    <col min="260" max="260" width="27.5703125" customWidth="1"/>
    <col min="514" max="514" width="29" customWidth="1"/>
    <col min="515" max="515" width="29.140625" customWidth="1"/>
    <col min="516" max="516" width="27.5703125" customWidth="1"/>
    <col min="770" max="770" width="29" customWidth="1"/>
    <col min="771" max="771" width="29.140625" customWidth="1"/>
    <col min="772" max="772" width="27.5703125" customWidth="1"/>
    <col min="1026" max="1026" width="29" customWidth="1"/>
    <col min="1027" max="1027" width="29.140625" customWidth="1"/>
    <col min="1028" max="1028" width="27.5703125" customWidth="1"/>
    <col min="1282" max="1282" width="29" customWidth="1"/>
    <col min="1283" max="1283" width="29.140625" customWidth="1"/>
    <col min="1284" max="1284" width="27.5703125" customWidth="1"/>
    <col min="1538" max="1538" width="29" customWidth="1"/>
    <col min="1539" max="1539" width="29.140625" customWidth="1"/>
    <col min="1540" max="1540" width="27.5703125" customWidth="1"/>
    <col min="1794" max="1794" width="29" customWidth="1"/>
    <col min="1795" max="1795" width="29.140625" customWidth="1"/>
    <col min="1796" max="1796" width="27.5703125" customWidth="1"/>
    <col min="2050" max="2050" width="29" customWidth="1"/>
    <col min="2051" max="2051" width="29.140625" customWidth="1"/>
    <col min="2052" max="2052" width="27.5703125" customWidth="1"/>
    <col min="2306" max="2306" width="29" customWidth="1"/>
    <col min="2307" max="2307" width="29.140625" customWidth="1"/>
    <col min="2308" max="2308" width="27.5703125" customWidth="1"/>
    <col min="2562" max="2562" width="29" customWidth="1"/>
    <col min="2563" max="2563" width="29.140625" customWidth="1"/>
    <col min="2564" max="2564" width="27.5703125" customWidth="1"/>
    <col min="2818" max="2818" width="29" customWidth="1"/>
    <col min="2819" max="2819" width="29.140625" customWidth="1"/>
    <col min="2820" max="2820" width="27.5703125" customWidth="1"/>
    <col min="3074" max="3074" width="29" customWidth="1"/>
    <col min="3075" max="3075" width="29.140625" customWidth="1"/>
    <col min="3076" max="3076" width="27.5703125" customWidth="1"/>
    <col min="3330" max="3330" width="29" customWidth="1"/>
    <col min="3331" max="3331" width="29.140625" customWidth="1"/>
    <col min="3332" max="3332" width="27.5703125" customWidth="1"/>
    <col min="3586" max="3586" width="29" customWidth="1"/>
    <col min="3587" max="3587" width="29.140625" customWidth="1"/>
    <col min="3588" max="3588" width="27.5703125" customWidth="1"/>
    <col min="3842" max="3842" width="29" customWidth="1"/>
    <col min="3843" max="3843" width="29.140625" customWidth="1"/>
    <col min="3844" max="3844" width="27.5703125" customWidth="1"/>
    <col min="4098" max="4098" width="29" customWidth="1"/>
    <col min="4099" max="4099" width="29.140625" customWidth="1"/>
    <col min="4100" max="4100" width="27.5703125" customWidth="1"/>
    <col min="4354" max="4354" width="29" customWidth="1"/>
    <col min="4355" max="4355" width="29.140625" customWidth="1"/>
    <col min="4356" max="4356" width="27.5703125" customWidth="1"/>
    <col min="4610" max="4610" width="29" customWidth="1"/>
    <col min="4611" max="4611" width="29.140625" customWidth="1"/>
    <col min="4612" max="4612" width="27.5703125" customWidth="1"/>
    <col min="4866" max="4866" width="29" customWidth="1"/>
    <col min="4867" max="4867" width="29.140625" customWidth="1"/>
    <col min="4868" max="4868" width="27.5703125" customWidth="1"/>
    <col min="5122" max="5122" width="29" customWidth="1"/>
    <col min="5123" max="5123" width="29.140625" customWidth="1"/>
    <col min="5124" max="5124" width="27.5703125" customWidth="1"/>
    <col min="5378" max="5378" width="29" customWidth="1"/>
    <col min="5379" max="5379" width="29.140625" customWidth="1"/>
    <col min="5380" max="5380" width="27.5703125" customWidth="1"/>
    <col min="5634" max="5634" width="29" customWidth="1"/>
    <col min="5635" max="5635" width="29.140625" customWidth="1"/>
    <col min="5636" max="5636" width="27.5703125" customWidth="1"/>
    <col min="5890" max="5890" width="29" customWidth="1"/>
    <col min="5891" max="5891" width="29.140625" customWidth="1"/>
    <col min="5892" max="5892" width="27.5703125" customWidth="1"/>
    <col min="6146" max="6146" width="29" customWidth="1"/>
    <col min="6147" max="6147" width="29.140625" customWidth="1"/>
    <col min="6148" max="6148" width="27.5703125" customWidth="1"/>
    <col min="6402" max="6402" width="29" customWidth="1"/>
    <col min="6403" max="6403" width="29.140625" customWidth="1"/>
    <col min="6404" max="6404" width="27.5703125" customWidth="1"/>
    <col min="6658" max="6658" width="29" customWidth="1"/>
    <col min="6659" max="6659" width="29.140625" customWidth="1"/>
    <col min="6660" max="6660" width="27.5703125" customWidth="1"/>
    <col min="6914" max="6914" width="29" customWidth="1"/>
    <col min="6915" max="6915" width="29.140625" customWidth="1"/>
    <col min="6916" max="6916" width="27.5703125" customWidth="1"/>
    <col min="7170" max="7170" width="29" customWidth="1"/>
    <col min="7171" max="7171" width="29.140625" customWidth="1"/>
    <col min="7172" max="7172" width="27.5703125" customWidth="1"/>
    <col min="7426" max="7426" width="29" customWidth="1"/>
    <col min="7427" max="7427" width="29.140625" customWidth="1"/>
    <col min="7428" max="7428" width="27.5703125" customWidth="1"/>
    <col min="7682" max="7682" width="29" customWidth="1"/>
    <col min="7683" max="7683" width="29.140625" customWidth="1"/>
    <col min="7684" max="7684" width="27.5703125" customWidth="1"/>
    <col min="7938" max="7938" width="29" customWidth="1"/>
    <col min="7939" max="7939" width="29.140625" customWidth="1"/>
    <col min="7940" max="7940" width="27.5703125" customWidth="1"/>
    <col min="8194" max="8194" width="29" customWidth="1"/>
    <col min="8195" max="8195" width="29.140625" customWidth="1"/>
    <col min="8196" max="8196" width="27.5703125" customWidth="1"/>
    <col min="8450" max="8450" width="29" customWidth="1"/>
    <col min="8451" max="8451" width="29.140625" customWidth="1"/>
    <col min="8452" max="8452" width="27.5703125" customWidth="1"/>
    <col min="8706" max="8706" width="29" customWidth="1"/>
    <col min="8707" max="8707" width="29.140625" customWidth="1"/>
    <col min="8708" max="8708" width="27.5703125" customWidth="1"/>
    <col min="8962" max="8962" width="29" customWidth="1"/>
    <col min="8963" max="8963" width="29.140625" customWidth="1"/>
    <col min="8964" max="8964" width="27.5703125" customWidth="1"/>
    <col min="9218" max="9218" width="29" customWidth="1"/>
    <col min="9219" max="9219" width="29.140625" customWidth="1"/>
    <col min="9220" max="9220" width="27.5703125" customWidth="1"/>
    <col min="9474" max="9474" width="29" customWidth="1"/>
    <col min="9475" max="9475" width="29.140625" customWidth="1"/>
    <col min="9476" max="9476" width="27.5703125" customWidth="1"/>
    <col min="9730" max="9730" width="29" customWidth="1"/>
    <col min="9731" max="9731" width="29.140625" customWidth="1"/>
    <col min="9732" max="9732" width="27.5703125" customWidth="1"/>
    <col min="9986" max="9986" width="29" customWidth="1"/>
    <col min="9987" max="9987" width="29.140625" customWidth="1"/>
    <col min="9988" max="9988" width="27.5703125" customWidth="1"/>
    <col min="10242" max="10242" width="29" customWidth="1"/>
    <col min="10243" max="10243" width="29.140625" customWidth="1"/>
    <col min="10244" max="10244" width="27.5703125" customWidth="1"/>
    <col min="10498" max="10498" width="29" customWidth="1"/>
    <col min="10499" max="10499" width="29.140625" customWidth="1"/>
    <col min="10500" max="10500" width="27.5703125" customWidth="1"/>
    <col min="10754" max="10754" width="29" customWidth="1"/>
    <col min="10755" max="10755" width="29.140625" customWidth="1"/>
    <col min="10756" max="10756" width="27.5703125" customWidth="1"/>
    <col min="11010" max="11010" width="29" customWidth="1"/>
    <col min="11011" max="11011" width="29.140625" customWidth="1"/>
    <col min="11012" max="11012" width="27.5703125" customWidth="1"/>
    <col min="11266" max="11266" width="29" customWidth="1"/>
    <col min="11267" max="11267" width="29.140625" customWidth="1"/>
    <col min="11268" max="11268" width="27.5703125" customWidth="1"/>
    <col min="11522" max="11522" width="29" customWidth="1"/>
    <col min="11523" max="11523" width="29.140625" customWidth="1"/>
    <col min="11524" max="11524" width="27.5703125" customWidth="1"/>
    <col min="11778" max="11778" width="29" customWidth="1"/>
    <col min="11779" max="11779" width="29.140625" customWidth="1"/>
    <col min="11780" max="11780" width="27.5703125" customWidth="1"/>
    <col min="12034" max="12034" width="29" customWidth="1"/>
    <col min="12035" max="12035" width="29.140625" customWidth="1"/>
    <col min="12036" max="12036" width="27.5703125" customWidth="1"/>
    <col min="12290" max="12290" width="29" customWidth="1"/>
    <col min="12291" max="12291" width="29.140625" customWidth="1"/>
    <col min="12292" max="12292" width="27.5703125" customWidth="1"/>
    <col min="12546" max="12546" width="29" customWidth="1"/>
    <col min="12547" max="12547" width="29.140625" customWidth="1"/>
    <col min="12548" max="12548" width="27.5703125" customWidth="1"/>
    <col min="12802" max="12802" width="29" customWidth="1"/>
    <col min="12803" max="12803" width="29.140625" customWidth="1"/>
    <col min="12804" max="12804" width="27.5703125" customWidth="1"/>
    <col min="13058" max="13058" width="29" customWidth="1"/>
    <col min="13059" max="13059" width="29.140625" customWidth="1"/>
    <col min="13060" max="13060" width="27.5703125" customWidth="1"/>
    <col min="13314" max="13314" width="29" customWidth="1"/>
    <col min="13315" max="13315" width="29.140625" customWidth="1"/>
    <col min="13316" max="13316" width="27.5703125" customWidth="1"/>
    <col min="13570" max="13570" width="29" customWidth="1"/>
    <col min="13571" max="13571" width="29.140625" customWidth="1"/>
    <col min="13572" max="13572" width="27.5703125" customWidth="1"/>
    <col min="13826" max="13826" width="29" customWidth="1"/>
    <col min="13827" max="13827" width="29.140625" customWidth="1"/>
    <col min="13828" max="13828" width="27.5703125" customWidth="1"/>
    <col min="14082" max="14082" width="29" customWidth="1"/>
    <col min="14083" max="14083" width="29.140625" customWidth="1"/>
    <col min="14084" max="14084" width="27.5703125" customWidth="1"/>
    <col min="14338" max="14338" width="29" customWidth="1"/>
    <col min="14339" max="14339" width="29.140625" customWidth="1"/>
    <col min="14340" max="14340" width="27.5703125" customWidth="1"/>
    <col min="14594" max="14594" width="29" customWidth="1"/>
    <col min="14595" max="14595" width="29.140625" customWidth="1"/>
    <col min="14596" max="14596" width="27.5703125" customWidth="1"/>
    <col min="14850" max="14850" width="29" customWidth="1"/>
    <col min="14851" max="14851" width="29.140625" customWidth="1"/>
    <col min="14852" max="14852" width="27.5703125" customWidth="1"/>
    <col min="15106" max="15106" width="29" customWidth="1"/>
    <col min="15107" max="15107" width="29.140625" customWidth="1"/>
    <col min="15108" max="15108" width="27.5703125" customWidth="1"/>
    <col min="15362" max="15362" width="29" customWidth="1"/>
    <col min="15363" max="15363" width="29.140625" customWidth="1"/>
    <col min="15364" max="15364" width="27.5703125" customWidth="1"/>
    <col min="15618" max="15618" width="29" customWidth="1"/>
    <col min="15619" max="15619" width="29.140625" customWidth="1"/>
    <col min="15620" max="15620" width="27.5703125" customWidth="1"/>
    <col min="15874" max="15874" width="29" customWidth="1"/>
    <col min="15875" max="15875" width="29.140625" customWidth="1"/>
    <col min="15876" max="15876" width="27.5703125" customWidth="1"/>
    <col min="16130" max="16130" width="29" customWidth="1"/>
    <col min="16131" max="16131" width="29.140625" customWidth="1"/>
    <col min="16132" max="16132" width="27.5703125" customWidth="1"/>
  </cols>
  <sheetData>
    <row r="1" spans="1:3">
      <c r="A1" s="824" t="s">
        <v>3591</v>
      </c>
      <c r="B1" s="838" t="s">
        <v>3592</v>
      </c>
      <c r="C1" s="824" t="s">
        <v>3593</v>
      </c>
    </row>
    <row r="2" spans="1:3">
      <c r="A2" s="825" t="s">
        <v>3594</v>
      </c>
      <c r="B2" s="839">
        <v>42397</v>
      </c>
      <c r="C2" s="825" t="s">
        <v>3595</v>
      </c>
    </row>
    <row r="3" spans="1:3">
      <c r="A3" s="16" t="s">
        <v>3594</v>
      </c>
      <c r="B3" s="18">
        <v>42397</v>
      </c>
      <c r="C3" s="198" t="s">
        <v>3595</v>
      </c>
    </row>
    <row r="4" spans="1:3" ht="45">
      <c r="A4" s="16" t="s">
        <v>3596</v>
      </c>
      <c r="B4" s="18">
        <v>42677</v>
      </c>
      <c r="C4" s="198" t="s">
        <v>3597</v>
      </c>
    </row>
    <row r="5" spans="1:3" ht="90">
      <c r="A5" s="16" t="s">
        <v>3598</v>
      </c>
      <c r="B5" s="18">
        <v>42998</v>
      </c>
      <c r="C5" s="198" t="s">
        <v>3599</v>
      </c>
    </row>
    <row r="6" spans="1:3" ht="78.75">
      <c r="A6" s="16" t="s">
        <v>3600</v>
      </c>
      <c r="B6" s="18">
        <v>43145</v>
      </c>
      <c r="C6" s="198" t="s">
        <v>3601</v>
      </c>
    </row>
    <row r="7" spans="1:3" ht="112.5">
      <c r="A7" s="16" t="s">
        <v>3602</v>
      </c>
      <c r="B7" s="18">
        <v>43347</v>
      </c>
      <c r="C7" s="198" t="s">
        <v>3603</v>
      </c>
    </row>
    <row r="8" spans="1:3" ht="247.5">
      <c r="A8" s="16" t="s">
        <v>3604</v>
      </c>
      <c r="B8" s="18">
        <v>43488</v>
      </c>
      <c r="C8" s="198" t="s">
        <v>3605</v>
      </c>
    </row>
    <row r="9" spans="1:3" ht="167.25" customHeight="1">
      <c r="A9" s="19" t="s">
        <v>3606</v>
      </c>
      <c r="B9" s="20">
        <v>43655</v>
      </c>
      <c r="C9" s="199" t="s">
        <v>3607</v>
      </c>
    </row>
    <row r="10" spans="1:3" ht="56.25">
      <c r="A10" s="826" t="s">
        <v>3608</v>
      </c>
      <c r="B10" s="829">
        <v>44028</v>
      </c>
      <c r="C10" s="200" t="s">
        <v>3609</v>
      </c>
    </row>
    <row r="11" spans="1:3">
      <c r="A11" s="827"/>
      <c r="B11" s="830"/>
      <c r="C11" s="201" t="s">
        <v>3610</v>
      </c>
    </row>
    <row r="12" spans="1:3" ht="22.5">
      <c r="A12" s="827"/>
      <c r="B12" s="830"/>
      <c r="C12" s="201" t="s">
        <v>3611</v>
      </c>
    </row>
    <row r="13" spans="1:3" ht="78.75">
      <c r="A13" s="828"/>
      <c r="B13" s="831"/>
      <c r="C13" s="201" t="s">
        <v>3612</v>
      </c>
    </row>
    <row r="14" spans="1:3">
      <c r="A14" s="832" t="s">
        <v>3613</v>
      </c>
      <c r="B14" s="835">
        <v>45204</v>
      </c>
      <c r="C14" s="202" t="s">
        <v>3614</v>
      </c>
    </row>
    <row r="15" spans="1:3">
      <c r="A15" s="833"/>
      <c r="B15" s="836"/>
      <c r="C15" s="203" t="s">
        <v>3615</v>
      </c>
    </row>
    <row r="16" spans="1:3">
      <c r="A16" s="833"/>
      <c r="B16" s="836"/>
      <c r="C16" s="203" t="s">
        <v>3616</v>
      </c>
    </row>
    <row r="17" spans="1:3" ht="22.5">
      <c r="A17" s="833"/>
      <c r="B17" s="836"/>
      <c r="C17" s="203" t="s">
        <v>3617</v>
      </c>
    </row>
    <row r="18" spans="1:3" ht="22.5">
      <c r="A18" s="833"/>
      <c r="B18" s="836"/>
      <c r="C18" s="203" t="s">
        <v>3618</v>
      </c>
    </row>
    <row r="19" spans="1:3">
      <c r="A19" s="833"/>
      <c r="B19" s="836"/>
      <c r="C19" s="203" t="s">
        <v>3619</v>
      </c>
    </row>
    <row r="20" spans="1:3" ht="22.5">
      <c r="A20" s="834"/>
      <c r="B20" s="837"/>
      <c r="C20" s="204" t="s">
        <v>3620</v>
      </c>
    </row>
    <row r="21" spans="1:3" ht="38.25">
      <c r="A21" s="190" t="s">
        <v>3621</v>
      </c>
      <c r="B21" s="191">
        <v>45407</v>
      </c>
      <c r="C21" s="206" t="s">
        <v>3622</v>
      </c>
    </row>
    <row r="22" spans="1:3" ht="78.75">
      <c r="A22" s="30" t="s">
        <v>3623</v>
      </c>
      <c r="B22" s="7">
        <v>45709</v>
      </c>
      <c r="C22" s="199" t="s">
        <v>3624</v>
      </c>
    </row>
    <row r="23" spans="1:3" ht="78.75">
      <c r="A23" s="30" t="s">
        <v>3625</v>
      </c>
      <c r="B23" s="7">
        <v>45777</v>
      </c>
      <c r="C23" s="199" t="s">
        <v>3626</v>
      </c>
    </row>
    <row r="24" spans="1:3" ht="95.25" customHeight="1">
      <c r="A24" s="30" t="s">
        <v>3628</v>
      </c>
      <c r="B24" s="7">
        <v>46066</v>
      </c>
      <c r="C24" s="199" t="s">
        <v>3660</v>
      </c>
    </row>
  </sheetData>
  <mergeCells count="7">
    <mergeCell ref="C1:C2"/>
    <mergeCell ref="A10:A13"/>
    <mergeCell ref="B10:B13"/>
    <mergeCell ref="A14:A20"/>
    <mergeCell ref="B14:B20"/>
    <mergeCell ref="A1:A2"/>
    <mergeCell ref="B1:B2"/>
  </mergeCells>
  <pageMargins left="0.7" right="0.7" top="0.75" bottom="0.75" header="0.3" footer="0.3"/>
  <pageSetup orientation="portrait" r:id="rId1"/>
</worksheet>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35</vt:i4>
      </vt:variant>
    </vt:vector>
  </HeadingPairs>
  <TitlesOfParts>
    <vt:vector size="44" baseType="lpstr">
      <vt:lpstr>FORMATO MATERIAL APOYO</vt:lpstr>
      <vt:lpstr>ALOJAMIENTO Y,O TRANSPORTE</vt:lpstr>
      <vt:lpstr>OLLA COMUNITARIA</vt:lpstr>
      <vt:lpstr>MATERIALES</vt:lpstr>
      <vt:lpstr>SRC</vt:lpstr>
      <vt:lpstr>TOPES 2026</vt:lpstr>
      <vt:lpstr>PRECIOS 2026</vt:lpstr>
      <vt:lpstr>TARIFARIO 2026</vt:lpstr>
      <vt:lpstr>CONTROL DE CAMBIOS</vt:lpstr>
      <vt:lpstr>AMAZONAS</vt:lpstr>
      <vt:lpstr>ANTIOQUIA</vt:lpstr>
      <vt:lpstr>ARAUCA</vt:lpstr>
      <vt:lpstr>ARCHIPIÉLAGO_DE_SAN_ANDRÉS</vt:lpstr>
      <vt:lpstr>'ALOJAMIENTO Y,O TRANSPORTE'!Área_de_impresión</vt:lpstr>
      <vt:lpstr>'FORMATO MATERIAL APOYO'!Área_de_impresión</vt:lpstr>
      <vt:lpstr>ATLÁNTICO</vt:lpstr>
      <vt:lpstr>BOGOTA</vt:lpstr>
      <vt:lpstr>BOLÍVAR</vt:lpstr>
      <vt:lpstr>BOYACÁ</vt:lpstr>
      <vt:lpstr>CALDAS</vt:lpstr>
      <vt:lpstr>CAQUETÁ</vt:lpstr>
      <vt:lpstr>CASANARE</vt:lpstr>
      <vt:lpstr>CAUCA</vt:lpstr>
      <vt:lpstr>CESAR</vt:lpstr>
      <vt:lpstr>CHOCÓ</vt:lpstr>
      <vt:lpstr>CÓRDOBA</vt:lpstr>
      <vt:lpstr>CUNDINAMARCA</vt:lpstr>
      <vt:lpstr>GUAINÍA</vt:lpstr>
      <vt:lpstr>GUAVIARE</vt:lpstr>
      <vt:lpstr>HUILA</vt:lpstr>
      <vt:lpstr>LA_GUAJIRA</vt:lpstr>
      <vt:lpstr>MAGDALENA</vt:lpstr>
      <vt:lpstr>META</vt:lpstr>
      <vt:lpstr>NARIÑO</vt:lpstr>
      <vt:lpstr>NORTE_DE_SANTANDER</vt:lpstr>
      <vt:lpstr>PUTUMAYO</vt:lpstr>
      <vt:lpstr>QUINDÍO</vt:lpstr>
      <vt:lpstr>RISARALDA</vt:lpstr>
      <vt:lpstr>SANTANDER</vt:lpstr>
      <vt:lpstr>SUCRE</vt:lpstr>
      <vt:lpstr>TOLIMA</vt:lpstr>
      <vt:lpstr>VALLE_DEL_CAUCA</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Gloria Matilde Puentes Vergara</dc:creator>
  <cp:keywords/>
  <dc:description/>
  <cp:lastModifiedBy>Cesar Eduardo Estrada Narvaez</cp:lastModifiedBy>
  <cp:revision/>
  <dcterms:created xsi:type="dcterms:W3CDTF">2012-08-13T14:06:49Z</dcterms:created>
  <dcterms:modified xsi:type="dcterms:W3CDTF">2026-02-20T17:10:21Z</dcterms:modified>
  <cp:category/>
  <cp:contentStatus/>
</cp:coreProperties>
</file>