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eidy_morales_unidadvictimas_gov_co/Documents/2025/EJECUCION/INDICADOR/"/>
    </mc:Choice>
  </mc:AlternateContent>
  <xr:revisionPtr revIDLastSave="67" documentId="8_{6786302F-E153-4986-8CB2-0FA2D4D4D317}" xr6:coauthVersionLast="47" xr6:coauthVersionMax="47" xr10:uidLastSave="{7DD6DA99-5B85-47E0-B4AE-682C01DCBFE8}"/>
  <bookViews>
    <workbookView xWindow="-120" yWindow="-120" windowWidth="24240" windowHeight="13140" xr2:uid="{00000000-000D-0000-FFFF-FFFF00000000}"/>
  </bookViews>
  <sheets>
    <sheet name="PRESUPUESTO 2025" sheetId="4" r:id="rId1"/>
    <sheet name="AGREGADA" sheetId="2" state="hidden" r:id="rId2"/>
  </sheets>
  <externalReferences>
    <externalReference r:id="rId3"/>
  </externalReferences>
  <definedNames>
    <definedName name="_xlnm._FilterDatabase" localSheetId="0" hidden="1">'PRESUPUESTO 2025'!$A$1:$P$136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4" i="4" s="1"/>
  <c r="H5" i="4"/>
  <c r="H4" i="4" s="1"/>
  <c r="I5" i="4"/>
  <c r="J5" i="4"/>
  <c r="J4" i="4" s="1"/>
  <c r="K5" i="4"/>
  <c r="K4" i="4" s="1"/>
  <c r="L5" i="4"/>
  <c r="M5" i="4"/>
  <c r="N5" i="4"/>
  <c r="O5" i="4"/>
  <c r="P5" i="4"/>
  <c r="I4" i="4"/>
  <c r="L4" i="4"/>
  <c r="M4" i="4"/>
  <c r="N4" i="4"/>
  <c r="O4" i="4"/>
  <c r="P4" i="4"/>
  <c r="F134" i="4"/>
  <c r="F4" i="4"/>
  <c r="F43" i="4"/>
  <c r="G43" i="4"/>
  <c r="H43" i="4"/>
  <c r="I43" i="4"/>
  <c r="J43" i="4"/>
  <c r="K43" i="4"/>
  <c r="L43" i="4"/>
  <c r="M43" i="4"/>
  <c r="N43" i="4"/>
  <c r="O43" i="4"/>
  <c r="P43" i="4"/>
  <c r="G130" i="4"/>
  <c r="H130" i="4"/>
  <c r="I130" i="4"/>
  <c r="J130" i="4"/>
  <c r="K130" i="4"/>
  <c r="L130" i="4"/>
  <c r="M130" i="4"/>
  <c r="N130" i="4"/>
  <c r="O130" i="4"/>
  <c r="P130" i="4"/>
  <c r="F130" i="4"/>
  <c r="G127" i="4"/>
  <c r="H127" i="4"/>
  <c r="I127" i="4"/>
  <c r="J127" i="4"/>
  <c r="K127" i="4"/>
  <c r="L127" i="4"/>
  <c r="M127" i="4"/>
  <c r="N127" i="4"/>
  <c r="O127" i="4"/>
  <c r="P127" i="4"/>
  <c r="F127" i="4"/>
  <c r="G118" i="4"/>
  <c r="H118" i="4"/>
  <c r="I118" i="4"/>
  <c r="J118" i="4"/>
  <c r="K118" i="4"/>
  <c r="L118" i="4"/>
  <c r="M118" i="4"/>
  <c r="N118" i="4"/>
  <c r="O118" i="4"/>
  <c r="P118" i="4"/>
  <c r="F118" i="4"/>
  <c r="P106" i="4"/>
  <c r="G106" i="4"/>
  <c r="H106" i="4"/>
  <c r="I106" i="4"/>
  <c r="J106" i="4"/>
  <c r="K106" i="4"/>
  <c r="L106" i="4"/>
  <c r="M106" i="4"/>
  <c r="N106" i="4"/>
  <c r="O106" i="4"/>
  <c r="F106" i="4"/>
  <c r="G98" i="4"/>
  <c r="H98" i="4"/>
  <c r="I98" i="4"/>
  <c r="J98" i="4"/>
  <c r="K98" i="4"/>
  <c r="L98" i="4"/>
  <c r="M98" i="4"/>
  <c r="N98" i="4"/>
  <c r="O98" i="4"/>
  <c r="P98" i="4"/>
  <c r="F98" i="4"/>
  <c r="G91" i="4"/>
  <c r="H91" i="4"/>
  <c r="I91" i="4"/>
  <c r="J91" i="4"/>
  <c r="K91" i="4"/>
  <c r="L91" i="4"/>
  <c r="M91" i="4"/>
  <c r="N91" i="4"/>
  <c r="O91" i="4"/>
  <c r="P91" i="4"/>
  <c r="F91" i="4"/>
  <c r="G88" i="4"/>
  <c r="H88" i="4"/>
  <c r="I88" i="4"/>
  <c r="J88" i="4"/>
  <c r="K88" i="4"/>
  <c r="L88" i="4"/>
  <c r="M88" i="4"/>
  <c r="N88" i="4"/>
  <c r="O88" i="4"/>
  <c r="P88" i="4"/>
  <c r="F88" i="4"/>
  <c r="G77" i="4"/>
  <c r="H77" i="4"/>
  <c r="I77" i="4"/>
  <c r="J77" i="4"/>
  <c r="K77" i="4"/>
  <c r="L77" i="4"/>
  <c r="M77" i="4"/>
  <c r="N77" i="4"/>
  <c r="O77" i="4"/>
  <c r="P77" i="4"/>
  <c r="F77" i="4"/>
  <c r="G64" i="4"/>
  <c r="H64" i="4"/>
  <c r="I64" i="4"/>
  <c r="J64" i="4"/>
  <c r="K64" i="4"/>
  <c r="L64" i="4"/>
  <c r="M64" i="4"/>
  <c r="N64" i="4"/>
  <c r="O64" i="4"/>
  <c r="P64" i="4"/>
  <c r="G60" i="4"/>
  <c r="H60" i="4"/>
  <c r="I60" i="4"/>
  <c r="J60" i="4"/>
  <c r="K60" i="4"/>
  <c r="L60" i="4"/>
  <c r="M60" i="4"/>
  <c r="N60" i="4"/>
  <c r="O60" i="4"/>
  <c r="P60" i="4"/>
  <c r="F60" i="4"/>
  <c r="G26" i="4"/>
  <c r="H26" i="4"/>
  <c r="I26" i="4"/>
  <c r="J26" i="4"/>
  <c r="K26" i="4"/>
  <c r="L26" i="4"/>
  <c r="M26" i="4"/>
  <c r="N26" i="4"/>
  <c r="O26" i="4"/>
  <c r="P26" i="4"/>
  <c r="F26" i="4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N8" i="4"/>
  <c r="N7" i="4" s="1"/>
  <c r="O8" i="4"/>
  <c r="O7" i="4" s="1"/>
  <c r="P8" i="4"/>
  <c r="P7" i="4" s="1"/>
  <c r="F8" i="4"/>
  <c r="F7" i="4" s="1"/>
  <c r="G18" i="4"/>
  <c r="H18" i="4"/>
  <c r="I18" i="4"/>
  <c r="J18" i="4"/>
  <c r="K18" i="4"/>
  <c r="L18" i="4"/>
  <c r="M18" i="4"/>
  <c r="N18" i="4"/>
  <c r="O18" i="4"/>
  <c r="P18" i="4"/>
  <c r="F18" i="4"/>
  <c r="J74" i="4"/>
  <c r="J36" i="4"/>
  <c r="I71" i="4"/>
  <c r="I70" i="4" s="1"/>
  <c r="G71" i="4"/>
  <c r="G70" i="4" s="1"/>
  <c r="H71" i="4"/>
  <c r="H70" i="4" s="1"/>
  <c r="J71" i="4"/>
  <c r="J70" i="4" s="1"/>
  <c r="K71" i="4"/>
  <c r="K70" i="4" s="1"/>
  <c r="L71" i="4"/>
  <c r="L70" i="4" s="1"/>
  <c r="M71" i="4"/>
  <c r="M70" i="4" s="1"/>
  <c r="N71" i="4"/>
  <c r="N70" i="4" s="1"/>
  <c r="O71" i="4"/>
  <c r="O70" i="4" s="1"/>
  <c r="P71" i="4"/>
  <c r="P70" i="4" s="1"/>
  <c r="J67" i="4"/>
  <c r="F64" i="4"/>
  <c r="F67" i="4"/>
  <c r="F71" i="4"/>
  <c r="F74" i="4"/>
  <c r="L135" i="4"/>
  <c r="L136" i="4"/>
  <c r="J35" i="4" l="1"/>
  <c r="J34" i="4" s="1"/>
  <c r="O6" i="4"/>
  <c r="G6" i="4"/>
  <c r="M6" i="4"/>
  <c r="F6" i="4"/>
  <c r="I6" i="4"/>
  <c r="K6" i="4"/>
  <c r="J6" i="4"/>
  <c r="L6" i="4"/>
  <c r="N6" i="4"/>
  <c r="P6" i="4"/>
  <c r="H6" i="4"/>
  <c r="G67" i="4"/>
  <c r="K67" i="4"/>
  <c r="N36" i="4"/>
  <c r="J73" i="4"/>
  <c r="K74" i="4"/>
  <c r="I74" i="4"/>
  <c r="N74" i="4"/>
  <c r="H74" i="4"/>
  <c r="L74" i="4"/>
  <c r="L36" i="4"/>
  <c r="P74" i="4"/>
  <c r="O74" i="4"/>
  <c r="M36" i="4"/>
  <c r="M74" i="4"/>
  <c r="P36" i="4"/>
  <c r="O36" i="4"/>
  <c r="G74" i="4"/>
  <c r="K36" i="4"/>
  <c r="L67" i="4"/>
  <c r="I67" i="4"/>
  <c r="G36" i="4"/>
  <c r="H67" i="4"/>
  <c r="H36" i="4"/>
  <c r="M67" i="4"/>
  <c r="N67" i="4"/>
  <c r="O67" i="4"/>
  <c r="P67" i="4"/>
  <c r="I36" i="4"/>
  <c r="J59" i="4"/>
  <c r="F36" i="4"/>
  <c r="F70" i="4"/>
  <c r="F35" i="4" l="1"/>
  <c r="F34" i="4" s="1"/>
  <c r="K35" i="4"/>
  <c r="K34" i="4" s="1"/>
  <c r="O35" i="4"/>
  <c r="O34" i="4" s="1"/>
  <c r="P35" i="4"/>
  <c r="P34" i="4" s="1"/>
  <c r="M35" i="4"/>
  <c r="M34" i="4" s="1"/>
  <c r="I35" i="4"/>
  <c r="I34" i="4" s="1"/>
  <c r="G35" i="4"/>
  <c r="G34" i="4" s="1"/>
  <c r="H35" i="4"/>
  <c r="H34" i="4" s="1"/>
  <c r="L35" i="4"/>
  <c r="L34" i="4" s="1"/>
  <c r="N35" i="4"/>
  <c r="N34" i="4" s="1"/>
  <c r="K59" i="4"/>
  <c r="G59" i="4"/>
  <c r="K73" i="4"/>
  <c r="L59" i="4"/>
  <c r="H59" i="4"/>
  <c r="G73" i="4"/>
  <c r="H73" i="4"/>
  <c r="O73" i="4"/>
  <c r="M59" i="4"/>
  <c r="I59" i="4"/>
  <c r="O59" i="4"/>
  <c r="N59" i="4"/>
  <c r="P73" i="4"/>
  <c r="L73" i="4"/>
  <c r="P59" i="4"/>
  <c r="N73" i="4"/>
  <c r="I73" i="4"/>
  <c r="M73" i="4"/>
  <c r="F5" i="4"/>
  <c r="F59" i="4"/>
  <c r="F73" i="4"/>
  <c r="F136" i="4" l="1"/>
  <c r="I134" i="4"/>
  <c r="J134" i="4"/>
  <c r="G134" i="4"/>
  <c r="L134" i="4"/>
  <c r="P134" i="4"/>
  <c r="H134" i="4"/>
  <c r="N134" i="4"/>
  <c r="M134" i="4"/>
  <c r="O134" i="4"/>
  <c r="H136" i="4" l="1"/>
  <c r="G136" i="4"/>
  <c r="J136" i="4"/>
  <c r="P136" i="4"/>
  <c r="O136" i="4"/>
  <c r="N136" i="4"/>
  <c r="M136" i="4"/>
  <c r="K134" i="4"/>
  <c r="I136" i="4"/>
  <c r="K136" i="4" l="1"/>
</calcChain>
</file>

<file path=xl/sharedStrings.xml><?xml version="1.0" encoding="utf-8"?>
<sst xmlns="http://schemas.openxmlformats.org/spreadsheetml/2006/main" count="794" uniqueCount="279">
  <si>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</si>
  <si>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</si>
  <si>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</si>
  <si>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</si>
  <si>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</si>
  <si>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</si>
  <si>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</si>
  <si>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</si>
  <si>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</si>
  <si>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</si>
  <si>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</si>
  <si>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</si>
  <si>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</si>
  <si>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</si>
  <si>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</si>
  <si>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</si>
  <si>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</si>
  <si>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</si>
  <si>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</si>
  <si>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</si>
  <si>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</si>
  <si>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</si>
  <si>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</si>
  <si>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</si>
  <si>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</si>
  <si>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</si>
  <si>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</si>
  <si>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</si>
  <si>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</si>
  <si>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</si>
  <si>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</si>
  <si>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</si>
  <si>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</si>
  <si>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</si>
  <si>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</si>
  <si>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</si>
  <si>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</si>
  <si>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</si>
  <si>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</si>
  <si>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</si>
  <si>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</si>
  <si>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</si>
  <si>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</si>
  <si>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</si>
  <si>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</si>
  <si>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</si>
  <si>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</si>
  <si>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</si>
  <si>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</si>
  <si>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</si>
  <si>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</si>
  <si>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</si>
  <si>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</si>
  <si>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</si>
  <si>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</si>
  <si>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</si>
  <si>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</si>
  <si>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</si>
  <si>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</si>
  <si>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</si>
  <si>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</si>
  <si>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</si>
  <si>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</si>
  <si>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</si>
  <si>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</si>
  <si>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</si>
  <si>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</si>
  <si>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</si>
  <si>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</si>
  <si>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</si>
  <si>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</si>
  <si>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</si>
  <si>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</si>
  <si>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</si>
  <si>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</si>
  <si>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</si>
  <si>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</si>
  <si>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</si>
  <si>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</si>
  <si>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</si>
  <si>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</si>
  <si>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</si>
  <si>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</si>
  <si>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</si>
  <si>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</si>
  <si>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</si>
  <si>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</si>
  <si>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</si>
  <si>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</si>
  <si>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</si>
  <si>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</si>
  <si>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</si>
  <si>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</si>
  <si>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</si>
  <si>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</si>
  <si>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</si>
  <si>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</si>
  <si>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</si>
  <si>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</si>
  <si>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</si>
  <si>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</si>
  <si>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</si>
  <si>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</si>
  <si>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</si>
  <si>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</si>
  <si>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</si>
  <si>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</si>
  <si>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</si>
  <si>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</si>
  <si>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</si>
  <si>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</si>
  <si>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</si>
  <si>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</si>
  <si>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</si>
  <si>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</si>
  <si>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</si>
  <si>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</si>
  <si>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</si>
  <si>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</si>
  <si>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</si>
  <si>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</si>
  <si>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</si>
  <si>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</si>
  <si>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</si>
  <si>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</si>
  <si>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</si>
  <si>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</si>
  <si>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</si>
  <si>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</si>
  <si>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</si>
  <si>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</si>
  <si>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</si>
  <si>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</si>
  <si>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</si>
  <si>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</si>
  <si>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</si>
  <si>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</si>
  <si>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</si>
  <si>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</si>
  <si>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</si>
  <si>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</si>
  <si>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</si>
  <si>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</si>
  <si>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</si>
  <si>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</si>
  <si>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</si>
  <si>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</si>
  <si>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</si>
  <si>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</si>
  <si>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</si>
  <si>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</si>
  <si>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</si>
  <si>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</si>
  <si>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</si>
  <si>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</si>
  <si>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</si>
  <si>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</si>
  <si>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</si>
  <si>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</si>
  <si>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</si>
  <si>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</si>
  <si>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</si>
  <si>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</si>
  <si>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</si>
  <si>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</si>
  <si>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</si>
  <si>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</si>
  <si>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</si>
  <si>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</si>
  <si>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</si>
  <si>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</si>
  <si>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</si>
  <si>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</si>
  <si>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</si>
  <si>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</si>
  <si>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</si>
  <si>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</si>
  <si>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</si>
  <si>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</si>
  <si>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</si>
  <si>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</si>
  <si>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</si>
  <si>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</si>
  <si>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</si>
  <si>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</si>
  <si>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</si>
  <si>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</si>
  <si>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</si>
  <si>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</si>
  <si>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</si>
  <si>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</si>
  <si>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</si>
  <si>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</si>
  <si>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</si>
  <si>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</si>
  <si>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</si>
  <si>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</si>
  <si>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</si>
  <si>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</si>
  <si>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</si>
  <si>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</si>
  <si>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</si>
  <si>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</si>
  <si>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</si>
  <si>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</si>
  <si>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</si>
  <si>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</si>
  <si>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</si>
  <si>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</si>
  <si>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</si>
  <si>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</si>
  <si>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</si>
  <si>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</si>
  <si>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</si>
  <si>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</si>
  <si>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</si>
  <si>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</si>
  <si>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</si>
  <si>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</si>
  <si>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</si>
  <si>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</si>
  <si>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</si>
  <si>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</si>
  <si>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</si>
  <si>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</si>
  <si>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</si>
  <si>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</si>
  <si>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</si>
  <si>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</si>
  <si>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</si>
  <si>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</si>
  <si>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</si>
  <si>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</si>
  <si>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</si>
  <si>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</si>
  <si>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</si>
  <si>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</si>
  <si>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</si>
  <si>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</si>
  <si>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</si>
  <si>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</si>
  <si>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</si>
  <si>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</si>
  <si>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</si>
  <si>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</si>
  <si>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</si>
  <si>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</si>
  <si>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</si>
  <si>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</si>
  <si>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</si>
  <si>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</si>
  <si>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</si>
  <si>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</si>
  <si>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</si>
  <si>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</si>
  <si>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</si>
  <si>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</si>
  <si>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</si>
  <si>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</si>
  <si>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</si>
  <si>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</si>
  <si>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</si>
  <si>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</si>
  <si>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</si>
  <si>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</si>
  <si>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</si>
  <si>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</si>
  <si>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</si>
  <si>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</si>
  <si>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</si>
  <si>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A-02-02-01-003-006</t>
  </si>
  <si>
    <t>PRODUCTOS DE CAUCHO Y PLÁSTICO</t>
  </si>
  <si>
    <t>A-03-04-02-014</t>
  </si>
  <si>
    <t>AUXILIO FUNERARIO (NO DE PENSIONES)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</si>
  <si>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</si>
  <si>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</si>
  <si>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</si>
  <si>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</si>
  <si>
    <t>INFORME DE EJECUCIÓN PRESUPUESTAL (DECRETO y DESAGREGADA MARZO 31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</si>
</sst>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1" applyNumberFormat="1" applyFont="1" applyAlignment="1">
      <alignment horizontal="right" vertical="center"/>
    </xf>
    <xf numFmtId="165" fontId="15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39"/>
  <sheetViews>
    <sheetView showGridLines="0" tabSelected="1" zoomScaleNormal="100" workbookViewId="0">
      <pane ySplit="5" topLeftCell="A130" activePane="bottomLeft" state="frozen"/>
      <selection pane="bottomLeft" activeCell="O66" sqref="O66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9" customFormat="1" ht="31.5" customHeight="1" x14ac:dyDescent="0.25">
      <c r="A2" s="48" t="s">
        <v>278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6" t="s">
        <v>17</v>
      </c>
      <c r="B4" s="46"/>
      <c r="C4" s="46"/>
      <c r="D4" s="46"/>
      <c r="E4" s="46"/>
      <c r="F4" s="17">
        <f>+F5+F34+F59+F70</f>
        <v>1822309711324</v>
      </c>
      <c r="G4" s="17">
        <f t="shared" ref="G4:P4" si="0">+G5+G34+G59+G70</f>
        <v>2992965025.7600002</v>
      </c>
      <c r="H4" s="17">
        <f t="shared" si="0"/>
        <v>2992965025.7600002</v>
      </c>
      <c r="I4" s="17">
        <f t="shared" si="0"/>
        <v>1822309711324</v>
      </c>
      <c r="J4" s="17">
        <f t="shared" si="0"/>
        <v>113088000000</v>
      </c>
      <c r="K4" s="17">
        <f t="shared" si="0"/>
        <v>1326180892950.74</v>
      </c>
      <c r="L4" s="17">
        <f t="shared" si="0"/>
        <v>383040818373.26001</v>
      </c>
      <c r="M4" s="17">
        <f t="shared" si="0"/>
        <v>70642644511.380005</v>
      </c>
      <c r="N4" s="17">
        <f t="shared" si="0"/>
        <v>46767134426.459999</v>
      </c>
      <c r="O4" s="17">
        <f t="shared" si="0"/>
        <v>46112615607.75</v>
      </c>
      <c r="P4" s="17">
        <f t="shared" si="0"/>
        <v>46112615607.75</v>
      </c>
    </row>
    <row r="5" spans="1:16" s="21" customFormat="1" ht="18" customHeight="1" x14ac:dyDescent="0.25">
      <c r="A5" s="46" t="s">
        <v>18</v>
      </c>
      <c r="B5" s="46"/>
      <c r="C5" s="46"/>
      <c r="D5" s="46"/>
      <c r="E5" s="46"/>
      <c r="F5" s="17">
        <f t="shared" ref="F5:P5" si="1">+F7+F18+F26</f>
        <v>108051000000</v>
      </c>
      <c r="G5" s="17">
        <f t="shared" si="1"/>
        <v>0</v>
      </c>
      <c r="H5" s="17">
        <f t="shared" si="1"/>
        <v>0</v>
      </c>
      <c r="I5" s="17">
        <f t="shared" si="1"/>
        <v>108051000000</v>
      </c>
      <c r="J5" s="17">
        <f t="shared" si="1"/>
        <v>0</v>
      </c>
      <c r="K5" s="17">
        <f t="shared" si="1"/>
        <v>108051000000</v>
      </c>
      <c r="L5" s="17">
        <f t="shared" si="1"/>
        <v>0</v>
      </c>
      <c r="M5" s="17">
        <f t="shared" si="1"/>
        <v>21029911338</v>
      </c>
      <c r="N5" s="17">
        <f t="shared" si="1"/>
        <v>20861632262</v>
      </c>
      <c r="O5" s="17">
        <f t="shared" si="1"/>
        <v>20492531368</v>
      </c>
      <c r="P5" s="17">
        <f t="shared" si="1"/>
        <v>20492531368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:P6" si="2">+G7+G18+G26</f>
        <v>0</v>
      </c>
      <c r="H6" s="24">
        <f t="shared" si="2"/>
        <v>0</v>
      </c>
      <c r="I6" s="24">
        <f t="shared" si="2"/>
        <v>108051000000</v>
      </c>
      <c r="J6" s="24">
        <f t="shared" si="2"/>
        <v>0</v>
      </c>
      <c r="K6" s="24">
        <f t="shared" si="2"/>
        <v>108051000000</v>
      </c>
      <c r="L6" s="24">
        <f t="shared" si="2"/>
        <v>0</v>
      </c>
      <c r="M6" s="24">
        <f t="shared" si="2"/>
        <v>21029911338</v>
      </c>
      <c r="N6" s="24">
        <f t="shared" si="2"/>
        <v>20861632262</v>
      </c>
      <c r="O6" s="24">
        <f t="shared" si="2"/>
        <v>20492531368</v>
      </c>
      <c r="P6" s="24">
        <f t="shared" si="2"/>
        <v>20492531368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3">+G8</f>
        <v>0</v>
      </c>
      <c r="H7" s="24">
        <f t="shared" si="3"/>
        <v>0</v>
      </c>
      <c r="I7" s="24">
        <f t="shared" si="3"/>
        <v>71081000000</v>
      </c>
      <c r="J7" s="24">
        <f t="shared" si="3"/>
        <v>0</v>
      </c>
      <c r="K7" s="24">
        <f t="shared" si="3"/>
        <v>71081000000</v>
      </c>
      <c r="L7" s="24">
        <f t="shared" si="3"/>
        <v>0</v>
      </c>
      <c r="M7" s="24">
        <f t="shared" si="3"/>
        <v>14314728979</v>
      </c>
      <c r="N7" s="24">
        <f t="shared" si="3"/>
        <v>14228958725</v>
      </c>
      <c r="O7" s="24">
        <f t="shared" si="3"/>
        <v>14228958725</v>
      </c>
      <c r="P7" s="24">
        <f t="shared" si="3"/>
        <v>14228958725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71081000000</v>
      </c>
      <c r="J8" s="24">
        <f t="shared" si="4"/>
        <v>0</v>
      </c>
      <c r="K8" s="24">
        <f t="shared" si="4"/>
        <v>71081000000</v>
      </c>
      <c r="L8" s="24">
        <f t="shared" si="4"/>
        <v>0</v>
      </c>
      <c r="M8" s="24">
        <f t="shared" si="4"/>
        <v>14314728979</v>
      </c>
      <c r="N8" s="24">
        <f t="shared" si="4"/>
        <v>14228958725</v>
      </c>
      <c r="O8" s="24">
        <f t="shared" si="4"/>
        <v>14228958725</v>
      </c>
      <c r="P8" s="24">
        <f t="shared" si="4"/>
        <v>14228958725</v>
      </c>
    </row>
    <row r="9" spans="1:16" ht="27" customHeight="1" x14ac:dyDescent="0.25">
      <c r="A9" s="14" t="s">
        <v>26</v>
      </c>
      <c r="B9" s="15" t="s">
        <v>20</v>
      </c>
      <c r="C9" s="42" t="s">
        <v>27</v>
      </c>
      <c r="D9" s="42" t="s">
        <v>28</v>
      </c>
      <c r="E9" s="16" t="s">
        <v>29</v>
      </c>
      <c r="F9" s="25">
        <v>56894156020</v>
      </c>
      <c r="G9" s="25">
        <v>0</v>
      </c>
      <c r="H9" s="25">
        <v>0</v>
      </c>
      <c r="I9" s="25">
        <v>56894156020</v>
      </c>
      <c r="J9" s="25">
        <v>0</v>
      </c>
      <c r="K9" s="25">
        <v>56894156020</v>
      </c>
      <c r="L9" s="25">
        <v>0</v>
      </c>
      <c r="M9" s="25">
        <v>12801556836</v>
      </c>
      <c r="N9" s="25">
        <v>12797214241</v>
      </c>
      <c r="O9" s="25">
        <v>12797214241</v>
      </c>
      <c r="P9" s="25">
        <v>12797214241</v>
      </c>
    </row>
    <row r="10" spans="1:16" ht="27" customHeight="1" x14ac:dyDescent="0.25">
      <c r="A10" s="14" t="s">
        <v>30</v>
      </c>
      <c r="B10" s="15" t="s">
        <v>20</v>
      </c>
      <c r="C10" s="42" t="s">
        <v>27</v>
      </c>
      <c r="D10" s="42" t="s">
        <v>28</v>
      </c>
      <c r="E10" s="16" t="s">
        <v>31</v>
      </c>
      <c r="F10" s="25">
        <v>1000000000</v>
      </c>
      <c r="G10" s="25">
        <v>0</v>
      </c>
      <c r="H10" s="25">
        <v>0</v>
      </c>
      <c r="I10" s="25">
        <v>1000000000</v>
      </c>
      <c r="J10" s="25">
        <v>0</v>
      </c>
      <c r="K10" s="25">
        <v>1000000000</v>
      </c>
      <c r="L10" s="25">
        <v>0</v>
      </c>
      <c r="M10" s="25">
        <v>171890487</v>
      </c>
      <c r="N10" s="25">
        <v>171890487</v>
      </c>
      <c r="O10" s="25">
        <v>171890487</v>
      </c>
      <c r="P10" s="25">
        <v>171890487</v>
      </c>
    </row>
    <row r="11" spans="1:16" ht="27" customHeight="1" x14ac:dyDescent="0.25">
      <c r="A11" s="14" t="s">
        <v>32</v>
      </c>
      <c r="B11" s="15" t="s">
        <v>20</v>
      </c>
      <c r="C11" s="42" t="s">
        <v>27</v>
      </c>
      <c r="D11" s="42" t="s">
        <v>28</v>
      </c>
      <c r="E11" s="16" t="s">
        <v>33</v>
      </c>
      <c r="F11" s="25">
        <v>1400000</v>
      </c>
      <c r="G11" s="25">
        <v>0</v>
      </c>
      <c r="H11" s="25">
        <v>0</v>
      </c>
      <c r="I11" s="25">
        <v>1400000</v>
      </c>
      <c r="J11" s="25">
        <v>0</v>
      </c>
      <c r="K11" s="25">
        <v>1400000</v>
      </c>
      <c r="L11" s="25">
        <v>0</v>
      </c>
      <c r="M11" s="25">
        <v>268128</v>
      </c>
      <c r="N11" s="25">
        <v>268128</v>
      </c>
      <c r="O11" s="25">
        <v>268128</v>
      </c>
      <c r="P11" s="25">
        <v>268128</v>
      </c>
    </row>
    <row r="12" spans="1:16" ht="27" customHeight="1" x14ac:dyDescent="0.25">
      <c r="A12" s="14" t="s">
        <v>34</v>
      </c>
      <c r="B12" s="15" t="s">
        <v>20</v>
      </c>
      <c r="C12" s="42" t="s">
        <v>27</v>
      </c>
      <c r="D12" s="42" t="s">
        <v>28</v>
      </c>
      <c r="E12" s="16" t="s">
        <v>35</v>
      </c>
      <c r="F12" s="25">
        <v>2400000</v>
      </c>
      <c r="G12" s="25">
        <v>0</v>
      </c>
      <c r="H12" s="25">
        <v>0</v>
      </c>
      <c r="I12" s="25">
        <v>2400000</v>
      </c>
      <c r="J12" s="25">
        <v>0</v>
      </c>
      <c r="K12" s="25">
        <v>2400000</v>
      </c>
      <c r="L12" s="25">
        <v>0</v>
      </c>
      <c r="M12" s="25">
        <v>580000</v>
      </c>
      <c r="N12" s="25">
        <v>580000</v>
      </c>
      <c r="O12" s="25">
        <v>580000</v>
      </c>
      <c r="P12" s="25">
        <v>580000</v>
      </c>
    </row>
    <row r="13" spans="1:16" ht="27" customHeight="1" x14ac:dyDescent="0.25">
      <c r="A13" s="14" t="s">
        <v>36</v>
      </c>
      <c r="B13" s="15" t="s">
        <v>20</v>
      </c>
      <c r="C13" s="42" t="s">
        <v>27</v>
      </c>
      <c r="D13" s="42" t="s">
        <v>28</v>
      </c>
      <c r="E13" s="16" t="s">
        <v>37</v>
      </c>
      <c r="F13" s="25">
        <v>2688258080</v>
      </c>
      <c r="G13" s="25">
        <v>0</v>
      </c>
      <c r="H13" s="25">
        <v>0</v>
      </c>
      <c r="I13" s="25">
        <v>2688258080</v>
      </c>
      <c r="J13" s="25">
        <v>0</v>
      </c>
      <c r="K13" s="25">
        <v>2688258080</v>
      </c>
      <c r="L13" s="25">
        <v>0</v>
      </c>
      <c r="M13" s="25">
        <v>202171549</v>
      </c>
      <c r="N13" s="25">
        <v>181810648</v>
      </c>
      <c r="O13" s="25">
        <v>181810648</v>
      </c>
      <c r="P13" s="25">
        <v>181810648</v>
      </c>
    </row>
    <row r="14" spans="1:16" ht="27" customHeight="1" x14ac:dyDescent="0.25">
      <c r="A14" s="14" t="s">
        <v>38</v>
      </c>
      <c r="B14" s="15" t="s">
        <v>20</v>
      </c>
      <c r="C14" s="42" t="s">
        <v>27</v>
      </c>
      <c r="D14" s="42" t="s">
        <v>28</v>
      </c>
      <c r="E14" s="16" t="s">
        <v>39</v>
      </c>
      <c r="F14" s="25">
        <v>1840623665</v>
      </c>
      <c r="G14" s="25">
        <v>0</v>
      </c>
      <c r="H14" s="25">
        <v>0</v>
      </c>
      <c r="I14" s="25">
        <v>1840623665</v>
      </c>
      <c r="J14" s="25">
        <v>0</v>
      </c>
      <c r="K14" s="25">
        <v>1840623665</v>
      </c>
      <c r="L14" s="25">
        <v>0</v>
      </c>
      <c r="M14" s="25">
        <v>231019326</v>
      </c>
      <c r="N14" s="25">
        <v>231019326</v>
      </c>
      <c r="O14" s="25">
        <v>231019326</v>
      </c>
      <c r="P14" s="25">
        <v>231019326</v>
      </c>
    </row>
    <row r="15" spans="1:16" ht="27" customHeight="1" x14ac:dyDescent="0.25">
      <c r="A15" s="14" t="s">
        <v>163</v>
      </c>
      <c r="B15" s="15" t="s">
        <v>20</v>
      </c>
      <c r="C15" s="42" t="s">
        <v>27</v>
      </c>
      <c r="D15" s="42" t="s">
        <v>28</v>
      </c>
      <c r="E15" s="16" t="s">
        <v>164</v>
      </c>
      <c r="F15" s="25">
        <v>20000000</v>
      </c>
      <c r="G15" s="25">
        <v>0</v>
      </c>
      <c r="H15" s="25">
        <v>0</v>
      </c>
      <c r="I15" s="25">
        <v>20000000</v>
      </c>
      <c r="J15" s="25">
        <v>0</v>
      </c>
      <c r="K15" s="25">
        <v>20000000</v>
      </c>
      <c r="L15" s="25">
        <v>0</v>
      </c>
      <c r="M15" s="25">
        <v>2133743</v>
      </c>
      <c r="N15" s="25">
        <v>2133743</v>
      </c>
      <c r="O15" s="25">
        <v>2133743</v>
      </c>
      <c r="P15" s="25">
        <v>2133743</v>
      </c>
    </row>
    <row r="16" spans="1:16" ht="27" customHeight="1" x14ac:dyDescent="0.25">
      <c r="A16" s="14" t="s">
        <v>40</v>
      </c>
      <c r="B16" s="15" t="s">
        <v>20</v>
      </c>
      <c r="C16" s="42" t="s">
        <v>27</v>
      </c>
      <c r="D16" s="42" t="s">
        <v>28</v>
      </c>
      <c r="E16" s="16" t="s">
        <v>41</v>
      </c>
      <c r="F16" s="25">
        <v>5833893402</v>
      </c>
      <c r="G16" s="25">
        <v>0</v>
      </c>
      <c r="H16" s="25">
        <v>0</v>
      </c>
      <c r="I16" s="25">
        <v>5833893402</v>
      </c>
      <c r="J16" s="25">
        <v>0</v>
      </c>
      <c r="K16" s="25">
        <v>5833893402</v>
      </c>
      <c r="L16" s="25">
        <v>0</v>
      </c>
      <c r="M16" s="25">
        <v>226809939</v>
      </c>
      <c r="N16" s="25">
        <v>220029037</v>
      </c>
      <c r="O16" s="25">
        <v>220029037</v>
      </c>
      <c r="P16" s="25">
        <v>220029037</v>
      </c>
    </row>
    <row r="17" spans="1:16" ht="27" customHeight="1" x14ac:dyDescent="0.25">
      <c r="A17" s="14" t="s">
        <v>42</v>
      </c>
      <c r="B17" s="15" t="s">
        <v>20</v>
      </c>
      <c r="C17" s="42" t="s">
        <v>27</v>
      </c>
      <c r="D17" s="42" t="s">
        <v>28</v>
      </c>
      <c r="E17" s="16" t="s">
        <v>43</v>
      </c>
      <c r="F17" s="25">
        <v>2800268833</v>
      </c>
      <c r="G17" s="25">
        <v>0</v>
      </c>
      <c r="H17" s="25">
        <v>0</v>
      </c>
      <c r="I17" s="25">
        <v>2800268833</v>
      </c>
      <c r="J17" s="25">
        <v>0</v>
      </c>
      <c r="K17" s="25">
        <v>2800268833</v>
      </c>
      <c r="L17" s="25">
        <v>0</v>
      </c>
      <c r="M17" s="25">
        <v>678298971</v>
      </c>
      <c r="N17" s="25">
        <v>624013115</v>
      </c>
      <c r="O17" s="25">
        <v>624013115</v>
      </c>
      <c r="P17" s="25">
        <v>624013115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28199000000</v>
      </c>
      <c r="J18" s="24">
        <f t="shared" si="5"/>
        <v>0</v>
      </c>
      <c r="K18" s="24">
        <f t="shared" si="5"/>
        <v>28199000000</v>
      </c>
      <c r="L18" s="24">
        <f t="shared" si="5"/>
        <v>0</v>
      </c>
      <c r="M18" s="24">
        <f t="shared" si="5"/>
        <v>5349040112</v>
      </c>
      <c r="N18" s="24">
        <f t="shared" si="5"/>
        <v>5346803847</v>
      </c>
      <c r="O18" s="24">
        <f t="shared" si="5"/>
        <v>4977702953</v>
      </c>
      <c r="P18" s="24">
        <f t="shared" si="5"/>
        <v>4977702953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v>7777139939</v>
      </c>
      <c r="L19" s="25">
        <v>0</v>
      </c>
      <c r="M19" s="25">
        <v>1611678503</v>
      </c>
      <c r="N19" s="25">
        <v>1610369470</v>
      </c>
      <c r="O19" s="25">
        <v>1610369470</v>
      </c>
      <c r="P19" s="25">
        <v>1610369470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v>5583800309</v>
      </c>
      <c r="L20" s="25">
        <v>0</v>
      </c>
      <c r="M20" s="25">
        <v>1157616016</v>
      </c>
      <c r="N20" s="25">
        <v>1156688784</v>
      </c>
      <c r="O20" s="25">
        <v>1156688784</v>
      </c>
      <c r="P20" s="25">
        <v>1156688784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v>5993353155</v>
      </c>
      <c r="L21" s="25">
        <v>0</v>
      </c>
      <c r="M21" s="25">
        <v>1110166693</v>
      </c>
      <c r="N21" s="25">
        <v>1110166693</v>
      </c>
      <c r="O21" s="25">
        <v>741065799</v>
      </c>
      <c r="P21" s="25">
        <v>741065799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v>2743377433</v>
      </c>
      <c r="L22" s="25">
        <v>0</v>
      </c>
      <c r="M22" s="25">
        <v>396480000</v>
      </c>
      <c r="N22" s="25">
        <v>396480000</v>
      </c>
      <c r="O22" s="25">
        <v>396480000</v>
      </c>
      <c r="P22" s="25">
        <v>396480000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v>2301088554</v>
      </c>
      <c r="L23" s="25">
        <v>0</v>
      </c>
      <c r="M23" s="25">
        <v>343188000</v>
      </c>
      <c r="N23" s="25">
        <v>343188000</v>
      </c>
      <c r="O23" s="25">
        <v>343188000</v>
      </c>
      <c r="P23" s="25">
        <v>343188000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v>2200144366</v>
      </c>
      <c r="L24" s="25">
        <v>0</v>
      </c>
      <c r="M24" s="25">
        <v>437934500</v>
      </c>
      <c r="N24" s="25">
        <v>437934500</v>
      </c>
      <c r="O24" s="25">
        <v>437934500</v>
      </c>
      <c r="P24" s="25">
        <v>437934500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v>1600096244</v>
      </c>
      <c r="L25" s="25">
        <v>0</v>
      </c>
      <c r="M25" s="25">
        <v>291976400</v>
      </c>
      <c r="N25" s="25">
        <v>291976400</v>
      </c>
      <c r="O25" s="25">
        <v>291976400</v>
      </c>
      <c r="P25" s="25">
        <v>291976400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8771000000</v>
      </c>
      <c r="J26" s="24">
        <f t="shared" si="6"/>
        <v>0</v>
      </c>
      <c r="K26" s="24">
        <f t="shared" si="6"/>
        <v>8771000000</v>
      </c>
      <c r="L26" s="24">
        <f t="shared" si="6"/>
        <v>0</v>
      </c>
      <c r="M26" s="24">
        <f t="shared" si="6"/>
        <v>1366142247</v>
      </c>
      <c r="N26" s="24">
        <f t="shared" si="6"/>
        <v>1285869690</v>
      </c>
      <c r="O26" s="24">
        <f t="shared" si="6"/>
        <v>1285869690</v>
      </c>
      <c r="P26" s="24">
        <f t="shared" si="6"/>
        <v>1285869690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v>1420376366</v>
      </c>
      <c r="L27" s="25">
        <v>0</v>
      </c>
      <c r="M27" s="25">
        <v>90734660</v>
      </c>
      <c r="N27" s="25">
        <v>90734660</v>
      </c>
      <c r="O27" s="25">
        <v>90734660</v>
      </c>
      <c r="P27" s="25">
        <v>90734660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v>2689165514</v>
      </c>
      <c r="L28" s="25">
        <v>0</v>
      </c>
      <c r="M28" s="25">
        <v>856048543</v>
      </c>
      <c r="N28" s="25">
        <v>782094591</v>
      </c>
      <c r="O28" s="25">
        <v>782094591</v>
      </c>
      <c r="P28" s="25">
        <v>782094591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v>446556413</v>
      </c>
      <c r="L29" s="25">
        <v>0</v>
      </c>
      <c r="M29" s="25">
        <v>81640559</v>
      </c>
      <c r="N29" s="25">
        <v>75321954</v>
      </c>
      <c r="O29" s="25">
        <v>75321954</v>
      </c>
      <c r="P29" s="25">
        <v>75321954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v>3407805814</v>
      </c>
      <c r="L30" s="25">
        <v>0</v>
      </c>
      <c r="M30" s="25">
        <v>318079934</v>
      </c>
      <c r="N30" s="25">
        <v>318079934</v>
      </c>
      <c r="O30" s="25">
        <v>318079934</v>
      </c>
      <c r="P30" s="25">
        <v>318079934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v>514585421</v>
      </c>
      <c r="L32" s="25">
        <v>0</v>
      </c>
      <c r="M32" s="25">
        <v>19638551</v>
      </c>
      <c r="N32" s="25">
        <v>19638551</v>
      </c>
      <c r="O32" s="25">
        <v>19638551</v>
      </c>
      <c r="P32" s="25">
        <v>19638551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v>242510472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4" spans="1:16378" s="21" customFormat="1" ht="18" customHeight="1" x14ac:dyDescent="0.25">
      <c r="A34" s="46" t="s">
        <v>76</v>
      </c>
      <c r="B34" s="46"/>
      <c r="C34" s="46"/>
      <c r="D34" s="46"/>
      <c r="E34" s="46"/>
      <c r="F34" s="17">
        <f>+F35</f>
        <v>26841815600</v>
      </c>
      <c r="G34" s="17">
        <f t="shared" ref="G34:N34" si="7">+G35</f>
        <v>2992965025.7600002</v>
      </c>
      <c r="H34" s="17">
        <f t="shared" si="7"/>
        <v>2992965025.7600002</v>
      </c>
      <c r="I34" s="17">
        <f t="shared" si="7"/>
        <v>26841815600</v>
      </c>
      <c r="J34" s="17">
        <f t="shared" si="7"/>
        <v>0</v>
      </c>
      <c r="K34" s="17">
        <f t="shared" si="7"/>
        <v>23622682793.739998</v>
      </c>
      <c r="L34" s="17">
        <f t="shared" si="7"/>
        <v>3219132806.2599998</v>
      </c>
      <c r="M34" s="17">
        <f t="shared" si="7"/>
        <v>16857293568.300001</v>
      </c>
      <c r="N34" s="17">
        <f t="shared" si="7"/>
        <v>3961954559.0700002</v>
      </c>
      <c r="O34" s="17">
        <f t="shared" ref="O34" si="8">+O35</f>
        <v>3767151026.3200002</v>
      </c>
      <c r="P34" s="17">
        <f t="shared" ref="P34" si="9">+P35</f>
        <v>3767151026.3200002</v>
      </c>
      <c r="Q34" s="37"/>
    </row>
    <row r="35" spans="1:16378" s="8" customFormat="1" ht="27" customHeight="1" x14ac:dyDescent="0.25">
      <c r="A35" s="10" t="s">
        <v>77</v>
      </c>
      <c r="B35" s="11" t="s">
        <v>20</v>
      </c>
      <c r="C35" s="11"/>
      <c r="D35" s="11"/>
      <c r="E35" s="13" t="s">
        <v>78</v>
      </c>
      <c r="F35" s="24">
        <f>+F36+F43</f>
        <v>26841815600</v>
      </c>
      <c r="G35" s="24">
        <f t="shared" ref="G35:P35" si="10">+G36+G43</f>
        <v>2992965025.7600002</v>
      </c>
      <c r="H35" s="24">
        <f t="shared" si="10"/>
        <v>2992965025.7600002</v>
      </c>
      <c r="I35" s="24">
        <f t="shared" si="10"/>
        <v>26841815600</v>
      </c>
      <c r="J35" s="24">
        <f t="shared" si="10"/>
        <v>0</v>
      </c>
      <c r="K35" s="24">
        <f t="shared" si="10"/>
        <v>23622682793.739998</v>
      </c>
      <c r="L35" s="24">
        <f t="shared" si="10"/>
        <v>3219132806.2599998</v>
      </c>
      <c r="M35" s="24">
        <f t="shared" si="10"/>
        <v>16857293568.300001</v>
      </c>
      <c r="N35" s="24">
        <f t="shared" si="10"/>
        <v>3961954559.0700002</v>
      </c>
      <c r="O35" s="24">
        <f t="shared" si="10"/>
        <v>3767151026.3200002</v>
      </c>
      <c r="P35" s="24">
        <f t="shared" si="10"/>
        <v>3767151026.3200002</v>
      </c>
    </row>
    <row r="36" spans="1:16378" s="8" customFormat="1" ht="27" customHeight="1" x14ac:dyDescent="0.25">
      <c r="A36" s="10" t="s">
        <v>79</v>
      </c>
      <c r="B36" s="11" t="s">
        <v>20</v>
      </c>
      <c r="C36" s="11"/>
      <c r="D36" s="11"/>
      <c r="E36" s="13" t="s">
        <v>80</v>
      </c>
      <c r="F36" s="24">
        <f t="shared" ref="F36:P36" si="11">SUM(F37:F42)</f>
        <v>458600000</v>
      </c>
      <c r="G36" s="24">
        <f t="shared" si="11"/>
        <v>0</v>
      </c>
      <c r="H36" s="24">
        <f t="shared" si="11"/>
        <v>0</v>
      </c>
      <c r="I36" s="24">
        <f t="shared" si="11"/>
        <v>458600000</v>
      </c>
      <c r="J36" s="24">
        <f t="shared" si="11"/>
        <v>0</v>
      </c>
      <c r="K36" s="24">
        <f t="shared" si="11"/>
        <v>311929380</v>
      </c>
      <c r="L36" s="24">
        <f t="shared" si="11"/>
        <v>146670620</v>
      </c>
      <c r="M36" s="24">
        <f t="shared" si="11"/>
        <v>18479480</v>
      </c>
      <c r="N36" s="24">
        <f t="shared" si="11"/>
        <v>18479480</v>
      </c>
      <c r="O36" s="24">
        <f t="shared" si="11"/>
        <v>18479480</v>
      </c>
      <c r="P36" s="24">
        <f t="shared" si="11"/>
        <v>18479480</v>
      </c>
    </row>
    <row r="37" spans="1:16378" s="8" customFormat="1" ht="27" customHeight="1" x14ac:dyDescent="0.25">
      <c r="A37" s="14" t="s">
        <v>81</v>
      </c>
      <c r="B37" s="15" t="s">
        <v>20</v>
      </c>
      <c r="C37" s="15" t="s">
        <v>27</v>
      </c>
      <c r="D37" s="15" t="s">
        <v>28</v>
      </c>
      <c r="E37" s="16" t="s">
        <v>82</v>
      </c>
      <c r="F37" s="25">
        <v>60000000</v>
      </c>
      <c r="G37" s="25">
        <v>0</v>
      </c>
      <c r="H37" s="25">
        <v>0</v>
      </c>
      <c r="I37" s="25">
        <v>60000000</v>
      </c>
      <c r="J37" s="25">
        <v>0</v>
      </c>
      <c r="K37" s="25">
        <v>10447210</v>
      </c>
      <c r="L37" s="25">
        <v>49552790</v>
      </c>
      <c r="M37" s="25">
        <v>10447210</v>
      </c>
      <c r="N37" s="25">
        <v>10447210</v>
      </c>
      <c r="O37" s="25">
        <v>10447210</v>
      </c>
      <c r="P37" s="25">
        <v>10447210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</row>
    <row r="38" spans="1:16378" s="8" customFormat="1" ht="27" customHeight="1" x14ac:dyDescent="0.25">
      <c r="A38" s="14" t="s">
        <v>83</v>
      </c>
      <c r="B38" s="15" t="s">
        <v>20</v>
      </c>
      <c r="C38" s="15" t="s">
        <v>27</v>
      </c>
      <c r="D38" s="15" t="s">
        <v>28</v>
      </c>
      <c r="E38" s="3" t="s">
        <v>165</v>
      </c>
      <c r="F38" s="25">
        <v>209000000</v>
      </c>
      <c r="G38" s="25">
        <v>0</v>
      </c>
      <c r="H38" s="25">
        <v>0</v>
      </c>
      <c r="I38" s="25">
        <v>209000000</v>
      </c>
      <c r="J38" s="25">
        <v>0</v>
      </c>
      <c r="K38" s="25">
        <v>138440270</v>
      </c>
      <c r="L38" s="25">
        <v>70559730</v>
      </c>
      <c r="M38" s="25">
        <v>1700270</v>
      </c>
      <c r="N38" s="25">
        <v>1700270</v>
      </c>
      <c r="O38" s="25">
        <v>1700270</v>
      </c>
      <c r="P38" s="25">
        <v>1700270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</row>
    <row r="39" spans="1:16378" ht="27" customHeight="1" x14ac:dyDescent="0.25">
      <c r="A39" s="14" t="s">
        <v>84</v>
      </c>
      <c r="B39" s="15" t="s">
        <v>20</v>
      </c>
      <c r="C39" s="15" t="s">
        <v>27</v>
      </c>
      <c r="D39" s="15" t="s">
        <v>28</v>
      </c>
      <c r="E39" s="16" t="s">
        <v>85</v>
      </c>
      <c r="F39" s="25">
        <v>29000000</v>
      </c>
      <c r="G39" s="25">
        <v>0</v>
      </c>
      <c r="H39" s="25">
        <v>0</v>
      </c>
      <c r="I39" s="25">
        <v>29000000</v>
      </c>
      <c r="J39" s="25">
        <v>0</v>
      </c>
      <c r="K39" s="25">
        <v>27941900</v>
      </c>
      <c r="L39" s="25">
        <v>1058100</v>
      </c>
      <c r="M39" s="25">
        <v>3232000</v>
      </c>
      <c r="N39" s="25">
        <v>3232000</v>
      </c>
      <c r="O39" s="25">
        <v>3232000</v>
      </c>
      <c r="P39" s="25">
        <v>3232000</v>
      </c>
      <c r="Q39" s="28"/>
    </row>
    <row r="40" spans="1:16378" ht="27" customHeight="1" x14ac:dyDescent="0.25">
      <c r="A40" s="14" t="s">
        <v>270</v>
      </c>
      <c r="B40" s="15" t="s">
        <v>20</v>
      </c>
      <c r="C40" s="15" t="s">
        <v>27</v>
      </c>
      <c r="D40" s="15" t="s">
        <v>28</v>
      </c>
      <c r="E40" s="16" t="s">
        <v>271</v>
      </c>
      <c r="F40" s="25">
        <v>130000000</v>
      </c>
      <c r="G40" s="25">
        <v>0</v>
      </c>
      <c r="H40" s="25">
        <v>0</v>
      </c>
      <c r="I40" s="25">
        <v>130000000</v>
      </c>
      <c r="J40" s="25">
        <v>0</v>
      </c>
      <c r="K40" s="25">
        <v>120000000</v>
      </c>
      <c r="L40" s="25">
        <v>10000000</v>
      </c>
      <c r="M40" s="25">
        <v>0</v>
      </c>
      <c r="N40" s="25">
        <v>0</v>
      </c>
      <c r="O40" s="25">
        <v>0</v>
      </c>
      <c r="P40" s="25">
        <v>0</v>
      </c>
    </row>
    <row r="41" spans="1:16378" ht="27" customHeight="1" x14ac:dyDescent="0.25">
      <c r="A41" s="14" t="s">
        <v>86</v>
      </c>
      <c r="B41" s="15" t="s">
        <v>20</v>
      </c>
      <c r="C41" s="15" t="s">
        <v>27</v>
      </c>
      <c r="D41" s="15" t="s">
        <v>28</v>
      </c>
      <c r="E41" s="16" t="s">
        <v>87</v>
      </c>
      <c r="F41" s="25">
        <v>9600000</v>
      </c>
      <c r="G41" s="25">
        <v>0</v>
      </c>
      <c r="H41" s="25">
        <v>0</v>
      </c>
      <c r="I41" s="25">
        <v>9600000</v>
      </c>
      <c r="J41" s="25">
        <v>0</v>
      </c>
      <c r="K41" s="25">
        <v>1600000</v>
      </c>
      <c r="L41" s="25">
        <v>8000000</v>
      </c>
      <c r="M41" s="25">
        <v>1600000</v>
      </c>
      <c r="N41" s="25">
        <v>1600000</v>
      </c>
      <c r="O41" s="25">
        <v>1600000</v>
      </c>
      <c r="P41" s="25">
        <v>1600000</v>
      </c>
    </row>
    <row r="42" spans="1:16378" ht="27" customHeight="1" x14ac:dyDescent="0.25">
      <c r="A42" s="14" t="s">
        <v>88</v>
      </c>
      <c r="B42" s="15" t="s">
        <v>20</v>
      </c>
      <c r="C42" s="15" t="s">
        <v>27</v>
      </c>
      <c r="D42" s="15" t="s">
        <v>28</v>
      </c>
      <c r="E42" s="16" t="s">
        <v>89</v>
      </c>
      <c r="F42" s="25">
        <v>21000000</v>
      </c>
      <c r="G42" s="25">
        <v>0</v>
      </c>
      <c r="H42" s="25">
        <v>0</v>
      </c>
      <c r="I42" s="25">
        <v>21000000</v>
      </c>
      <c r="J42" s="25">
        <v>0</v>
      </c>
      <c r="K42" s="25">
        <v>13500000</v>
      </c>
      <c r="L42" s="25">
        <v>7500000</v>
      </c>
      <c r="M42" s="25">
        <v>1500000</v>
      </c>
      <c r="N42" s="25">
        <v>1500000</v>
      </c>
      <c r="O42" s="25">
        <v>1500000</v>
      </c>
      <c r="P42" s="25">
        <v>1500000</v>
      </c>
    </row>
    <row r="43" spans="1:16378" s="8" customFormat="1" ht="27" customHeight="1" x14ac:dyDescent="0.25">
      <c r="A43" s="10" t="s">
        <v>90</v>
      </c>
      <c r="B43" s="11" t="s">
        <v>20</v>
      </c>
      <c r="C43" s="11"/>
      <c r="D43" s="11"/>
      <c r="E43" s="13" t="s">
        <v>91</v>
      </c>
      <c r="F43" s="24">
        <f>SUM(F44:F58)</f>
        <v>26383215600</v>
      </c>
      <c r="G43" s="24">
        <f>SUM(G44:G58)</f>
        <v>2992965025.7600002</v>
      </c>
      <c r="H43" s="24">
        <f>SUM(H44:H58)</f>
        <v>2992965025.7600002</v>
      </c>
      <c r="I43" s="24">
        <f>SUM(I44:I58)</f>
        <v>26383215600</v>
      </c>
      <c r="J43" s="24">
        <f>SUM(J44:J58)</f>
        <v>0</v>
      </c>
      <c r="K43" s="24">
        <f>SUM(K44:K58)</f>
        <v>23310753413.739998</v>
      </c>
      <c r="L43" s="24">
        <f>SUM(L44:L58)</f>
        <v>3072462186.2599998</v>
      </c>
      <c r="M43" s="24">
        <f>SUM(M44:M58)</f>
        <v>16838814088.300001</v>
      </c>
      <c r="N43" s="24">
        <f>SUM(N44:N58)</f>
        <v>3943475079.0700002</v>
      </c>
      <c r="O43" s="24">
        <f>SUM(O44:O58)</f>
        <v>3748671546.3200002</v>
      </c>
      <c r="P43" s="24">
        <f>SUM(P44:P58)</f>
        <v>3748671546.3200002</v>
      </c>
    </row>
    <row r="44" spans="1:16378" ht="27" customHeight="1" x14ac:dyDescent="0.25">
      <c r="A44" s="14" t="s">
        <v>92</v>
      </c>
      <c r="B44" s="15" t="s">
        <v>20</v>
      </c>
      <c r="C44" s="15" t="s">
        <v>27</v>
      </c>
      <c r="D44" s="15" t="s">
        <v>28</v>
      </c>
      <c r="E44" s="16" t="s">
        <v>93</v>
      </c>
      <c r="F44" s="25">
        <v>2181565000</v>
      </c>
      <c r="G44" s="25">
        <v>0</v>
      </c>
      <c r="H44" s="25">
        <v>30000000</v>
      </c>
      <c r="I44" s="25">
        <v>2151565000</v>
      </c>
      <c r="J44" s="25">
        <v>0</v>
      </c>
      <c r="K44" s="25">
        <v>1431650739.53</v>
      </c>
      <c r="L44" s="25">
        <v>719914260.47000003</v>
      </c>
      <c r="M44" s="25">
        <v>864071151.12</v>
      </c>
      <c r="N44" s="25">
        <v>98504344.030000001</v>
      </c>
      <c r="O44" s="25">
        <v>98504344.030000001</v>
      </c>
      <c r="P44" s="25">
        <v>98504344.030000001</v>
      </c>
    </row>
    <row r="45" spans="1:16378" ht="27" customHeight="1" x14ac:dyDescent="0.25">
      <c r="A45" s="14" t="s">
        <v>94</v>
      </c>
      <c r="B45" s="15" t="s">
        <v>20</v>
      </c>
      <c r="C45" s="15" t="s">
        <v>27</v>
      </c>
      <c r="D45" s="15" t="s">
        <v>28</v>
      </c>
      <c r="E45" s="16" t="s">
        <v>95</v>
      </c>
      <c r="F45" s="25">
        <v>3113178399</v>
      </c>
      <c r="G45" s="25">
        <v>960000000</v>
      </c>
      <c r="H45" s="25">
        <v>980000000</v>
      </c>
      <c r="I45" s="25">
        <v>3093178399</v>
      </c>
      <c r="J45" s="25">
        <v>0</v>
      </c>
      <c r="K45" s="25">
        <v>3000638517.9200001</v>
      </c>
      <c r="L45" s="25">
        <v>92539881.079999998</v>
      </c>
      <c r="M45" s="25">
        <v>1839181129.9200001</v>
      </c>
      <c r="N45" s="25">
        <v>775716724.79999995</v>
      </c>
      <c r="O45" s="25">
        <v>754988827.79999995</v>
      </c>
      <c r="P45" s="25">
        <v>754988827.79999995</v>
      </c>
    </row>
    <row r="46" spans="1:16378" ht="27" customHeight="1" x14ac:dyDescent="0.25">
      <c r="A46" s="14" t="s">
        <v>96</v>
      </c>
      <c r="B46" s="15" t="s">
        <v>20</v>
      </c>
      <c r="C46" s="15" t="s">
        <v>27</v>
      </c>
      <c r="D46" s="15" t="s">
        <v>28</v>
      </c>
      <c r="E46" s="16" t="s">
        <v>97</v>
      </c>
      <c r="F46" s="25">
        <v>12000000</v>
      </c>
      <c r="G46" s="25">
        <v>0</v>
      </c>
      <c r="H46" s="25">
        <v>0</v>
      </c>
      <c r="I46" s="25">
        <v>12000000</v>
      </c>
      <c r="J46" s="25">
        <v>0</v>
      </c>
      <c r="K46" s="25">
        <v>3784300</v>
      </c>
      <c r="L46" s="25">
        <v>8215700</v>
      </c>
      <c r="M46" s="25">
        <v>3376800</v>
      </c>
      <c r="N46" s="25">
        <v>3376800</v>
      </c>
      <c r="O46" s="25">
        <v>3376800</v>
      </c>
      <c r="P46" s="25">
        <v>3376800</v>
      </c>
    </row>
    <row r="47" spans="1:16378" ht="27" customHeight="1" x14ac:dyDescent="0.25">
      <c r="A47" s="14" t="s">
        <v>98</v>
      </c>
      <c r="B47" s="15" t="s">
        <v>20</v>
      </c>
      <c r="C47" s="15" t="s">
        <v>27</v>
      </c>
      <c r="D47" s="15" t="s">
        <v>28</v>
      </c>
      <c r="E47" s="16" t="s">
        <v>99</v>
      </c>
      <c r="F47" s="25">
        <v>406283000</v>
      </c>
      <c r="G47" s="25">
        <v>0</v>
      </c>
      <c r="H47" s="25">
        <v>0</v>
      </c>
      <c r="I47" s="25">
        <v>406283000</v>
      </c>
      <c r="J47" s="25">
        <v>0</v>
      </c>
      <c r="K47" s="25">
        <v>406283000</v>
      </c>
      <c r="L47" s="25">
        <v>0</v>
      </c>
      <c r="M47" s="25">
        <v>398825080.89999998</v>
      </c>
      <c r="N47" s="25">
        <v>393004884.89999998</v>
      </c>
      <c r="O47" s="25">
        <v>393004884.89999998</v>
      </c>
      <c r="P47" s="25">
        <v>393004884.89999998</v>
      </c>
    </row>
    <row r="48" spans="1:16378" ht="27" customHeight="1" x14ac:dyDescent="0.25">
      <c r="A48" s="14" t="s">
        <v>100</v>
      </c>
      <c r="B48" s="15" t="s">
        <v>20</v>
      </c>
      <c r="C48" s="15" t="s">
        <v>27</v>
      </c>
      <c r="D48" s="15" t="s">
        <v>28</v>
      </c>
      <c r="E48" s="16" t="s">
        <v>101</v>
      </c>
      <c r="F48" s="25">
        <v>2000000000</v>
      </c>
      <c r="G48" s="25">
        <v>0</v>
      </c>
      <c r="H48" s="25">
        <v>550000000</v>
      </c>
      <c r="I48" s="25">
        <v>1450000000</v>
      </c>
      <c r="J48" s="25">
        <v>0</v>
      </c>
      <c r="K48" s="25">
        <v>9513600</v>
      </c>
      <c r="L48" s="25">
        <v>1440486400</v>
      </c>
      <c r="M48" s="25">
        <v>9513600</v>
      </c>
      <c r="N48" s="25">
        <v>1189200</v>
      </c>
      <c r="O48" s="25">
        <v>1189200</v>
      </c>
      <c r="P48" s="25">
        <v>1189200</v>
      </c>
    </row>
    <row r="49" spans="1:16" ht="27" customHeight="1" x14ac:dyDescent="0.25">
      <c r="A49" s="14" t="s">
        <v>102</v>
      </c>
      <c r="B49" s="15" t="s">
        <v>20</v>
      </c>
      <c r="C49" s="15" t="s">
        <v>27</v>
      </c>
      <c r="D49" s="15" t="s">
        <v>28</v>
      </c>
      <c r="E49" s="16" t="s">
        <v>103</v>
      </c>
      <c r="F49" s="25">
        <v>2885028280</v>
      </c>
      <c r="G49" s="25">
        <v>683204657.75999999</v>
      </c>
      <c r="H49" s="25">
        <v>0</v>
      </c>
      <c r="I49" s="25">
        <v>3568232937.7600002</v>
      </c>
      <c r="J49" s="25">
        <v>0</v>
      </c>
      <c r="K49" s="25">
        <v>3173356751.5999999</v>
      </c>
      <c r="L49" s="25">
        <v>394876186.16000003</v>
      </c>
      <c r="M49" s="25">
        <v>3088356751.5999999</v>
      </c>
      <c r="N49" s="25">
        <v>1165114120.5999999</v>
      </c>
      <c r="O49" s="25">
        <v>1014296384.6</v>
      </c>
      <c r="P49" s="25">
        <v>1014296384.6</v>
      </c>
    </row>
    <row r="50" spans="1:16" ht="27" customHeight="1" x14ac:dyDescent="0.25">
      <c r="A50" s="14" t="s">
        <v>268</v>
      </c>
      <c r="B50" s="15" t="s">
        <v>20</v>
      </c>
      <c r="C50" s="15" t="s">
        <v>27</v>
      </c>
      <c r="D50" s="15" t="s">
        <v>28</v>
      </c>
      <c r="E50" s="16" t="s">
        <v>269</v>
      </c>
      <c r="F50" s="25">
        <v>6000000</v>
      </c>
      <c r="G50" s="25">
        <v>0</v>
      </c>
      <c r="H50" s="25">
        <v>0</v>
      </c>
      <c r="I50" s="25">
        <v>6000000</v>
      </c>
      <c r="J50" s="25">
        <v>0</v>
      </c>
      <c r="K50" s="25">
        <v>1000000</v>
      </c>
      <c r="L50" s="25">
        <v>5000000</v>
      </c>
      <c r="M50" s="25">
        <v>1000000</v>
      </c>
      <c r="N50" s="25">
        <v>1000000</v>
      </c>
      <c r="O50" s="25">
        <v>1000000</v>
      </c>
      <c r="P50" s="25">
        <v>1000000</v>
      </c>
    </row>
    <row r="51" spans="1:16" ht="27" customHeight="1" x14ac:dyDescent="0.25">
      <c r="A51" s="14" t="s">
        <v>104</v>
      </c>
      <c r="B51" s="15" t="s">
        <v>20</v>
      </c>
      <c r="C51" s="15" t="s">
        <v>27</v>
      </c>
      <c r="D51" s="15" t="s">
        <v>28</v>
      </c>
      <c r="E51" s="3" t="s">
        <v>105</v>
      </c>
      <c r="F51" s="25">
        <v>3336054224</v>
      </c>
      <c r="G51" s="25">
        <v>0</v>
      </c>
      <c r="H51" s="25">
        <v>693965025.75999999</v>
      </c>
      <c r="I51" s="25">
        <v>2642089198.2399998</v>
      </c>
      <c r="J51" s="25">
        <v>0</v>
      </c>
      <c r="K51" s="25">
        <v>2597356826</v>
      </c>
      <c r="L51" s="25">
        <v>44732372.240000002</v>
      </c>
      <c r="M51" s="25">
        <v>2578798045</v>
      </c>
      <c r="N51" s="25">
        <v>323428064</v>
      </c>
      <c r="O51" s="25">
        <v>323428064</v>
      </c>
      <c r="P51" s="25">
        <v>323428064</v>
      </c>
    </row>
    <row r="52" spans="1:16" ht="27" customHeight="1" x14ac:dyDescent="0.25">
      <c r="A52" s="14" t="s">
        <v>106</v>
      </c>
      <c r="B52" s="15" t="s">
        <v>20</v>
      </c>
      <c r="C52" s="15" t="s">
        <v>27</v>
      </c>
      <c r="D52" s="15" t="s">
        <v>28</v>
      </c>
      <c r="E52" s="16" t="s">
        <v>166</v>
      </c>
      <c r="F52" s="25">
        <v>4727511232</v>
      </c>
      <c r="G52" s="25">
        <v>295760368</v>
      </c>
      <c r="H52" s="25">
        <v>44000000</v>
      </c>
      <c r="I52" s="25">
        <v>4979271600</v>
      </c>
      <c r="J52" s="25">
        <v>0</v>
      </c>
      <c r="K52" s="25">
        <v>4949781761</v>
      </c>
      <c r="L52" s="25">
        <v>29489839</v>
      </c>
      <c r="M52" s="25">
        <v>4802179159</v>
      </c>
      <c r="N52" s="25">
        <v>630948809</v>
      </c>
      <c r="O52" s="25">
        <v>630948809</v>
      </c>
      <c r="P52" s="25">
        <v>630948809</v>
      </c>
    </row>
    <row r="53" spans="1:16" ht="27" customHeight="1" x14ac:dyDescent="0.25">
      <c r="A53" s="14" t="s">
        <v>107</v>
      </c>
      <c r="B53" s="15" t="s">
        <v>20</v>
      </c>
      <c r="C53" s="15" t="s">
        <v>27</v>
      </c>
      <c r="D53" s="15" t="s">
        <v>28</v>
      </c>
      <c r="E53" s="16" t="s">
        <v>108</v>
      </c>
      <c r="F53" s="25">
        <v>37556000</v>
      </c>
      <c r="G53" s="25">
        <v>0</v>
      </c>
      <c r="H53" s="25">
        <v>0</v>
      </c>
      <c r="I53" s="25">
        <v>37556000</v>
      </c>
      <c r="J53" s="25">
        <v>0</v>
      </c>
      <c r="K53" s="25">
        <v>37556000</v>
      </c>
      <c r="L53" s="25">
        <v>0</v>
      </c>
      <c r="M53" s="25">
        <v>3173344.54</v>
      </c>
      <c r="N53" s="25">
        <v>3054571.54</v>
      </c>
      <c r="O53" s="25">
        <v>3054571.54</v>
      </c>
      <c r="P53" s="25">
        <v>3054571.54</v>
      </c>
    </row>
    <row r="54" spans="1:16" ht="27" customHeight="1" x14ac:dyDescent="0.25">
      <c r="A54" s="14" t="s">
        <v>109</v>
      </c>
      <c r="B54" s="15" t="s">
        <v>20</v>
      </c>
      <c r="C54" s="15" t="s">
        <v>27</v>
      </c>
      <c r="D54" s="15" t="s">
        <v>28</v>
      </c>
      <c r="E54" s="16" t="s">
        <v>110</v>
      </c>
      <c r="F54" s="25">
        <v>3592077465</v>
      </c>
      <c r="G54" s="25">
        <v>1010000000</v>
      </c>
      <c r="H54" s="25">
        <v>0</v>
      </c>
      <c r="I54" s="25">
        <v>4602077465</v>
      </c>
      <c r="J54" s="25">
        <v>0</v>
      </c>
      <c r="K54" s="25">
        <v>4601288017.6899996</v>
      </c>
      <c r="L54" s="25">
        <v>789447.31</v>
      </c>
      <c r="M54" s="25">
        <v>2487595462.1199999</v>
      </c>
      <c r="N54" s="25">
        <v>137717076.30000001</v>
      </c>
      <c r="O54" s="25">
        <v>137717076.30000001</v>
      </c>
      <c r="P54" s="25">
        <v>137717076.30000001</v>
      </c>
    </row>
    <row r="55" spans="1:16" ht="27" customHeight="1" x14ac:dyDescent="0.25">
      <c r="A55" s="14" t="s">
        <v>111</v>
      </c>
      <c r="B55" s="15" t="s">
        <v>20</v>
      </c>
      <c r="C55" s="15" t="s">
        <v>27</v>
      </c>
      <c r="D55" s="15" t="s">
        <v>28</v>
      </c>
      <c r="E55" s="16" t="s">
        <v>112</v>
      </c>
      <c r="F55" s="25">
        <v>1745000000</v>
      </c>
      <c r="G55" s="25">
        <v>30000000</v>
      </c>
      <c r="H55" s="25">
        <v>295000000</v>
      </c>
      <c r="I55" s="25">
        <v>1480000000</v>
      </c>
      <c r="J55" s="25">
        <v>0</v>
      </c>
      <c r="K55" s="25">
        <v>1467081900</v>
      </c>
      <c r="L55" s="25">
        <v>12918100</v>
      </c>
      <c r="M55" s="25">
        <v>36726700</v>
      </c>
      <c r="N55" s="25">
        <v>36726700</v>
      </c>
      <c r="O55" s="25">
        <v>36726700</v>
      </c>
      <c r="P55" s="25">
        <v>36726700</v>
      </c>
    </row>
    <row r="56" spans="1:16" ht="27" customHeight="1" x14ac:dyDescent="0.25">
      <c r="A56" s="14" t="s">
        <v>113</v>
      </c>
      <c r="B56" s="15" t="s">
        <v>20</v>
      </c>
      <c r="C56" s="15" t="s">
        <v>27</v>
      </c>
      <c r="D56" s="15" t="s">
        <v>28</v>
      </c>
      <c r="E56" s="16" t="s">
        <v>114</v>
      </c>
      <c r="F56" s="25">
        <v>330000000</v>
      </c>
      <c r="G56" s="25">
        <v>0</v>
      </c>
      <c r="H56" s="25">
        <v>0</v>
      </c>
      <c r="I56" s="25">
        <v>330000000</v>
      </c>
      <c r="J56" s="25">
        <v>0</v>
      </c>
      <c r="K56" s="25">
        <v>6500000</v>
      </c>
      <c r="L56" s="25">
        <v>323500000</v>
      </c>
      <c r="M56" s="25">
        <v>6500000</v>
      </c>
      <c r="N56" s="25">
        <v>6500000</v>
      </c>
      <c r="O56" s="25">
        <v>6500000</v>
      </c>
      <c r="P56" s="25">
        <v>6500000</v>
      </c>
    </row>
    <row r="57" spans="1:16" ht="27" customHeight="1" x14ac:dyDescent="0.25">
      <c r="A57" s="14" t="s">
        <v>115</v>
      </c>
      <c r="B57" s="15" t="s">
        <v>20</v>
      </c>
      <c r="C57" s="15" t="s">
        <v>27</v>
      </c>
      <c r="D57" s="15" t="s">
        <v>28</v>
      </c>
      <c r="E57" s="16" t="s">
        <v>116</v>
      </c>
      <c r="F57" s="25">
        <v>10962000</v>
      </c>
      <c r="G57" s="25">
        <v>14000000</v>
      </c>
      <c r="H57" s="25">
        <v>0</v>
      </c>
      <c r="I57" s="25">
        <v>24962000</v>
      </c>
      <c r="J57" s="25">
        <v>0</v>
      </c>
      <c r="K57" s="25">
        <v>24962000</v>
      </c>
      <c r="L57" s="25">
        <v>0</v>
      </c>
      <c r="M57" s="25">
        <v>15089183.1</v>
      </c>
      <c r="N57" s="25">
        <v>15088582.65</v>
      </c>
      <c r="O57" s="25">
        <v>15088582.65</v>
      </c>
      <c r="P57" s="25">
        <v>15088582.65</v>
      </c>
    </row>
    <row r="58" spans="1:16" ht="27" customHeight="1" x14ac:dyDescent="0.25">
      <c r="A58" s="14" t="s">
        <v>117</v>
      </c>
      <c r="B58" s="15" t="s">
        <v>20</v>
      </c>
      <c r="C58" s="15" t="s">
        <v>27</v>
      </c>
      <c r="D58" s="15" t="s">
        <v>28</v>
      </c>
      <c r="E58" s="16" t="s">
        <v>118</v>
      </c>
      <c r="F58" s="25">
        <v>2000000000</v>
      </c>
      <c r="G58" s="25">
        <v>0</v>
      </c>
      <c r="H58" s="25">
        <v>400000000</v>
      </c>
      <c r="I58" s="25">
        <v>1600000000</v>
      </c>
      <c r="J58" s="25">
        <v>0</v>
      </c>
      <c r="K58" s="25">
        <v>1600000000</v>
      </c>
      <c r="L58" s="25">
        <v>0</v>
      </c>
      <c r="M58" s="25">
        <v>704427681</v>
      </c>
      <c r="N58" s="25">
        <v>352105201.25</v>
      </c>
      <c r="O58" s="25">
        <v>328847301.5</v>
      </c>
      <c r="P58" s="25">
        <v>328847301.5</v>
      </c>
    </row>
    <row r="59" spans="1:16" s="21" customFormat="1" ht="18" customHeight="1" x14ac:dyDescent="0.25">
      <c r="A59" s="46" t="s">
        <v>119</v>
      </c>
      <c r="B59" s="46"/>
      <c r="C59" s="46"/>
      <c r="D59" s="46"/>
      <c r="E59" s="46"/>
      <c r="F59" s="17">
        <f t="shared" ref="F59:P59" si="12">+F60+F64+F67</f>
        <v>1680797472034</v>
      </c>
      <c r="G59" s="17">
        <f t="shared" si="12"/>
        <v>0</v>
      </c>
      <c r="H59" s="17">
        <f t="shared" si="12"/>
        <v>0</v>
      </c>
      <c r="I59" s="17">
        <f t="shared" si="12"/>
        <v>1680797472034</v>
      </c>
      <c r="J59" s="17">
        <f t="shared" si="12"/>
        <v>113088000000</v>
      </c>
      <c r="K59" s="17">
        <f t="shared" si="12"/>
        <v>1187887786467</v>
      </c>
      <c r="L59" s="17">
        <f t="shared" si="12"/>
        <v>379821685567</v>
      </c>
      <c r="M59" s="17">
        <f t="shared" si="12"/>
        <v>32755439605.080002</v>
      </c>
      <c r="N59" s="17">
        <f t="shared" si="12"/>
        <v>21943547605.389999</v>
      </c>
      <c r="O59" s="17">
        <f t="shared" si="12"/>
        <v>21852933213.43</v>
      </c>
      <c r="P59" s="17">
        <f t="shared" si="12"/>
        <v>21852933213.43</v>
      </c>
    </row>
    <row r="60" spans="1:16" s="8" customFormat="1" ht="27" customHeight="1" x14ac:dyDescent="0.25">
      <c r="A60" s="10" t="s">
        <v>120</v>
      </c>
      <c r="B60" s="11"/>
      <c r="C60" s="11"/>
      <c r="D60" s="11"/>
      <c r="E60" s="13" t="s">
        <v>121</v>
      </c>
      <c r="F60" s="24">
        <f>SUM(F61:F63)</f>
        <v>1679275472034</v>
      </c>
      <c r="G60" s="24">
        <f t="shared" ref="G60:P60" si="13">SUM(G61:G63)</f>
        <v>0</v>
      </c>
      <c r="H60" s="24">
        <f t="shared" si="13"/>
        <v>0</v>
      </c>
      <c r="I60" s="24">
        <f t="shared" si="13"/>
        <v>1679275472034</v>
      </c>
      <c r="J60" s="24">
        <f t="shared" si="13"/>
        <v>113088000000</v>
      </c>
      <c r="K60" s="24">
        <f t="shared" si="13"/>
        <v>1187295517344</v>
      </c>
      <c r="L60" s="24">
        <f t="shared" si="13"/>
        <v>378891954690</v>
      </c>
      <c r="M60" s="24">
        <f t="shared" si="13"/>
        <v>32649105381.080002</v>
      </c>
      <c r="N60" s="24">
        <f t="shared" si="13"/>
        <v>21848121990.389999</v>
      </c>
      <c r="O60" s="24">
        <f t="shared" si="13"/>
        <v>21757507598.43</v>
      </c>
      <c r="P60" s="24">
        <f t="shared" si="13"/>
        <v>21757507598.43</v>
      </c>
    </row>
    <row r="61" spans="1:16" ht="27" customHeight="1" x14ac:dyDescent="0.25">
      <c r="A61" s="14" t="s">
        <v>122</v>
      </c>
      <c r="B61" s="15" t="s">
        <v>20</v>
      </c>
      <c r="C61" s="15" t="s">
        <v>27</v>
      </c>
      <c r="D61" s="15" t="s">
        <v>28</v>
      </c>
      <c r="E61" s="16" t="s">
        <v>123</v>
      </c>
      <c r="F61" s="25">
        <v>1500000000000</v>
      </c>
      <c r="G61" s="25">
        <v>0</v>
      </c>
      <c r="H61" s="25">
        <v>0</v>
      </c>
      <c r="I61" s="25">
        <v>1500000000000</v>
      </c>
      <c r="J61" s="25">
        <v>0</v>
      </c>
      <c r="K61" s="25">
        <v>1187295517344</v>
      </c>
      <c r="L61" s="25">
        <v>312704482656</v>
      </c>
      <c r="M61" s="25">
        <v>32649105381.080002</v>
      </c>
      <c r="N61" s="25">
        <v>21848121990.389999</v>
      </c>
      <c r="O61" s="25">
        <v>21757507598.43</v>
      </c>
      <c r="P61" s="25">
        <v>21757507598.43</v>
      </c>
    </row>
    <row r="62" spans="1:16" ht="27" customHeight="1" x14ac:dyDescent="0.25">
      <c r="A62" s="14" t="s">
        <v>122</v>
      </c>
      <c r="B62" s="15" t="s">
        <v>124</v>
      </c>
      <c r="C62" s="15" t="s">
        <v>125</v>
      </c>
      <c r="D62" s="15" t="s">
        <v>28</v>
      </c>
      <c r="E62" s="16" t="s">
        <v>123</v>
      </c>
      <c r="F62" s="25">
        <v>66187472034</v>
      </c>
      <c r="G62" s="25">
        <v>0</v>
      </c>
      <c r="H62" s="25">
        <v>0</v>
      </c>
      <c r="I62" s="25">
        <v>66187472034</v>
      </c>
      <c r="J62" s="25">
        <v>0</v>
      </c>
      <c r="K62" s="25">
        <v>0</v>
      </c>
      <c r="L62" s="25">
        <v>66187472034</v>
      </c>
      <c r="M62" s="25">
        <v>0</v>
      </c>
      <c r="N62" s="25">
        <v>0</v>
      </c>
      <c r="O62" s="25">
        <v>0</v>
      </c>
      <c r="P62" s="25">
        <v>0</v>
      </c>
    </row>
    <row r="63" spans="1:16" ht="27" customHeight="1" x14ac:dyDescent="0.25">
      <c r="A63" s="14" t="s">
        <v>276</v>
      </c>
      <c r="B63" s="15" t="s">
        <v>20</v>
      </c>
      <c r="C63" s="15" t="s">
        <v>27</v>
      </c>
      <c r="D63" s="15" t="s">
        <v>28</v>
      </c>
      <c r="E63" s="16" t="s">
        <v>277</v>
      </c>
      <c r="F63" s="25">
        <v>113088000000</v>
      </c>
      <c r="G63" s="25">
        <v>0</v>
      </c>
      <c r="H63" s="25">
        <v>0</v>
      </c>
      <c r="I63" s="25">
        <v>113088000000</v>
      </c>
      <c r="J63" s="25">
        <v>113088000000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</row>
    <row r="64" spans="1:16" s="27" customFormat="1" ht="30" customHeight="1" x14ac:dyDescent="0.25">
      <c r="A64" s="10" t="s">
        <v>126</v>
      </c>
      <c r="B64" s="11" t="s">
        <v>20</v>
      </c>
      <c r="C64" s="11"/>
      <c r="D64" s="11"/>
      <c r="E64" s="13" t="s">
        <v>127</v>
      </c>
      <c r="F64" s="24">
        <f>SUM(F65:F66)</f>
        <v>587000000</v>
      </c>
      <c r="G64" s="24">
        <f t="shared" ref="G64:P64" si="14">SUM(G65:G66)</f>
        <v>0</v>
      </c>
      <c r="H64" s="24">
        <f t="shared" si="14"/>
        <v>0</v>
      </c>
      <c r="I64" s="24">
        <f t="shared" si="14"/>
        <v>587000000</v>
      </c>
      <c r="J64" s="24">
        <f t="shared" si="14"/>
        <v>0</v>
      </c>
      <c r="K64" s="24">
        <f t="shared" si="14"/>
        <v>587000000</v>
      </c>
      <c r="L64" s="24">
        <f t="shared" si="14"/>
        <v>0</v>
      </c>
      <c r="M64" s="24">
        <f t="shared" si="14"/>
        <v>105425698</v>
      </c>
      <c r="N64" s="24">
        <f t="shared" si="14"/>
        <v>94517089</v>
      </c>
      <c r="O64" s="24">
        <f t="shared" si="14"/>
        <v>94517089</v>
      </c>
      <c r="P64" s="24">
        <f t="shared" si="14"/>
        <v>94517089</v>
      </c>
    </row>
    <row r="65" spans="1:16" ht="27" customHeight="1" x14ac:dyDescent="0.25">
      <c r="A65" s="14" t="s">
        <v>128</v>
      </c>
      <c r="B65" s="15" t="s">
        <v>20</v>
      </c>
      <c r="C65" s="15" t="s">
        <v>27</v>
      </c>
      <c r="D65" s="15" t="s">
        <v>28</v>
      </c>
      <c r="E65" s="16" t="s">
        <v>129</v>
      </c>
      <c r="F65" s="25">
        <v>537000000</v>
      </c>
      <c r="G65" s="25">
        <v>0</v>
      </c>
      <c r="H65" s="25">
        <v>0</v>
      </c>
      <c r="I65" s="25">
        <v>537000000</v>
      </c>
      <c r="J65" s="25">
        <v>0</v>
      </c>
      <c r="K65" s="25">
        <v>537000000</v>
      </c>
      <c r="L65" s="25">
        <v>0</v>
      </c>
      <c r="M65" s="25">
        <v>98308198</v>
      </c>
      <c r="N65" s="25">
        <v>87399589</v>
      </c>
      <c r="O65" s="25">
        <v>87399589</v>
      </c>
      <c r="P65" s="25">
        <v>87399589</v>
      </c>
    </row>
    <row r="66" spans="1:16" ht="27" customHeight="1" x14ac:dyDescent="0.25">
      <c r="A66" s="14" t="s">
        <v>272</v>
      </c>
      <c r="B66" s="15" t="s">
        <v>20</v>
      </c>
      <c r="C66" s="15" t="s">
        <v>27</v>
      </c>
      <c r="D66" s="15" t="s">
        <v>28</v>
      </c>
      <c r="E66" s="16" t="s">
        <v>273</v>
      </c>
      <c r="F66" s="25">
        <v>50000000</v>
      </c>
      <c r="G66" s="25">
        <v>0</v>
      </c>
      <c r="H66" s="25">
        <v>0</v>
      </c>
      <c r="I66" s="25">
        <v>50000000</v>
      </c>
      <c r="J66" s="25">
        <v>0</v>
      </c>
      <c r="K66" s="25">
        <v>50000000</v>
      </c>
      <c r="L66" s="25">
        <v>0</v>
      </c>
      <c r="M66" s="25">
        <v>7117500</v>
      </c>
      <c r="N66" s="25">
        <v>7117500</v>
      </c>
      <c r="O66" s="25">
        <v>7117500</v>
      </c>
      <c r="P66" s="25">
        <v>7117500</v>
      </c>
    </row>
    <row r="67" spans="1:16" s="21" customFormat="1" ht="27" customHeight="1" x14ac:dyDescent="0.25">
      <c r="A67" s="10" t="s">
        <v>130</v>
      </c>
      <c r="B67" s="11" t="s">
        <v>20</v>
      </c>
      <c r="C67" s="11"/>
      <c r="D67" s="11"/>
      <c r="E67" s="13" t="s">
        <v>131</v>
      </c>
      <c r="F67" s="24">
        <f>SUM(F68:F69)</f>
        <v>935000000</v>
      </c>
      <c r="G67" s="24">
        <f t="shared" ref="G67:P67" si="15">SUM(G68:G69)</f>
        <v>0</v>
      </c>
      <c r="H67" s="24">
        <f t="shared" si="15"/>
        <v>0</v>
      </c>
      <c r="I67" s="24">
        <f t="shared" si="15"/>
        <v>935000000</v>
      </c>
      <c r="J67" s="24">
        <f t="shared" si="15"/>
        <v>0</v>
      </c>
      <c r="K67" s="24">
        <f t="shared" si="15"/>
        <v>5269123</v>
      </c>
      <c r="L67" s="24">
        <f t="shared" si="15"/>
        <v>929730877</v>
      </c>
      <c r="M67" s="24">
        <f t="shared" si="15"/>
        <v>908526</v>
      </c>
      <c r="N67" s="24">
        <f t="shared" si="15"/>
        <v>908526</v>
      </c>
      <c r="O67" s="24">
        <f t="shared" si="15"/>
        <v>908526</v>
      </c>
      <c r="P67" s="24">
        <f t="shared" si="15"/>
        <v>908526</v>
      </c>
    </row>
    <row r="68" spans="1:16" ht="27" customHeight="1" x14ac:dyDescent="0.25">
      <c r="A68" s="14" t="s">
        <v>132</v>
      </c>
      <c r="B68" s="15" t="s">
        <v>20</v>
      </c>
      <c r="C68" s="15" t="s">
        <v>27</v>
      </c>
      <c r="D68" s="15" t="s">
        <v>28</v>
      </c>
      <c r="E68" s="16" t="s">
        <v>133</v>
      </c>
      <c r="F68" s="25">
        <v>600000000</v>
      </c>
      <c r="G68" s="25">
        <v>0</v>
      </c>
      <c r="H68" s="25">
        <v>0</v>
      </c>
      <c r="I68" s="25">
        <v>600000000</v>
      </c>
      <c r="J68" s="25">
        <v>0</v>
      </c>
      <c r="K68" s="25">
        <v>5269123</v>
      </c>
      <c r="L68" s="25">
        <v>594730877</v>
      </c>
      <c r="M68" s="25">
        <v>908526</v>
      </c>
      <c r="N68" s="25">
        <v>908526</v>
      </c>
      <c r="O68" s="25">
        <v>908526</v>
      </c>
      <c r="P68" s="25">
        <v>908526</v>
      </c>
    </row>
    <row r="69" spans="1:16" ht="27" customHeight="1" x14ac:dyDescent="0.25">
      <c r="A69" s="14" t="s">
        <v>134</v>
      </c>
      <c r="B69" s="15" t="s">
        <v>20</v>
      </c>
      <c r="C69" s="15" t="s">
        <v>27</v>
      </c>
      <c r="D69" s="15" t="s">
        <v>28</v>
      </c>
      <c r="E69" s="16" t="s">
        <v>135</v>
      </c>
      <c r="F69" s="25">
        <v>335000000</v>
      </c>
      <c r="G69" s="25">
        <v>0</v>
      </c>
      <c r="H69" s="25">
        <v>0</v>
      </c>
      <c r="I69" s="25">
        <v>335000000</v>
      </c>
      <c r="J69" s="25">
        <v>0</v>
      </c>
      <c r="K69" s="25">
        <v>0</v>
      </c>
      <c r="L69" s="25">
        <v>335000000</v>
      </c>
      <c r="M69" s="25">
        <v>0</v>
      </c>
      <c r="N69" s="25">
        <v>0</v>
      </c>
      <c r="O69" s="25">
        <v>0</v>
      </c>
      <c r="P69" s="25">
        <v>0</v>
      </c>
    </row>
    <row r="70" spans="1:16" s="21" customFormat="1" ht="18" customHeight="1" x14ac:dyDescent="0.25">
      <c r="A70" s="43" t="s">
        <v>136</v>
      </c>
      <c r="B70" s="44"/>
      <c r="C70" s="44"/>
      <c r="D70" s="44"/>
      <c r="E70" s="45"/>
      <c r="F70" s="17">
        <f>+F71</f>
        <v>6619423690</v>
      </c>
      <c r="G70" s="17">
        <f t="shared" ref="G70:P70" si="16">+G71</f>
        <v>0</v>
      </c>
      <c r="H70" s="17">
        <f t="shared" si="16"/>
        <v>0</v>
      </c>
      <c r="I70" s="17">
        <f t="shared" si="16"/>
        <v>6619423690</v>
      </c>
      <c r="J70" s="17">
        <f t="shared" si="16"/>
        <v>0</v>
      </c>
      <c r="K70" s="17">
        <f t="shared" si="16"/>
        <v>6619423690</v>
      </c>
      <c r="L70" s="17">
        <f t="shared" si="16"/>
        <v>0</v>
      </c>
      <c r="M70" s="17">
        <f t="shared" si="16"/>
        <v>0</v>
      </c>
      <c r="N70" s="17">
        <f t="shared" si="16"/>
        <v>0</v>
      </c>
      <c r="O70" s="17">
        <f t="shared" si="16"/>
        <v>0</v>
      </c>
      <c r="P70" s="17">
        <f t="shared" si="16"/>
        <v>0</v>
      </c>
    </row>
    <row r="71" spans="1:16" s="8" customFormat="1" ht="21.75" customHeight="1" x14ac:dyDescent="0.25">
      <c r="A71" s="10" t="s">
        <v>137</v>
      </c>
      <c r="B71" s="11" t="s">
        <v>20</v>
      </c>
      <c r="C71" s="11"/>
      <c r="D71" s="11"/>
      <c r="E71" s="13" t="s">
        <v>138</v>
      </c>
      <c r="F71" s="24">
        <f>+F72</f>
        <v>6619423690</v>
      </c>
      <c r="G71" s="24">
        <f t="shared" ref="G71:P71" si="17">+G72</f>
        <v>0</v>
      </c>
      <c r="H71" s="24">
        <f t="shared" si="17"/>
        <v>0</v>
      </c>
      <c r="I71" s="24">
        <f t="shared" si="17"/>
        <v>6619423690</v>
      </c>
      <c r="J71" s="24">
        <f t="shared" si="17"/>
        <v>0</v>
      </c>
      <c r="K71" s="24">
        <f t="shared" si="17"/>
        <v>6619423690</v>
      </c>
      <c r="L71" s="24">
        <f t="shared" si="17"/>
        <v>0</v>
      </c>
      <c r="M71" s="24">
        <f t="shared" si="17"/>
        <v>0</v>
      </c>
      <c r="N71" s="24">
        <f t="shared" si="17"/>
        <v>0</v>
      </c>
      <c r="O71" s="24">
        <f t="shared" si="17"/>
        <v>0</v>
      </c>
      <c r="P71" s="24">
        <f t="shared" si="17"/>
        <v>0</v>
      </c>
    </row>
    <row r="72" spans="1:16" ht="20.25" customHeight="1" x14ac:dyDescent="0.25">
      <c r="A72" s="14" t="s">
        <v>139</v>
      </c>
      <c r="B72" s="15" t="s">
        <v>20</v>
      </c>
      <c r="C72" s="15" t="s">
        <v>140</v>
      </c>
      <c r="D72" s="15" t="s">
        <v>141</v>
      </c>
      <c r="E72" s="16" t="s">
        <v>142</v>
      </c>
      <c r="F72" s="26">
        <v>6619423690</v>
      </c>
      <c r="G72" s="25">
        <v>0</v>
      </c>
      <c r="H72" s="25">
        <v>0</v>
      </c>
      <c r="I72" s="25">
        <v>6619423690</v>
      </c>
      <c r="J72" s="25">
        <v>0</v>
      </c>
      <c r="K72" s="25">
        <v>6619423690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1:16" s="21" customFormat="1" ht="18" customHeight="1" x14ac:dyDescent="0.25">
      <c r="A73" s="46" t="s">
        <v>143</v>
      </c>
      <c r="B73" s="46"/>
      <c r="C73" s="46"/>
      <c r="D73" s="46"/>
      <c r="E73" s="46"/>
      <c r="F73" s="17">
        <f t="shared" ref="F73:P73" si="18">+F74+F77+F88+F91+F98+F106+F118+F127+F130</f>
        <v>2459249162421.1797</v>
      </c>
      <c r="G73" s="17">
        <f t="shared" si="18"/>
        <v>30113571081.82</v>
      </c>
      <c r="H73" s="17">
        <f t="shared" si="18"/>
        <v>695568388</v>
      </c>
      <c r="I73" s="17">
        <f t="shared" si="18"/>
        <v>2488667165115</v>
      </c>
      <c r="J73" s="17">
        <f t="shared" si="18"/>
        <v>0</v>
      </c>
      <c r="K73" s="17">
        <f t="shared" si="18"/>
        <v>2352642790406.3701</v>
      </c>
      <c r="L73" s="17">
        <f t="shared" si="18"/>
        <v>136024374708.62999</v>
      </c>
      <c r="M73" s="17">
        <f t="shared" si="18"/>
        <v>431597011708.57001</v>
      </c>
      <c r="N73" s="17">
        <f t="shared" si="18"/>
        <v>152926675513.56003</v>
      </c>
      <c r="O73" s="17">
        <f t="shared" si="18"/>
        <v>151723429801.31</v>
      </c>
      <c r="P73" s="17">
        <f t="shared" si="18"/>
        <v>151723429801.31</v>
      </c>
    </row>
    <row r="74" spans="1:16" s="8" customFormat="1" ht="48.75" customHeight="1" x14ac:dyDescent="0.25">
      <c r="A74" s="10" t="s">
        <v>144</v>
      </c>
      <c r="B74" s="11" t="s">
        <v>20</v>
      </c>
      <c r="C74" s="11" t="s">
        <v>27</v>
      </c>
      <c r="D74" s="11" t="s">
        <v>28</v>
      </c>
      <c r="E74" s="13" t="s">
        <v>145</v>
      </c>
      <c r="F74" s="24">
        <f>SUM(F75:F76)</f>
        <v>19384479205.18</v>
      </c>
      <c r="G74" s="24">
        <f t="shared" ref="G74:H74" si="19">SUM(G75:G76)</f>
        <v>21581173657.82</v>
      </c>
      <c r="H74" s="24">
        <f t="shared" si="19"/>
        <v>0</v>
      </c>
      <c r="I74" s="24">
        <f>SUM(I75:I76)</f>
        <v>40965652863</v>
      </c>
      <c r="J74" s="24">
        <f t="shared" ref="J74:P74" si="20">SUM(J75:J76)</f>
        <v>0</v>
      </c>
      <c r="K74" s="24">
        <f t="shared" si="20"/>
        <v>38142816735.599998</v>
      </c>
      <c r="L74" s="24">
        <f t="shared" si="20"/>
        <v>2822836127.4000001</v>
      </c>
      <c r="M74" s="24">
        <f t="shared" si="20"/>
        <v>26124333856.599998</v>
      </c>
      <c r="N74" s="24">
        <f t="shared" si="20"/>
        <v>1629869799</v>
      </c>
      <c r="O74" s="24">
        <f t="shared" si="20"/>
        <v>1218723460</v>
      </c>
      <c r="P74" s="24">
        <f t="shared" si="20"/>
        <v>1218723460</v>
      </c>
    </row>
    <row r="75" spans="1:16" ht="48.75" customHeight="1" x14ac:dyDescent="0.25">
      <c r="A75" s="14" t="s">
        <v>169</v>
      </c>
      <c r="B75" s="15" t="s">
        <v>20</v>
      </c>
      <c r="C75" s="15" t="s">
        <v>27</v>
      </c>
      <c r="D75" s="15" t="s">
        <v>28</v>
      </c>
      <c r="E75" s="16" t="s">
        <v>170</v>
      </c>
      <c r="F75" s="25">
        <v>4393977390</v>
      </c>
      <c r="G75" s="25">
        <v>200595944</v>
      </c>
      <c r="H75" s="25">
        <v>0</v>
      </c>
      <c r="I75" s="25">
        <v>4594573334</v>
      </c>
      <c r="J75" s="25">
        <v>0</v>
      </c>
      <c r="K75" s="25">
        <v>3953872200.5999999</v>
      </c>
      <c r="L75" s="25">
        <v>640701133.39999998</v>
      </c>
      <c r="M75" s="25">
        <v>3644019850.5999999</v>
      </c>
      <c r="N75" s="25">
        <v>289462675</v>
      </c>
      <c r="O75" s="25">
        <v>268666723</v>
      </c>
      <c r="P75" s="25">
        <v>268666723</v>
      </c>
    </row>
    <row r="76" spans="1:16" ht="48.75" customHeight="1" x14ac:dyDescent="0.25">
      <c r="A76" s="14" t="s">
        <v>167</v>
      </c>
      <c r="B76" s="15" t="s">
        <v>20</v>
      </c>
      <c r="C76" s="15" t="s">
        <v>27</v>
      </c>
      <c r="D76" s="15" t="s">
        <v>28</v>
      </c>
      <c r="E76" s="16" t="s">
        <v>168</v>
      </c>
      <c r="F76" s="25">
        <v>14990501815.18</v>
      </c>
      <c r="G76" s="25">
        <v>21380577713.82</v>
      </c>
      <c r="H76" s="25">
        <v>0</v>
      </c>
      <c r="I76" s="25">
        <v>36371079529</v>
      </c>
      <c r="J76" s="25">
        <v>0</v>
      </c>
      <c r="K76" s="25">
        <v>34188944535</v>
      </c>
      <c r="L76" s="25">
        <v>2182134994</v>
      </c>
      <c r="M76" s="25">
        <v>22480314006</v>
      </c>
      <c r="N76" s="25">
        <v>1340407124</v>
      </c>
      <c r="O76" s="25">
        <v>950056737</v>
      </c>
      <c r="P76" s="25">
        <v>950056737</v>
      </c>
    </row>
    <row r="77" spans="1:16" s="8" customFormat="1" ht="48.75" customHeight="1" x14ac:dyDescent="0.25">
      <c r="A77" s="10" t="s">
        <v>146</v>
      </c>
      <c r="B77" s="11" t="s">
        <v>20</v>
      </c>
      <c r="C77" s="11" t="s">
        <v>27</v>
      </c>
      <c r="D77" s="11" t="s">
        <v>28</v>
      </c>
      <c r="E77" s="13" t="s">
        <v>147</v>
      </c>
      <c r="F77" s="24">
        <f>SUM(F78:F87)</f>
        <v>46684547369</v>
      </c>
      <c r="G77" s="24">
        <f t="shared" ref="G77:P77" si="21">SUM(G78:G87)</f>
        <v>4405428000</v>
      </c>
      <c r="H77" s="24">
        <f t="shared" si="21"/>
        <v>0</v>
      </c>
      <c r="I77" s="24">
        <f t="shared" si="21"/>
        <v>51089975369</v>
      </c>
      <c r="J77" s="24">
        <f t="shared" si="21"/>
        <v>0</v>
      </c>
      <c r="K77" s="24">
        <f t="shared" si="21"/>
        <v>20577039088</v>
      </c>
      <c r="L77" s="24">
        <f t="shared" si="21"/>
        <v>30512936281</v>
      </c>
      <c r="M77" s="24">
        <f t="shared" si="21"/>
        <v>12429348274</v>
      </c>
      <c r="N77" s="24">
        <f t="shared" si="21"/>
        <v>3706505483.25</v>
      </c>
      <c r="O77" s="24">
        <f t="shared" si="21"/>
        <v>3705334280.25</v>
      </c>
      <c r="P77" s="24">
        <f t="shared" si="21"/>
        <v>3705334280.25</v>
      </c>
    </row>
    <row r="78" spans="1:16" s="29" customFormat="1" ht="48.75" customHeight="1" x14ac:dyDescent="0.25">
      <c r="A78" s="14" t="s">
        <v>274</v>
      </c>
      <c r="B78" s="15" t="s">
        <v>20</v>
      </c>
      <c r="C78" s="15" t="s">
        <v>27</v>
      </c>
      <c r="D78" s="15" t="s">
        <v>28</v>
      </c>
      <c r="E78" s="16" t="s">
        <v>275</v>
      </c>
      <c r="F78" s="25">
        <v>42968000</v>
      </c>
      <c r="G78" s="25">
        <v>0</v>
      </c>
      <c r="H78" s="25">
        <v>0</v>
      </c>
      <c r="I78" s="25">
        <v>42968000</v>
      </c>
      <c r="J78" s="25">
        <v>0</v>
      </c>
      <c r="K78" s="25">
        <v>0</v>
      </c>
      <c r="L78" s="25">
        <v>42968000</v>
      </c>
      <c r="M78" s="25">
        <v>0</v>
      </c>
      <c r="N78" s="25">
        <v>0</v>
      </c>
      <c r="O78" s="25">
        <v>0</v>
      </c>
      <c r="P78" s="25">
        <v>0</v>
      </c>
    </row>
    <row r="79" spans="1:16" s="8" customFormat="1" ht="48.75" customHeight="1" x14ac:dyDescent="0.25">
      <c r="A79" s="32" t="s">
        <v>173</v>
      </c>
      <c r="B79" s="33" t="s">
        <v>20</v>
      </c>
      <c r="C79" s="33" t="s">
        <v>27</v>
      </c>
      <c r="D79" s="33" t="s">
        <v>28</v>
      </c>
      <c r="E79" s="34" t="s">
        <v>174</v>
      </c>
      <c r="F79" s="35">
        <v>1635677000</v>
      </c>
      <c r="G79" s="25">
        <v>0</v>
      </c>
      <c r="H79" s="25">
        <v>0</v>
      </c>
      <c r="I79" s="25">
        <v>1635677000</v>
      </c>
      <c r="J79" s="25">
        <v>0</v>
      </c>
      <c r="K79" s="25">
        <v>1635677000</v>
      </c>
      <c r="L79" s="25">
        <v>0</v>
      </c>
      <c r="M79" s="25">
        <v>1635677000</v>
      </c>
      <c r="N79" s="25">
        <v>0</v>
      </c>
      <c r="O79" s="25">
        <v>0</v>
      </c>
      <c r="P79" s="25">
        <v>0</v>
      </c>
    </row>
    <row r="80" spans="1:16" s="8" customFormat="1" ht="48.75" customHeight="1" x14ac:dyDescent="0.25">
      <c r="A80" s="32" t="s">
        <v>171</v>
      </c>
      <c r="B80" s="33" t="s">
        <v>20</v>
      </c>
      <c r="C80" s="33" t="s">
        <v>27</v>
      </c>
      <c r="D80" s="33" t="s">
        <v>28</v>
      </c>
      <c r="E80" s="34" t="s">
        <v>172</v>
      </c>
      <c r="F80" s="35">
        <v>62306000</v>
      </c>
      <c r="G80" s="25">
        <v>2451678000</v>
      </c>
      <c r="H80" s="25">
        <v>0</v>
      </c>
      <c r="I80" s="25">
        <v>2513984000</v>
      </c>
      <c r="J80" s="25">
        <v>0</v>
      </c>
      <c r="K80" s="25">
        <v>0</v>
      </c>
      <c r="L80" s="25">
        <v>2513984000</v>
      </c>
      <c r="M80" s="25">
        <v>0</v>
      </c>
      <c r="N80" s="25">
        <v>0</v>
      </c>
      <c r="O80" s="25">
        <v>0</v>
      </c>
      <c r="P80" s="25">
        <v>0</v>
      </c>
    </row>
    <row r="81" spans="1:16" s="8" customFormat="1" ht="48.75" customHeight="1" x14ac:dyDescent="0.25">
      <c r="A81" s="32" t="s">
        <v>175</v>
      </c>
      <c r="B81" s="33" t="s">
        <v>20</v>
      </c>
      <c r="C81" s="33" t="s">
        <v>27</v>
      </c>
      <c r="D81" s="33" t="s">
        <v>28</v>
      </c>
      <c r="E81" s="34" t="s">
        <v>176</v>
      </c>
      <c r="F81" s="35">
        <v>6016024448</v>
      </c>
      <c r="G81" s="25">
        <v>852000000</v>
      </c>
      <c r="H81" s="25">
        <v>0</v>
      </c>
      <c r="I81" s="25">
        <v>6868024448</v>
      </c>
      <c r="J81" s="25">
        <v>0</v>
      </c>
      <c r="K81" s="25">
        <v>6705237446</v>
      </c>
      <c r="L81" s="25">
        <v>162787002</v>
      </c>
      <c r="M81" s="25">
        <v>4857620632</v>
      </c>
      <c r="N81" s="25">
        <v>340906783.25</v>
      </c>
      <c r="O81" s="25">
        <v>339735580.25</v>
      </c>
      <c r="P81" s="25">
        <v>339735580.25</v>
      </c>
    </row>
    <row r="82" spans="1:16" s="8" customFormat="1" ht="48.75" customHeight="1" x14ac:dyDescent="0.25">
      <c r="A82" s="32" t="s">
        <v>177</v>
      </c>
      <c r="B82" s="33" t="s">
        <v>20</v>
      </c>
      <c r="C82" s="33" t="s">
        <v>27</v>
      </c>
      <c r="D82" s="33" t="s">
        <v>28</v>
      </c>
      <c r="E82" s="34" t="s">
        <v>178</v>
      </c>
      <c r="F82" s="35">
        <v>3377844800</v>
      </c>
      <c r="G82" s="25">
        <v>0</v>
      </c>
      <c r="H82" s="25">
        <v>0</v>
      </c>
      <c r="I82" s="25">
        <v>3377844800</v>
      </c>
      <c r="J82" s="25">
        <v>0</v>
      </c>
      <c r="K82" s="25">
        <v>0</v>
      </c>
      <c r="L82" s="25">
        <v>3377844800</v>
      </c>
      <c r="M82" s="25">
        <v>0</v>
      </c>
      <c r="N82" s="25">
        <v>0</v>
      </c>
      <c r="O82" s="25">
        <v>0</v>
      </c>
      <c r="P82" s="25">
        <v>0</v>
      </c>
    </row>
    <row r="83" spans="1:16" s="8" customFormat="1" ht="48.75" customHeight="1" x14ac:dyDescent="0.25">
      <c r="A83" s="32" t="s">
        <v>187</v>
      </c>
      <c r="B83" s="33" t="s">
        <v>20</v>
      </c>
      <c r="C83" s="33" t="s">
        <v>27</v>
      </c>
      <c r="D83" s="33" t="s">
        <v>28</v>
      </c>
      <c r="E83" s="34" t="s">
        <v>188</v>
      </c>
      <c r="F83" s="35">
        <v>13085020003</v>
      </c>
      <c r="G83" s="25">
        <v>0</v>
      </c>
      <c r="H83" s="25">
        <v>0</v>
      </c>
      <c r="I83" s="25">
        <v>13085020003</v>
      </c>
      <c r="J83" s="25">
        <v>0</v>
      </c>
      <c r="K83" s="25">
        <v>1000000000</v>
      </c>
      <c r="L83" s="25">
        <v>12085020003</v>
      </c>
      <c r="M83" s="25">
        <v>1000000000</v>
      </c>
      <c r="N83" s="25">
        <v>0</v>
      </c>
      <c r="O83" s="25">
        <v>0</v>
      </c>
      <c r="P83" s="25">
        <v>0</v>
      </c>
    </row>
    <row r="84" spans="1:16" ht="48.75" customHeight="1" x14ac:dyDescent="0.25">
      <c r="A84" s="32" t="s">
        <v>183</v>
      </c>
      <c r="B84" s="33" t="s">
        <v>20</v>
      </c>
      <c r="C84" s="33" t="s">
        <v>27</v>
      </c>
      <c r="D84" s="33" t="s">
        <v>28</v>
      </c>
      <c r="E84" s="34" t="s">
        <v>184</v>
      </c>
      <c r="F84" s="35">
        <v>18623368176</v>
      </c>
      <c r="G84" s="25">
        <v>0</v>
      </c>
      <c r="H84" s="25">
        <v>0</v>
      </c>
      <c r="I84" s="25">
        <v>18623368176</v>
      </c>
      <c r="J84" s="25">
        <v>0</v>
      </c>
      <c r="K84" s="25">
        <v>6463172700</v>
      </c>
      <c r="L84" s="25">
        <v>12160195476</v>
      </c>
      <c r="M84" s="25">
        <v>2789124700</v>
      </c>
      <c r="N84" s="25">
        <v>2789124700</v>
      </c>
      <c r="O84" s="25">
        <v>2789124700</v>
      </c>
      <c r="P84" s="25">
        <v>2789124700</v>
      </c>
    </row>
    <row r="85" spans="1:16" ht="48.75" customHeight="1" x14ac:dyDescent="0.25">
      <c r="A85" s="32" t="s">
        <v>179</v>
      </c>
      <c r="B85" s="33" t="s">
        <v>20</v>
      </c>
      <c r="C85" s="33" t="s">
        <v>27</v>
      </c>
      <c r="D85" s="33" t="s">
        <v>28</v>
      </c>
      <c r="E85" s="34" t="s">
        <v>180</v>
      </c>
      <c r="F85" s="35">
        <v>1090451942</v>
      </c>
      <c r="G85" s="25">
        <v>0</v>
      </c>
      <c r="H85" s="25">
        <v>0</v>
      </c>
      <c r="I85" s="25">
        <v>1090451942</v>
      </c>
      <c r="J85" s="25">
        <v>0</v>
      </c>
      <c r="K85" s="25">
        <v>1090451942</v>
      </c>
      <c r="L85" s="25">
        <v>0</v>
      </c>
      <c r="M85" s="25">
        <v>1090451942</v>
      </c>
      <c r="N85" s="25">
        <v>0</v>
      </c>
      <c r="O85" s="25">
        <v>0</v>
      </c>
      <c r="P85" s="25">
        <v>0</v>
      </c>
    </row>
    <row r="86" spans="1:16" ht="48.75" customHeight="1" x14ac:dyDescent="0.25">
      <c r="A86" s="32" t="s">
        <v>181</v>
      </c>
      <c r="B86" s="33" t="s">
        <v>20</v>
      </c>
      <c r="C86" s="33" t="s">
        <v>27</v>
      </c>
      <c r="D86" s="33" t="s">
        <v>28</v>
      </c>
      <c r="E86" s="34" t="s">
        <v>182</v>
      </c>
      <c r="F86" s="35">
        <v>2160532000</v>
      </c>
      <c r="G86" s="25">
        <v>1101750000</v>
      </c>
      <c r="H86" s="25">
        <v>0</v>
      </c>
      <c r="I86" s="25">
        <v>3262282000</v>
      </c>
      <c r="J86" s="25">
        <v>0</v>
      </c>
      <c r="K86" s="25">
        <v>3202500000</v>
      </c>
      <c r="L86" s="25">
        <v>59782000</v>
      </c>
      <c r="M86" s="25">
        <v>576474000</v>
      </c>
      <c r="N86" s="25">
        <v>576474000</v>
      </c>
      <c r="O86" s="25">
        <v>576474000</v>
      </c>
      <c r="P86" s="25">
        <v>576474000</v>
      </c>
    </row>
    <row r="87" spans="1:16" ht="48.75" customHeight="1" x14ac:dyDescent="0.25">
      <c r="A87" s="32" t="s">
        <v>185</v>
      </c>
      <c r="B87" s="33" t="s">
        <v>20</v>
      </c>
      <c r="C87" s="33" t="s">
        <v>27</v>
      </c>
      <c r="D87" s="33" t="s">
        <v>28</v>
      </c>
      <c r="E87" s="34" t="s">
        <v>186</v>
      </c>
      <c r="F87" s="35">
        <v>590355000</v>
      </c>
      <c r="G87" s="25">
        <v>0</v>
      </c>
      <c r="H87" s="25">
        <v>0</v>
      </c>
      <c r="I87" s="25">
        <v>590355000</v>
      </c>
      <c r="J87" s="25">
        <v>0</v>
      </c>
      <c r="K87" s="25">
        <v>480000000</v>
      </c>
      <c r="L87" s="25">
        <v>110355000</v>
      </c>
      <c r="M87" s="25">
        <v>480000000</v>
      </c>
      <c r="N87" s="25">
        <v>0</v>
      </c>
      <c r="O87" s="25">
        <v>0</v>
      </c>
      <c r="P87" s="25">
        <v>0</v>
      </c>
    </row>
    <row r="88" spans="1:16" s="8" customFormat="1" ht="48.75" customHeight="1" x14ac:dyDescent="0.25">
      <c r="A88" s="10" t="s">
        <v>148</v>
      </c>
      <c r="B88" s="11" t="s">
        <v>20</v>
      </c>
      <c r="C88" s="11" t="s">
        <v>27</v>
      </c>
      <c r="D88" s="11" t="s">
        <v>28</v>
      </c>
      <c r="E88" s="13" t="s">
        <v>149</v>
      </c>
      <c r="F88" s="24">
        <f>F89+F90</f>
        <v>109877305819</v>
      </c>
      <c r="G88" s="24">
        <f t="shared" ref="G88:P88" si="22">G89+G90</f>
        <v>478534426</v>
      </c>
      <c r="H88" s="24">
        <f t="shared" si="22"/>
        <v>0</v>
      </c>
      <c r="I88" s="24">
        <f t="shared" si="22"/>
        <v>110355840245</v>
      </c>
      <c r="J88" s="24">
        <f t="shared" si="22"/>
        <v>0</v>
      </c>
      <c r="K88" s="24">
        <f t="shared" si="22"/>
        <v>102764528686.45999</v>
      </c>
      <c r="L88" s="24">
        <f t="shared" si="22"/>
        <v>7591311558.54</v>
      </c>
      <c r="M88" s="24">
        <f t="shared" si="22"/>
        <v>86628314219.270004</v>
      </c>
      <c r="N88" s="24">
        <f t="shared" si="22"/>
        <v>4744658623.8099995</v>
      </c>
      <c r="O88" s="24">
        <f t="shared" si="22"/>
        <v>4697718243.8099995</v>
      </c>
      <c r="P88" s="24">
        <f t="shared" si="22"/>
        <v>4697718243.8099995</v>
      </c>
    </row>
    <row r="89" spans="1:16" s="8" customFormat="1" ht="48.75" customHeight="1" x14ac:dyDescent="0.25">
      <c r="A89" s="32" t="s">
        <v>191</v>
      </c>
      <c r="B89" s="33" t="s">
        <v>20</v>
      </c>
      <c r="C89" s="33" t="s">
        <v>27</v>
      </c>
      <c r="D89" s="33" t="s">
        <v>28</v>
      </c>
      <c r="E89" s="34" t="s">
        <v>192</v>
      </c>
      <c r="F89" s="35">
        <v>101364113348</v>
      </c>
      <c r="G89" s="25">
        <v>344185937</v>
      </c>
      <c r="H89" s="25">
        <v>0</v>
      </c>
      <c r="I89" s="25">
        <v>101708299285</v>
      </c>
      <c r="J89" s="25">
        <v>0</v>
      </c>
      <c r="K89" s="25">
        <v>95986804951.509995</v>
      </c>
      <c r="L89" s="25">
        <v>5721494333.4899998</v>
      </c>
      <c r="M89" s="25">
        <v>84324996326.320007</v>
      </c>
      <c r="N89" s="25">
        <v>3632011274.8099999</v>
      </c>
      <c r="O89" s="25">
        <v>3593653534.8099999</v>
      </c>
      <c r="P89" s="25">
        <v>3593653534.8099999</v>
      </c>
    </row>
    <row r="90" spans="1:16" s="8" customFormat="1" ht="48.75" customHeight="1" x14ac:dyDescent="0.25">
      <c r="A90" s="32" t="s">
        <v>189</v>
      </c>
      <c r="B90" s="33" t="s">
        <v>20</v>
      </c>
      <c r="C90" s="33" t="s">
        <v>27</v>
      </c>
      <c r="D90" s="33" t="s">
        <v>28</v>
      </c>
      <c r="E90" s="34" t="s">
        <v>190</v>
      </c>
      <c r="F90" s="35">
        <v>8513192471</v>
      </c>
      <c r="G90" s="25">
        <v>134348489</v>
      </c>
      <c r="H90" s="25">
        <v>0</v>
      </c>
      <c r="I90" s="25">
        <v>8647540960</v>
      </c>
      <c r="J90" s="25">
        <v>0</v>
      </c>
      <c r="K90" s="25">
        <v>6777723734.9499998</v>
      </c>
      <c r="L90" s="25">
        <v>1869817225.05</v>
      </c>
      <c r="M90" s="25">
        <v>2303317892.9499998</v>
      </c>
      <c r="N90" s="25">
        <v>1112647349</v>
      </c>
      <c r="O90" s="25">
        <v>1104064709</v>
      </c>
      <c r="P90" s="25">
        <v>1104064709</v>
      </c>
    </row>
    <row r="91" spans="1:16" s="21" customFormat="1" ht="48.75" customHeight="1" x14ac:dyDescent="0.25">
      <c r="A91" s="10" t="s">
        <v>150</v>
      </c>
      <c r="B91" s="11" t="s">
        <v>20</v>
      </c>
      <c r="C91" s="11" t="s">
        <v>27</v>
      </c>
      <c r="D91" s="11" t="s">
        <v>28</v>
      </c>
      <c r="E91" s="13" t="s">
        <v>151</v>
      </c>
      <c r="F91" s="24">
        <f>SUM(F92:F97)</f>
        <v>22614243590</v>
      </c>
      <c r="G91" s="24">
        <f t="shared" ref="G91:P91" si="23">SUM(G92:G97)</f>
        <v>2384261675</v>
      </c>
      <c r="H91" s="24">
        <f t="shared" si="23"/>
        <v>663768388</v>
      </c>
      <c r="I91" s="24">
        <f t="shared" si="23"/>
        <v>24334736877</v>
      </c>
      <c r="J91" s="24">
        <f t="shared" si="23"/>
        <v>0</v>
      </c>
      <c r="K91" s="24">
        <f t="shared" si="23"/>
        <v>21299546333.799999</v>
      </c>
      <c r="L91" s="24">
        <f t="shared" si="23"/>
        <v>3035190543.1999998</v>
      </c>
      <c r="M91" s="24">
        <f t="shared" si="23"/>
        <v>18328106345.799999</v>
      </c>
      <c r="N91" s="24">
        <f t="shared" si="23"/>
        <v>2252807783.8000002</v>
      </c>
      <c r="O91" s="24">
        <f t="shared" si="23"/>
        <v>2094837237.8</v>
      </c>
      <c r="P91" s="24">
        <f t="shared" si="23"/>
        <v>2094837237.8</v>
      </c>
    </row>
    <row r="92" spans="1:16" s="21" customFormat="1" ht="48.75" customHeight="1" x14ac:dyDescent="0.25">
      <c r="A92" s="32" t="s">
        <v>195</v>
      </c>
      <c r="B92" s="33" t="s">
        <v>20</v>
      </c>
      <c r="C92" s="33" t="s">
        <v>27</v>
      </c>
      <c r="D92" s="33" t="s">
        <v>28</v>
      </c>
      <c r="E92" s="34" t="s">
        <v>196</v>
      </c>
      <c r="F92" s="35">
        <v>8475216542</v>
      </c>
      <c r="G92" s="25">
        <v>780281984</v>
      </c>
      <c r="H92" s="25">
        <v>0</v>
      </c>
      <c r="I92" s="25">
        <v>9255498526</v>
      </c>
      <c r="J92" s="25">
        <v>0</v>
      </c>
      <c r="K92" s="25">
        <v>7389751099</v>
      </c>
      <c r="L92" s="25">
        <v>1865747427</v>
      </c>
      <c r="M92" s="25">
        <v>6176619835</v>
      </c>
      <c r="N92" s="25">
        <v>802722077</v>
      </c>
      <c r="O92" s="25">
        <v>653032899</v>
      </c>
      <c r="P92" s="25">
        <v>653032899</v>
      </c>
    </row>
    <row r="93" spans="1:16" s="21" customFormat="1" ht="48.75" customHeight="1" x14ac:dyDescent="0.25">
      <c r="A93" s="32" t="s">
        <v>193</v>
      </c>
      <c r="B93" s="33" t="s">
        <v>20</v>
      </c>
      <c r="C93" s="33" t="s">
        <v>27</v>
      </c>
      <c r="D93" s="33" t="s">
        <v>28</v>
      </c>
      <c r="E93" s="34" t="s">
        <v>194</v>
      </c>
      <c r="F93" s="35">
        <v>4734627296</v>
      </c>
      <c r="G93" s="25">
        <v>461051303</v>
      </c>
      <c r="H93" s="25">
        <v>0</v>
      </c>
      <c r="I93" s="25">
        <v>5195678599</v>
      </c>
      <c r="J93" s="25">
        <v>0</v>
      </c>
      <c r="K93" s="25">
        <v>4408044588</v>
      </c>
      <c r="L93" s="25">
        <v>787634011</v>
      </c>
      <c r="M93" s="25">
        <v>3827118676</v>
      </c>
      <c r="N93" s="25">
        <v>264778343</v>
      </c>
      <c r="O93" s="25">
        <v>256496975</v>
      </c>
      <c r="P93" s="25">
        <v>256496975</v>
      </c>
    </row>
    <row r="94" spans="1:16" s="21" customFormat="1" ht="48.75" customHeight="1" x14ac:dyDescent="0.25">
      <c r="A94" s="32" t="s">
        <v>197</v>
      </c>
      <c r="B94" s="33" t="s">
        <v>20</v>
      </c>
      <c r="C94" s="33" t="s">
        <v>27</v>
      </c>
      <c r="D94" s="33" t="s">
        <v>28</v>
      </c>
      <c r="E94" s="34" t="s">
        <v>198</v>
      </c>
      <c r="F94" s="35">
        <v>381592792</v>
      </c>
      <c r="G94" s="25">
        <v>0</v>
      </c>
      <c r="H94" s="25">
        <v>0</v>
      </c>
      <c r="I94" s="25">
        <v>381592792</v>
      </c>
      <c r="J94" s="25">
        <v>0</v>
      </c>
      <c r="K94" s="25">
        <v>238407208</v>
      </c>
      <c r="L94" s="25">
        <v>143185584</v>
      </c>
      <c r="M94" s="25">
        <v>238407208</v>
      </c>
      <c r="N94" s="25">
        <v>0</v>
      </c>
      <c r="O94" s="25">
        <v>0</v>
      </c>
      <c r="P94" s="25">
        <v>0</v>
      </c>
    </row>
    <row r="95" spans="1:16" s="21" customFormat="1" ht="48.75" customHeight="1" x14ac:dyDescent="0.25">
      <c r="A95" s="32" t="s">
        <v>199</v>
      </c>
      <c r="B95" s="33" t="s">
        <v>20</v>
      </c>
      <c r="C95" s="33" t="s">
        <v>27</v>
      </c>
      <c r="D95" s="33" t="s">
        <v>28</v>
      </c>
      <c r="E95" s="34" t="s">
        <v>200</v>
      </c>
      <c r="F95" s="35">
        <v>5812218172</v>
      </c>
      <c r="G95" s="25">
        <v>1142928388</v>
      </c>
      <c r="H95" s="25">
        <v>0</v>
      </c>
      <c r="I95" s="25">
        <v>6955146560</v>
      </c>
      <c r="J95" s="25">
        <v>0</v>
      </c>
      <c r="K95" s="25">
        <v>6716523038.8000002</v>
      </c>
      <c r="L95" s="25">
        <v>238623521.19999999</v>
      </c>
      <c r="M95" s="25">
        <v>5539140226.8000002</v>
      </c>
      <c r="N95" s="25">
        <v>981486963.79999995</v>
      </c>
      <c r="O95" s="25">
        <v>981486963.79999995</v>
      </c>
      <c r="P95" s="25">
        <v>981486963.79999995</v>
      </c>
    </row>
    <row r="96" spans="1:16" s="21" customFormat="1" ht="48.75" customHeight="1" x14ac:dyDescent="0.25">
      <c r="A96" s="32" t="s">
        <v>201</v>
      </c>
      <c r="B96" s="33" t="s">
        <v>20</v>
      </c>
      <c r="C96" s="33" t="s">
        <v>27</v>
      </c>
      <c r="D96" s="33" t="s">
        <v>28</v>
      </c>
      <c r="E96" s="34" t="s">
        <v>202</v>
      </c>
      <c r="F96" s="35">
        <v>1799768388</v>
      </c>
      <c r="G96" s="25">
        <v>0</v>
      </c>
      <c r="H96" s="25">
        <v>663768388</v>
      </c>
      <c r="I96" s="25">
        <v>1136000000</v>
      </c>
      <c r="J96" s="25">
        <v>0</v>
      </c>
      <c r="K96" s="25">
        <v>1136000000</v>
      </c>
      <c r="L96" s="25">
        <v>0</v>
      </c>
      <c r="M96" s="25">
        <v>1136000000</v>
      </c>
      <c r="N96" s="25">
        <v>0</v>
      </c>
      <c r="O96" s="25">
        <v>0</v>
      </c>
      <c r="P96" s="25">
        <v>0</v>
      </c>
    </row>
    <row r="97" spans="1:16" ht="48.75" customHeight="1" x14ac:dyDescent="0.25">
      <c r="A97" s="32" t="s">
        <v>203</v>
      </c>
      <c r="B97" s="33" t="s">
        <v>20</v>
      </c>
      <c r="C97" s="33" t="s">
        <v>27</v>
      </c>
      <c r="D97" s="33" t="s">
        <v>28</v>
      </c>
      <c r="E97" s="34" t="s">
        <v>200</v>
      </c>
      <c r="F97" s="35">
        <v>1410820400</v>
      </c>
      <c r="G97" s="25">
        <v>0</v>
      </c>
      <c r="H97" s="25">
        <v>0</v>
      </c>
      <c r="I97" s="25">
        <v>1410820400</v>
      </c>
      <c r="J97" s="25">
        <v>0</v>
      </c>
      <c r="K97" s="25">
        <v>1410820400</v>
      </c>
      <c r="L97" s="25">
        <v>0</v>
      </c>
      <c r="M97" s="25">
        <v>1410820400</v>
      </c>
      <c r="N97" s="25">
        <v>203820400</v>
      </c>
      <c r="O97" s="25">
        <v>203820400</v>
      </c>
      <c r="P97" s="25">
        <v>203820400</v>
      </c>
    </row>
    <row r="98" spans="1:16" s="8" customFormat="1" ht="48.75" customHeight="1" x14ac:dyDescent="0.25">
      <c r="A98" s="10" t="s">
        <v>152</v>
      </c>
      <c r="B98" s="11" t="s">
        <v>20</v>
      </c>
      <c r="C98" s="11" t="s">
        <v>27</v>
      </c>
      <c r="D98" s="11" t="s">
        <v>28</v>
      </c>
      <c r="E98" s="13" t="s">
        <v>153</v>
      </c>
      <c r="F98" s="24">
        <f>SUM(F99:F105)</f>
        <v>555997909841</v>
      </c>
      <c r="G98" s="24">
        <f t="shared" ref="G98:P98" si="24">SUM(G99:G105)</f>
        <v>614100000</v>
      </c>
      <c r="H98" s="24">
        <f t="shared" si="24"/>
        <v>0</v>
      </c>
      <c r="I98" s="24">
        <f t="shared" si="24"/>
        <v>556612009841</v>
      </c>
      <c r="J98" s="24">
        <f t="shared" si="24"/>
        <v>0</v>
      </c>
      <c r="K98" s="24">
        <f t="shared" si="24"/>
        <v>555873796528</v>
      </c>
      <c r="L98" s="24">
        <f t="shared" si="24"/>
        <v>738213313</v>
      </c>
      <c r="M98" s="24">
        <f t="shared" si="24"/>
        <v>176146864557</v>
      </c>
      <c r="N98" s="24">
        <f t="shared" si="24"/>
        <v>127934816237.66</v>
      </c>
      <c r="O98" s="24">
        <f t="shared" si="24"/>
        <v>127866948347.66</v>
      </c>
      <c r="P98" s="24">
        <f t="shared" si="24"/>
        <v>127866948347.66</v>
      </c>
    </row>
    <row r="99" spans="1:16" s="8" customFormat="1" ht="48.75" customHeight="1" x14ac:dyDescent="0.25">
      <c r="A99" s="32" t="s">
        <v>208</v>
      </c>
      <c r="B99" s="33" t="s">
        <v>20</v>
      </c>
      <c r="C99" s="33" t="s">
        <v>27</v>
      </c>
      <c r="D99" s="33" t="s">
        <v>28</v>
      </c>
      <c r="E99" s="34" t="s">
        <v>209</v>
      </c>
      <c r="F99" s="35">
        <v>15384726955</v>
      </c>
      <c r="G99" s="25">
        <v>314100000</v>
      </c>
      <c r="H99" s="25">
        <v>0</v>
      </c>
      <c r="I99" s="25">
        <v>15698826955</v>
      </c>
      <c r="J99" s="25">
        <v>0</v>
      </c>
      <c r="K99" s="25">
        <v>15399348761</v>
      </c>
      <c r="L99" s="25">
        <v>299478194</v>
      </c>
      <c r="M99" s="25">
        <v>13468873246</v>
      </c>
      <c r="N99" s="25">
        <v>652497453.5</v>
      </c>
      <c r="O99" s="25">
        <v>615448993.5</v>
      </c>
      <c r="P99" s="25">
        <v>615448993.5</v>
      </c>
    </row>
    <row r="100" spans="1:16" s="8" customFormat="1" ht="48.75" customHeight="1" x14ac:dyDescent="0.25">
      <c r="A100" s="32" t="s">
        <v>204</v>
      </c>
      <c r="B100" s="33" t="s">
        <v>20</v>
      </c>
      <c r="C100" s="33" t="s">
        <v>27</v>
      </c>
      <c r="D100" s="33" t="s">
        <v>28</v>
      </c>
      <c r="E100" s="34" t="s">
        <v>205</v>
      </c>
      <c r="F100" s="35">
        <v>483772241</v>
      </c>
      <c r="G100" s="25">
        <v>0</v>
      </c>
      <c r="H100" s="25">
        <v>0</v>
      </c>
      <c r="I100" s="25">
        <v>483772241</v>
      </c>
      <c r="J100" s="25">
        <v>0</v>
      </c>
      <c r="K100" s="25">
        <v>227153703</v>
      </c>
      <c r="L100" s="25">
        <v>256618538</v>
      </c>
      <c r="M100" s="25">
        <v>227153703</v>
      </c>
      <c r="N100" s="25">
        <v>103875984</v>
      </c>
      <c r="O100" s="25">
        <v>73056554</v>
      </c>
      <c r="P100" s="25">
        <v>73056554</v>
      </c>
    </row>
    <row r="101" spans="1:16" s="8" customFormat="1" ht="48.75" customHeight="1" x14ac:dyDescent="0.25">
      <c r="A101" s="32" t="s">
        <v>206</v>
      </c>
      <c r="B101" s="33" t="s">
        <v>20</v>
      </c>
      <c r="C101" s="33" t="s">
        <v>27</v>
      </c>
      <c r="D101" s="33" t="s">
        <v>28</v>
      </c>
      <c r="E101" s="34" t="s">
        <v>207</v>
      </c>
      <c r="F101" s="35">
        <v>2379471806</v>
      </c>
      <c r="G101" s="25">
        <v>300000000</v>
      </c>
      <c r="H101" s="25">
        <v>0</v>
      </c>
      <c r="I101" s="25">
        <v>2679471806</v>
      </c>
      <c r="J101" s="25">
        <v>0</v>
      </c>
      <c r="K101" s="25">
        <v>2497355225</v>
      </c>
      <c r="L101" s="25">
        <v>182116581</v>
      </c>
      <c r="M101" s="25">
        <v>2096975480</v>
      </c>
      <c r="N101" s="25">
        <v>44069860</v>
      </c>
      <c r="O101" s="25">
        <v>44069860</v>
      </c>
      <c r="P101" s="25">
        <v>44069860</v>
      </c>
    </row>
    <row r="102" spans="1:16" s="8" customFormat="1" ht="48.75" customHeight="1" x14ac:dyDescent="0.25">
      <c r="A102" s="32" t="s">
        <v>212</v>
      </c>
      <c r="B102" s="33" t="s">
        <v>20</v>
      </c>
      <c r="C102" s="33" t="s">
        <v>27</v>
      </c>
      <c r="D102" s="33" t="s">
        <v>28</v>
      </c>
      <c r="E102" s="34" t="s">
        <v>213</v>
      </c>
      <c r="F102" s="35">
        <v>8376000000</v>
      </c>
      <c r="G102" s="25">
        <v>0</v>
      </c>
      <c r="H102" s="25">
        <v>0</v>
      </c>
      <c r="I102" s="25">
        <v>8376000000</v>
      </c>
      <c r="J102" s="25">
        <v>0</v>
      </c>
      <c r="K102" s="25">
        <v>8376000000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1:16" s="8" customFormat="1" ht="48.75" customHeight="1" x14ac:dyDescent="0.25">
      <c r="A103" s="32" t="s">
        <v>210</v>
      </c>
      <c r="B103" s="33" t="s">
        <v>20</v>
      </c>
      <c r="C103" s="33" t="s">
        <v>27</v>
      </c>
      <c r="D103" s="33" t="s">
        <v>28</v>
      </c>
      <c r="E103" s="34" t="s">
        <v>211</v>
      </c>
      <c r="F103" s="35">
        <v>30428554682</v>
      </c>
      <c r="G103" s="25">
        <v>0</v>
      </c>
      <c r="H103" s="25">
        <v>0</v>
      </c>
      <c r="I103" s="25">
        <v>30428554682</v>
      </c>
      <c r="J103" s="25">
        <v>0</v>
      </c>
      <c r="K103" s="25">
        <v>30428554682</v>
      </c>
      <c r="L103" s="25">
        <v>0</v>
      </c>
      <c r="M103" s="25">
        <v>30428554682</v>
      </c>
      <c r="N103" s="25">
        <v>10984066665.16</v>
      </c>
      <c r="O103" s="25">
        <v>10984066665.16</v>
      </c>
      <c r="P103" s="25">
        <v>10984066665.16</v>
      </c>
    </row>
    <row r="104" spans="1:16" s="8" customFormat="1" ht="48.75" customHeight="1" x14ac:dyDescent="0.25">
      <c r="A104" s="32" t="s">
        <v>214</v>
      </c>
      <c r="B104" s="33" t="s">
        <v>20</v>
      </c>
      <c r="C104" s="33" t="s">
        <v>27</v>
      </c>
      <c r="D104" s="33" t="s">
        <v>28</v>
      </c>
      <c r="E104" s="34" t="s">
        <v>215</v>
      </c>
      <c r="F104" s="35">
        <v>497977118970</v>
      </c>
      <c r="G104" s="25">
        <v>0</v>
      </c>
      <c r="H104" s="25">
        <v>0</v>
      </c>
      <c r="I104" s="25">
        <v>497977118970</v>
      </c>
      <c r="J104" s="25">
        <v>0</v>
      </c>
      <c r="K104" s="25">
        <v>497977118970</v>
      </c>
      <c r="L104" s="25">
        <v>0</v>
      </c>
      <c r="M104" s="25">
        <v>128957042259</v>
      </c>
      <c r="N104" s="25">
        <v>116150306275</v>
      </c>
      <c r="O104" s="25">
        <v>116150306275</v>
      </c>
      <c r="P104" s="25">
        <v>116150306275</v>
      </c>
    </row>
    <row r="105" spans="1:16" s="8" customFormat="1" ht="48.75" customHeight="1" x14ac:dyDescent="0.25">
      <c r="A105" s="32" t="s">
        <v>216</v>
      </c>
      <c r="B105" s="33" t="s">
        <v>20</v>
      </c>
      <c r="C105" s="33" t="s">
        <v>27</v>
      </c>
      <c r="D105" s="33" t="s">
        <v>28</v>
      </c>
      <c r="E105" s="34" t="s">
        <v>217</v>
      </c>
      <c r="F105" s="35">
        <v>968265187</v>
      </c>
      <c r="G105" s="25">
        <v>0</v>
      </c>
      <c r="H105" s="25">
        <v>0</v>
      </c>
      <c r="I105" s="25">
        <v>968265187</v>
      </c>
      <c r="J105" s="25">
        <v>0</v>
      </c>
      <c r="K105" s="25">
        <v>968265187</v>
      </c>
      <c r="L105" s="25">
        <v>0</v>
      </c>
      <c r="M105" s="25">
        <v>968265187</v>
      </c>
      <c r="N105" s="25">
        <v>0</v>
      </c>
      <c r="O105" s="25">
        <v>0</v>
      </c>
      <c r="P105" s="25">
        <v>0</v>
      </c>
    </row>
    <row r="106" spans="1:16" s="8" customFormat="1" ht="48.75" customHeight="1" x14ac:dyDescent="0.25">
      <c r="A106" s="10" t="s">
        <v>154</v>
      </c>
      <c r="B106" s="11" t="s">
        <v>20</v>
      </c>
      <c r="C106" s="11" t="s">
        <v>27</v>
      </c>
      <c r="D106" s="11" t="s">
        <v>28</v>
      </c>
      <c r="E106" s="13" t="s">
        <v>155</v>
      </c>
      <c r="F106" s="24">
        <f>SUM(F107:F117)</f>
        <v>1512204535974</v>
      </c>
      <c r="G106" s="24">
        <f t="shared" ref="G106:P106" si="25">SUM(G107:G117)</f>
        <v>0</v>
      </c>
      <c r="H106" s="24">
        <f t="shared" si="25"/>
        <v>0</v>
      </c>
      <c r="I106" s="24">
        <f t="shared" si="25"/>
        <v>1512204535974</v>
      </c>
      <c r="J106" s="24">
        <f t="shared" si="25"/>
        <v>0</v>
      </c>
      <c r="K106" s="24">
        <f t="shared" si="25"/>
        <v>1468889638341.3999</v>
      </c>
      <c r="L106" s="24">
        <f t="shared" si="25"/>
        <v>43314897632.599998</v>
      </c>
      <c r="M106" s="24">
        <f t="shared" si="25"/>
        <v>54321854130.900002</v>
      </c>
      <c r="N106" s="24">
        <f t="shared" si="25"/>
        <v>3209726391.5</v>
      </c>
      <c r="O106" s="24">
        <f t="shared" si="25"/>
        <v>2986776681.5</v>
      </c>
      <c r="P106" s="24">
        <f t="shared" si="25"/>
        <v>2986776681.5</v>
      </c>
    </row>
    <row r="107" spans="1:16" s="8" customFormat="1" ht="48.75" customHeight="1" x14ac:dyDescent="0.25">
      <c r="A107" s="32" t="s">
        <v>218</v>
      </c>
      <c r="B107" s="33" t="s">
        <v>20</v>
      </c>
      <c r="C107" s="33" t="s">
        <v>27</v>
      </c>
      <c r="D107" s="33" t="s">
        <v>28</v>
      </c>
      <c r="E107" s="34" t="s">
        <v>219</v>
      </c>
      <c r="F107" s="35">
        <v>9772951150.6000004</v>
      </c>
      <c r="G107" s="25">
        <v>0</v>
      </c>
      <c r="H107" s="25">
        <v>0</v>
      </c>
      <c r="I107" s="25">
        <v>9772951150.6000004</v>
      </c>
      <c r="J107" s="25">
        <v>0</v>
      </c>
      <c r="K107" s="25">
        <v>7742581952.6000004</v>
      </c>
      <c r="L107" s="25">
        <v>2030369198</v>
      </c>
      <c r="M107" s="25">
        <v>6034833566.6000004</v>
      </c>
      <c r="N107" s="25">
        <v>148992693</v>
      </c>
      <c r="O107" s="25">
        <v>124480047</v>
      </c>
      <c r="P107" s="25">
        <v>124480047</v>
      </c>
    </row>
    <row r="108" spans="1:16" s="8" customFormat="1" ht="48.75" customHeight="1" x14ac:dyDescent="0.25">
      <c r="A108" s="32" t="s">
        <v>220</v>
      </c>
      <c r="B108" s="33" t="s">
        <v>20</v>
      </c>
      <c r="C108" s="33" t="s">
        <v>27</v>
      </c>
      <c r="D108" s="33" t="s">
        <v>28</v>
      </c>
      <c r="E108" s="34" t="s">
        <v>221</v>
      </c>
      <c r="F108" s="35">
        <v>447144167</v>
      </c>
      <c r="G108" s="25">
        <v>0</v>
      </c>
      <c r="H108" s="25">
        <v>0</v>
      </c>
      <c r="I108" s="25">
        <v>447144167</v>
      </c>
      <c r="J108" s="25">
        <v>0</v>
      </c>
      <c r="K108" s="25">
        <v>447144167</v>
      </c>
      <c r="L108" s="25">
        <v>0</v>
      </c>
      <c r="M108" s="25">
        <v>447144167</v>
      </c>
      <c r="N108" s="25">
        <v>0</v>
      </c>
      <c r="O108" s="25">
        <v>0</v>
      </c>
      <c r="P108" s="25">
        <v>0</v>
      </c>
    </row>
    <row r="109" spans="1:16" s="8" customFormat="1" ht="48.75" customHeight="1" x14ac:dyDescent="0.25">
      <c r="A109" s="32" t="s">
        <v>224</v>
      </c>
      <c r="B109" s="33" t="s">
        <v>20</v>
      </c>
      <c r="C109" s="33" t="s">
        <v>27</v>
      </c>
      <c r="D109" s="33" t="s">
        <v>28</v>
      </c>
      <c r="E109" s="34" t="s">
        <v>225</v>
      </c>
      <c r="F109" s="35">
        <v>27211621650.5</v>
      </c>
      <c r="G109" s="25">
        <v>0</v>
      </c>
      <c r="H109" s="25">
        <v>0</v>
      </c>
      <c r="I109" s="25">
        <v>27211621650.5</v>
      </c>
      <c r="J109" s="25">
        <v>0</v>
      </c>
      <c r="K109" s="25">
        <v>16726294347.299999</v>
      </c>
      <c r="L109" s="25">
        <v>10485327303.200001</v>
      </c>
      <c r="M109" s="25">
        <v>10633038159.799999</v>
      </c>
      <c r="N109" s="25">
        <v>1138246494.5</v>
      </c>
      <c r="O109" s="25">
        <v>995453807.5</v>
      </c>
      <c r="P109" s="25">
        <v>995453807.5</v>
      </c>
    </row>
    <row r="110" spans="1:16" s="8" customFormat="1" ht="48.75" customHeight="1" x14ac:dyDescent="0.25">
      <c r="A110" s="32" t="s">
        <v>226</v>
      </c>
      <c r="B110" s="33" t="s">
        <v>20</v>
      </c>
      <c r="C110" s="33" t="s">
        <v>27</v>
      </c>
      <c r="D110" s="33" t="s">
        <v>28</v>
      </c>
      <c r="E110" s="34" t="s">
        <v>227</v>
      </c>
      <c r="F110" s="35">
        <v>11971102831</v>
      </c>
      <c r="G110" s="25">
        <v>0</v>
      </c>
      <c r="H110" s="25">
        <v>0</v>
      </c>
      <c r="I110" s="25">
        <v>11971102831</v>
      </c>
      <c r="J110" s="25">
        <v>0</v>
      </c>
      <c r="K110" s="25">
        <v>10201162171</v>
      </c>
      <c r="L110" s="25">
        <v>1769940660</v>
      </c>
      <c r="M110" s="25">
        <v>5273744603</v>
      </c>
      <c r="N110" s="25">
        <v>243714828</v>
      </c>
      <c r="O110" s="25">
        <v>236920568</v>
      </c>
      <c r="P110" s="25">
        <v>236920568</v>
      </c>
    </row>
    <row r="111" spans="1:16" s="8" customFormat="1" ht="48.75" customHeight="1" x14ac:dyDescent="0.25">
      <c r="A111" s="32" t="s">
        <v>222</v>
      </c>
      <c r="B111" s="33" t="s">
        <v>20</v>
      </c>
      <c r="C111" s="33" t="s">
        <v>27</v>
      </c>
      <c r="D111" s="33" t="s">
        <v>28</v>
      </c>
      <c r="E111" s="34" t="s">
        <v>223</v>
      </c>
      <c r="F111" s="35">
        <v>75719651412</v>
      </c>
      <c r="G111" s="25">
        <v>0</v>
      </c>
      <c r="H111" s="25">
        <v>0</v>
      </c>
      <c r="I111" s="25">
        <v>75719651412</v>
      </c>
      <c r="J111" s="25">
        <v>0</v>
      </c>
      <c r="K111" s="25">
        <v>72404332899</v>
      </c>
      <c r="L111" s="25">
        <v>3315318513</v>
      </c>
      <c r="M111" s="25">
        <v>13695995007</v>
      </c>
      <c r="N111" s="25">
        <v>1057256701</v>
      </c>
      <c r="O111" s="25">
        <v>1008406584</v>
      </c>
      <c r="P111" s="25">
        <v>1008406584</v>
      </c>
    </row>
    <row r="112" spans="1:16" s="8" customFormat="1" ht="48.75" customHeight="1" x14ac:dyDescent="0.25">
      <c r="A112" s="32" t="s">
        <v>236</v>
      </c>
      <c r="B112" s="33" t="s">
        <v>20</v>
      </c>
      <c r="C112" s="33" t="s">
        <v>27</v>
      </c>
      <c r="D112" s="33" t="s">
        <v>28</v>
      </c>
      <c r="E112" s="34" t="s">
        <v>237</v>
      </c>
      <c r="F112" s="35">
        <v>48911915420.5</v>
      </c>
      <c r="G112" s="25">
        <v>0</v>
      </c>
      <c r="H112" s="25">
        <v>0</v>
      </c>
      <c r="I112" s="25">
        <v>48911915420.5</v>
      </c>
      <c r="J112" s="25">
        <v>0</v>
      </c>
      <c r="K112" s="25">
        <v>23197973462.5</v>
      </c>
      <c r="L112" s="25">
        <v>25713941958</v>
      </c>
      <c r="M112" s="25">
        <v>12040739137.5</v>
      </c>
      <c r="N112" s="25">
        <v>621515675</v>
      </c>
      <c r="O112" s="25">
        <v>621515675</v>
      </c>
      <c r="P112" s="25">
        <v>621515675</v>
      </c>
    </row>
    <row r="113" spans="1:16" s="8" customFormat="1" ht="48.75" customHeight="1" x14ac:dyDescent="0.25">
      <c r="A113" s="32" t="s">
        <v>232</v>
      </c>
      <c r="B113" s="33" t="s">
        <v>20</v>
      </c>
      <c r="C113" s="33" t="s">
        <v>27</v>
      </c>
      <c r="D113" s="33" t="s">
        <v>28</v>
      </c>
      <c r="E113" s="34" t="s">
        <v>233</v>
      </c>
      <c r="F113" s="35">
        <v>1330160335596</v>
      </c>
      <c r="G113" s="25">
        <v>0</v>
      </c>
      <c r="H113" s="25">
        <v>0</v>
      </c>
      <c r="I113" s="25">
        <v>1330160335596</v>
      </c>
      <c r="J113" s="25">
        <v>0</v>
      </c>
      <c r="K113" s="25">
        <v>1330160335596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</row>
    <row r="114" spans="1:16" s="8" customFormat="1" ht="48.75" customHeight="1" x14ac:dyDescent="0.25">
      <c r="A114" s="32" t="s">
        <v>234</v>
      </c>
      <c r="B114" s="33" t="s">
        <v>20</v>
      </c>
      <c r="C114" s="33" t="s">
        <v>27</v>
      </c>
      <c r="D114" s="33" t="s">
        <v>28</v>
      </c>
      <c r="E114" s="34" t="s">
        <v>235</v>
      </c>
      <c r="F114" s="35">
        <v>153332000</v>
      </c>
      <c r="G114" s="25">
        <v>0</v>
      </c>
      <c r="H114" s="25">
        <v>0</v>
      </c>
      <c r="I114" s="25">
        <v>153332000</v>
      </c>
      <c r="J114" s="25">
        <v>0</v>
      </c>
      <c r="K114" s="25">
        <v>153332000</v>
      </c>
      <c r="L114" s="25">
        <v>0</v>
      </c>
      <c r="M114" s="25">
        <v>153332000</v>
      </c>
      <c r="N114" s="25">
        <v>0</v>
      </c>
      <c r="O114" s="25">
        <v>0</v>
      </c>
      <c r="P114" s="25">
        <v>0</v>
      </c>
    </row>
    <row r="115" spans="1:16" s="8" customFormat="1" ht="48.75" customHeight="1" x14ac:dyDescent="0.25">
      <c r="A115" s="32" t="s">
        <v>238</v>
      </c>
      <c r="B115" s="33" t="s">
        <v>20</v>
      </c>
      <c r="C115" s="33" t="s">
        <v>27</v>
      </c>
      <c r="D115" s="33" t="s">
        <v>28</v>
      </c>
      <c r="E115" s="34" t="s">
        <v>239</v>
      </c>
      <c r="F115" s="35">
        <v>1813454256</v>
      </c>
      <c r="G115" s="25">
        <v>0</v>
      </c>
      <c r="H115" s="25">
        <v>0</v>
      </c>
      <c r="I115" s="25">
        <v>1813454256</v>
      </c>
      <c r="J115" s="25">
        <v>0</v>
      </c>
      <c r="K115" s="25">
        <v>1813454256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</row>
    <row r="116" spans="1:16" ht="48.75" customHeight="1" x14ac:dyDescent="0.25">
      <c r="A116" s="32" t="s">
        <v>228</v>
      </c>
      <c r="B116" s="33" t="s">
        <v>20</v>
      </c>
      <c r="C116" s="33" t="s">
        <v>27</v>
      </c>
      <c r="D116" s="33" t="s">
        <v>28</v>
      </c>
      <c r="E116" s="34" t="s">
        <v>229</v>
      </c>
      <c r="F116" s="35">
        <v>4024297493</v>
      </c>
      <c r="G116" s="25">
        <v>0</v>
      </c>
      <c r="H116" s="25">
        <v>0</v>
      </c>
      <c r="I116" s="25">
        <v>4024297493</v>
      </c>
      <c r="J116" s="25">
        <v>0</v>
      </c>
      <c r="K116" s="25">
        <v>4024297493</v>
      </c>
      <c r="L116" s="25">
        <v>0</v>
      </c>
      <c r="M116" s="25">
        <v>4024297493</v>
      </c>
      <c r="N116" s="25">
        <v>0</v>
      </c>
      <c r="O116" s="25">
        <v>0</v>
      </c>
      <c r="P116" s="25">
        <v>0</v>
      </c>
    </row>
    <row r="117" spans="1:16" ht="48.75" customHeight="1" x14ac:dyDescent="0.25">
      <c r="A117" s="32" t="s">
        <v>230</v>
      </c>
      <c r="B117" s="33" t="s">
        <v>20</v>
      </c>
      <c r="C117" s="33" t="s">
        <v>27</v>
      </c>
      <c r="D117" s="33" t="s">
        <v>28</v>
      </c>
      <c r="E117" s="34" t="s">
        <v>231</v>
      </c>
      <c r="F117" s="35">
        <v>2018729997.4000001</v>
      </c>
      <c r="G117" s="25">
        <v>0</v>
      </c>
      <c r="H117" s="25">
        <v>0</v>
      </c>
      <c r="I117" s="25">
        <v>2018729997.4000001</v>
      </c>
      <c r="J117" s="25">
        <v>0</v>
      </c>
      <c r="K117" s="25">
        <v>2018729997</v>
      </c>
      <c r="L117" s="25">
        <v>0.4</v>
      </c>
      <c r="M117" s="25">
        <v>2018729997</v>
      </c>
      <c r="N117" s="25">
        <v>0</v>
      </c>
      <c r="O117" s="25">
        <v>0</v>
      </c>
      <c r="P117" s="25">
        <v>0</v>
      </c>
    </row>
    <row r="118" spans="1:16" ht="48.75" customHeight="1" x14ac:dyDescent="0.25">
      <c r="A118" s="10" t="s">
        <v>240</v>
      </c>
      <c r="B118" s="11" t="s">
        <v>20</v>
      </c>
      <c r="C118" s="11" t="s">
        <v>27</v>
      </c>
      <c r="D118" s="11" t="s">
        <v>28</v>
      </c>
      <c r="E118" s="13" t="s">
        <v>241</v>
      </c>
      <c r="F118" s="31">
        <f>SUM(F119:F126)</f>
        <v>125128920586</v>
      </c>
      <c r="G118" s="31">
        <f t="shared" ref="G118:P118" si="26">SUM(G119:G126)</f>
        <v>0</v>
      </c>
      <c r="H118" s="31">
        <f t="shared" si="26"/>
        <v>0</v>
      </c>
      <c r="I118" s="31">
        <f t="shared" si="26"/>
        <v>125128920586</v>
      </c>
      <c r="J118" s="31">
        <f t="shared" si="26"/>
        <v>0</v>
      </c>
      <c r="K118" s="31">
        <f t="shared" si="26"/>
        <v>83312940563.449997</v>
      </c>
      <c r="L118" s="31">
        <f t="shared" si="26"/>
        <v>41815980022.550003</v>
      </c>
      <c r="M118" s="31">
        <f t="shared" si="26"/>
        <v>23774714832.5</v>
      </c>
      <c r="N118" s="31">
        <f t="shared" si="26"/>
        <v>3759354008.5</v>
      </c>
      <c r="O118" s="31">
        <f t="shared" si="26"/>
        <v>3576699857.5</v>
      </c>
      <c r="P118" s="31">
        <f t="shared" si="26"/>
        <v>3576699857.5</v>
      </c>
    </row>
    <row r="119" spans="1:16" ht="48.75" customHeight="1" x14ac:dyDescent="0.25">
      <c r="A119" s="14" t="s">
        <v>242</v>
      </c>
      <c r="B119" s="15" t="s">
        <v>20</v>
      </c>
      <c r="C119" s="15" t="s">
        <v>27</v>
      </c>
      <c r="D119" s="15" t="s">
        <v>28</v>
      </c>
      <c r="E119" s="16" t="s">
        <v>243</v>
      </c>
      <c r="F119" s="30">
        <v>30538650216</v>
      </c>
      <c r="G119" s="25">
        <v>0</v>
      </c>
      <c r="H119" s="25">
        <v>0</v>
      </c>
      <c r="I119" s="25">
        <v>30538650216</v>
      </c>
      <c r="J119" s="25">
        <v>0</v>
      </c>
      <c r="K119" s="25">
        <v>15566420620.4</v>
      </c>
      <c r="L119" s="25">
        <v>14972229595.6</v>
      </c>
      <c r="M119" s="25">
        <v>5120566338.3999996</v>
      </c>
      <c r="N119" s="25">
        <v>339551997</v>
      </c>
      <c r="O119" s="25">
        <v>156897846</v>
      </c>
      <c r="P119" s="25">
        <v>156897846</v>
      </c>
    </row>
    <row r="120" spans="1:16" ht="48.75" customHeight="1" x14ac:dyDescent="0.25">
      <c r="A120" s="14" t="s">
        <v>246</v>
      </c>
      <c r="B120" s="15" t="s">
        <v>20</v>
      </c>
      <c r="C120" s="15" t="s">
        <v>27</v>
      </c>
      <c r="D120" s="15" t="s">
        <v>28</v>
      </c>
      <c r="E120" s="16" t="s">
        <v>247</v>
      </c>
      <c r="F120" s="30">
        <v>1669766195</v>
      </c>
      <c r="G120" s="25">
        <v>0</v>
      </c>
      <c r="H120" s="25">
        <v>0</v>
      </c>
      <c r="I120" s="25">
        <v>1669766195</v>
      </c>
      <c r="J120" s="25">
        <v>0</v>
      </c>
      <c r="K120" s="25">
        <v>518703801</v>
      </c>
      <c r="L120" s="25">
        <v>1151062394</v>
      </c>
      <c r="M120" s="25">
        <v>0</v>
      </c>
      <c r="N120" s="25">
        <v>0</v>
      </c>
      <c r="O120" s="25">
        <v>0</v>
      </c>
      <c r="P120" s="25">
        <v>0</v>
      </c>
    </row>
    <row r="121" spans="1:16" ht="48.75" customHeight="1" x14ac:dyDescent="0.25">
      <c r="A121" s="14" t="s">
        <v>248</v>
      </c>
      <c r="B121" s="15" t="s">
        <v>20</v>
      </c>
      <c r="C121" s="15" t="s">
        <v>27</v>
      </c>
      <c r="D121" s="15" t="s">
        <v>28</v>
      </c>
      <c r="E121" s="16" t="s">
        <v>249</v>
      </c>
      <c r="F121" s="30">
        <v>667309613</v>
      </c>
      <c r="G121" s="25">
        <v>0</v>
      </c>
      <c r="H121" s="25">
        <v>0</v>
      </c>
      <c r="I121" s="25">
        <v>667309613</v>
      </c>
      <c r="J121" s="25">
        <v>0</v>
      </c>
      <c r="K121" s="25">
        <v>495695982.19999999</v>
      </c>
      <c r="L121" s="25">
        <v>171613630.80000001</v>
      </c>
      <c r="M121" s="25">
        <v>72500000</v>
      </c>
      <c r="N121" s="25">
        <v>0</v>
      </c>
      <c r="O121" s="25">
        <v>0</v>
      </c>
      <c r="P121" s="25">
        <v>0</v>
      </c>
    </row>
    <row r="122" spans="1:16" ht="48.75" customHeight="1" x14ac:dyDescent="0.25">
      <c r="A122" s="14" t="s">
        <v>244</v>
      </c>
      <c r="B122" s="15" t="s">
        <v>20</v>
      </c>
      <c r="C122" s="15" t="s">
        <v>27</v>
      </c>
      <c r="D122" s="15" t="s">
        <v>28</v>
      </c>
      <c r="E122" s="16" t="s">
        <v>245</v>
      </c>
      <c r="F122" s="30">
        <v>14128184823</v>
      </c>
      <c r="G122" s="25">
        <v>0</v>
      </c>
      <c r="H122" s="25">
        <v>0</v>
      </c>
      <c r="I122" s="25">
        <v>14128184823</v>
      </c>
      <c r="J122" s="25">
        <v>0</v>
      </c>
      <c r="K122" s="25">
        <v>10695855750.85</v>
      </c>
      <c r="L122" s="25">
        <v>3432329072.1500001</v>
      </c>
      <c r="M122" s="25">
        <v>4869908867.1000004</v>
      </c>
      <c r="N122" s="25">
        <v>17934191.5</v>
      </c>
      <c r="O122" s="25">
        <v>17934191.5</v>
      </c>
      <c r="P122" s="25">
        <v>17934191.5</v>
      </c>
    </row>
    <row r="123" spans="1:16" ht="48.75" customHeight="1" x14ac:dyDescent="0.25">
      <c r="A123" s="14" t="s">
        <v>254</v>
      </c>
      <c r="B123" s="15" t="s">
        <v>20</v>
      </c>
      <c r="C123" s="15" t="s">
        <v>27</v>
      </c>
      <c r="D123" s="15" t="s">
        <v>28</v>
      </c>
      <c r="E123" s="16" t="s">
        <v>255</v>
      </c>
      <c r="F123" s="30">
        <v>14944044058</v>
      </c>
      <c r="G123" s="25">
        <v>0</v>
      </c>
      <c r="H123" s="25">
        <v>0</v>
      </c>
      <c r="I123" s="25">
        <v>14944044058</v>
      </c>
      <c r="J123" s="25">
        <v>0</v>
      </c>
      <c r="K123" s="25">
        <v>14944044058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</row>
    <row r="124" spans="1:16" ht="48.75" customHeight="1" x14ac:dyDescent="0.25">
      <c r="A124" s="14" t="s">
        <v>252</v>
      </c>
      <c r="B124" s="15" t="s">
        <v>20</v>
      </c>
      <c r="C124" s="15" t="s">
        <v>27</v>
      </c>
      <c r="D124" s="15" t="s">
        <v>28</v>
      </c>
      <c r="E124" s="16" t="s">
        <v>253</v>
      </c>
      <c r="F124" s="30">
        <v>49796147819</v>
      </c>
      <c r="G124" s="25">
        <v>0</v>
      </c>
      <c r="H124" s="25">
        <v>0</v>
      </c>
      <c r="I124" s="25">
        <v>49796147819</v>
      </c>
      <c r="J124" s="25">
        <v>0</v>
      </c>
      <c r="K124" s="25">
        <v>34528231819</v>
      </c>
      <c r="L124" s="25">
        <v>15267916000</v>
      </c>
      <c r="M124" s="25">
        <v>12046569027</v>
      </c>
      <c r="N124" s="25">
        <v>3401867820</v>
      </c>
      <c r="O124" s="25">
        <v>3401867820</v>
      </c>
      <c r="P124" s="25">
        <v>3401867820</v>
      </c>
    </row>
    <row r="125" spans="1:16" ht="48.75" customHeight="1" x14ac:dyDescent="0.25">
      <c r="A125" s="14" t="s">
        <v>250</v>
      </c>
      <c r="B125" s="15" t="s">
        <v>20</v>
      </c>
      <c r="C125" s="15" t="s">
        <v>27</v>
      </c>
      <c r="D125" s="15" t="s">
        <v>28</v>
      </c>
      <c r="E125" s="16" t="s">
        <v>251</v>
      </c>
      <c r="F125" s="30">
        <v>4885999930</v>
      </c>
      <c r="G125" s="25">
        <v>0</v>
      </c>
      <c r="H125" s="25">
        <v>0</v>
      </c>
      <c r="I125" s="25">
        <v>4885999930</v>
      </c>
      <c r="J125" s="25">
        <v>0</v>
      </c>
      <c r="K125" s="25">
        <v>0</v>
      </c>
      <c r="L125" s="25">
        <v>4885999930</v>
      </c>
      <c r="M125" s="25">
        <v>0</v>
      </c>
      <c r="N125" s="25">
        <v>0</v>
      </c>
      <c r="O125" s="25">
        <v>0</v>
      </c>
      <c r="P125" s="25">
        <v>0</v>
      </c>
    </row>
    <row r="126" spans="1:16" ht="48.75" customHeight="1" x14ac:dyDescent="0.25">
      <c r="A126" s="14" t="s">
        <v>266</v>
      </c>
      <c r="B126" s="15" t="s">
        <v>20</v>
      </c>
      <c r="C126" s="15" t="s">
        <v>27</v>
      </c>
      <c r="D126" s="15" t="s">
        <v>28</v>
      </c>
      <c r="E126" s="16" t="s">
        <v>267</v>
      </c>
      <c r="F126" s="30">
        <v>8498817932</v>
      </c>
      <c r="G126" s="25">
        <v>0</v>
      </c>
      <c r="H126" s="25">
        <v>0</v>
      </c>
      <c r="I126" s="25">
        <v>8498817932</v>
      </c>
      <c r="J126" s="25">
        <v>0</v>
      </c>
      <c r="K126" s="25">
        <v>6563988532</v>
      </c>
      <c r="L126" s="25">
        <v>1934829400</v>
      </c>
      <c r="M126" s="25">
        <v>1665170600</v>
      </c>
      <c r="N126" s="25">
        <v>0</v>
      </c>
      <c r="O126" s="25">
        <v>0</v>
      </c>
      <c r="P126" s="25">
        <v>0</v>
      </c>
    </row>
    <row r="127" spans="1:16" s="8" customFormat="1" ht="48.75" customHeight="1" x14ac:dyDescent="0.25">
      <c r="A127" s="10" t="s">
        <v>156</v>
      </c>
      <c r="B127" s="11" t="s">
        <v>20</v>
      </c>
      <c r="C127" s="11" t="s">
        <v>27</v>
      </c>
      <c r="D127" s="11" t="s">
        <v>28</v>
      </c>
      <c r="E127" s="13" t="s">
        <v>157</v>
      </c>
      <c r="F127" s="24">
        <f>SUM(F128:F129)</f>
        <v>36551984282</v>
      </c>
      <c r="G127" s="24">
        <f t="shared" ref="G127:P127" si="27">SUM(G128:G129)</f>
        <v>0</v>
      </c>
      <c r="H127" s="24">
        <f t="shared" si="27"/>
        <v>0</v>
      </c>
      <c r="I127" s="24">
        <f t="shared" si="27"/>
        <v>36551984282</v>
      </c>
      <c r="J127" s="24">
        <f t="shared" si="27"/>
        <v>0</v>
      </c>
      <c r="K127" s="24">
        <f t="shared" si="27"/>
        <v>35773616887.660004</v>
      </c>
      <c r="L127" s="24">
        <f t="shared" si="27"/>
        <v>778367394.33999991</v>
      </c>
      <c r="M127" s="24">
        <f t="shared" si="27"/>
        <v>17769781662.419998</v>
      </c>
      <c r="N127" s="24">
        <f t="shared" si="27"/>
        <v>3615364007.2199998</v>
      </c>
      <c r="O127" s="24">
        <f t="shared" si="27"/>
        <v>3597600827.2199998</v>
      </c>
      <c r="P127" s="24">
        <f t="shared" si="27"/>
        <v>3597600827.2199998</v>
      </c>
    </row>
    <row r="128" spans="1:16" s="8" customFormat="1" ht="48.75" customHeight="1" x14ac:dyDescent="0.25">
      <c r="A128" s="14" t="s">
        <v>256</v>
      </c>
      <c r="B128" s="15" t="s">
        <v>20</v>
      </c>
      <c r="C128" s="15" t="s">
        <v>27</v>
      </c>
      <c r="D128" s="15" t="s">
        <v>28</v>
      </c>
      <c r="E128" s="16" t="s">
        <v>257</v>
      </c>
      <c r="F128" s="30">
        <v>3757809342.2600002</v>
      </c>
      <c r="G128" s="25">
        <v>0</v>
      </c>
      <c r="H128" s="25">
        <v>0</v>
      </c>
      <c r="I128" s="25">
        <v>3757809342.2600002</v>
      </c>
      <c r="J128" s="25">
        <v>0</v>
      </c>
      <c r="K128" s="25">
        <v>3179176407.6199999</v>
      </c>
      <c r="L128" s="25">
        <v>578632934.63999999</v>
      </c>
      <c r="M128" s="25">
        <v>2434126754</v>
      </c>
      <c r="N128" s="25">
        <v>228012677</v>
      </c>
      <c r="O128" s="25">
        <v>228012677</v>
      </c>
      <c r="P128" s="25">
        <v>228012677</v>
      </c>
    </row>
    <row r="129" spans="1:16" s="8" customFormat="1" ht="48.75" customHeight="1" x14ac:dyDescent="0.25">
      <c r="A129" s="14" t="s">
        <v>258</v>
      </c>
      <c r="B129" s="15" t="s">
        <v>20</v>
      </c>
      <c r="C129" s="15" t="s">
        <v>27</v>
      </c>
      <c r="D129" s="15" t="s">
        <v>28</v>
      </c>
      <c r="E129" s="16" t="s">
        <v>259</v>
      </c>
      <c r="F129" s="30">
        <v>32794174939.740002</v>
      </c>
      <c r="G129" s="25">
        <v>0</v>
      </c>
      <c r="H129" s="25">
        <v>0</v>
      </c>
      <c r="I129" s="25">
        <v>32794174939.740002</v>
      </c>
      <c r="J129" s="25">
        <v>0</v>
      </c>
      <c r="K129" s="25">
        <v>32594440480.040001</v>
      </c>
      <c r="L129" s="25">
        <v>199734459.69999999</v>
      </c>
      <c r="M129" s="25">
        <v>15335654908.42</v>
      </c>
      <c r="N129" s="25">
        <v>3387351330.2199998</v>
      </c>
      <c r="O129" s="25">
        <v>3369588150.2199998</v>
      </c>
      <c r="P129" s="25">
        <v>3369588150.2199998</v>
      </c>
    </row>
    <row r="130" spans="1:16" s="8" customFormat="1" ht="48.75" customHeight="1" x14ac:dyDescent="0.25">
      <c r="A130" s="10" t="s">
        <v>158</v>
      </c>
      <c r="B130" s="11" t="s">
        <v>20</v>
      </c>
      <c r="C130" s="11" t="s">
        <v>27</v>
      </c>
      <c r="D130" s="11" t="s">
        <v>28</v>
      </c>
      <c r="E130" s="13" t="s">
        <v>159</v>
      </c>
      <c r="F130" s="24">
        <f>SUM(F131:F133)</f>
        <v>30805235755</v>
      </c>
      <c r="G130" s="24">
        <f t="shared" ref="G130:P130" si="28">SUM(G131:G133)</f>
        <v>650073323</v>
      </c>
      <c r="H130" s="24">
        <f t="shared" si="28"/>
        <v>31800000</v>
      </c>
      <c r="I130" s="24">
        <f t="shared" si="28"/>
        <v>31423509078</v>
      </c>
      <c r="J130" s="24">
        <f t="shared" si="28"/>
        <v>0</v>
      </c>
      <c r="K130" s="24">
        <f t="shared" si="28"/>
        <v>26008867242</v>
      </c>
      <c r="L130" s="24">
        <f t="shared" si="28"/>
        <v>5414641836</v>
      </c>
      <c r="M130" s="24">
        <f t="shared" si="28"/>
        <v>16073693830.08</v>
      </c>
      <c r="N130" s="24">
        <f t="shared" si="28"/>
        <v>2073573178.8199999</v>
      </c>
      <c r="O130" s="24">
        <f t="shared" si="28"/>
        <v>1978790865.5699999</v>
      </c>
      <c r="P130" s="24">
        <f t="shared" si="28"/>
        <v>1978790865.5699999</v>
      </c>
    </row>
    <row r="131" spans="1:16" s="8" customFormat="1" ht="48.75" customHeight="1" x14ac:dyDescent="0.25">
      <c r="A131" s="14" t="s">
        <v>264</v>
      </c>
      <c r="B131" s="15" t="s">
        <v>20</v>
      </c>
      <c r="C131" s="15" t="s">
        <v>27</v>
      </c>
      <c r="D131" s="15" t="s">
        <v>28</v>
      </c>
      <c r="E131" s="16" t="s">
        <v>265</v>
      </c>
      <c r="F131" s="30">
        <v>19838311205</v>
      </c>
      <c r="G131" s="25">
        <v>95400000</v>
      </c>
      <c r="H131" s="25">
        <v>0</v>
      </c>
      <c r="I131" s="25">
        <v>19933711205</v>
      </c>
      <c r="J131" s="25">
        <v>0</v>
      </c>
      <c r="K131" s="25">
        <v>18593837164</v>
      </c>
      <c r="L131" s="25">
        <v>1339874041</v>
      </c>
      <c r="M131" s="25">
        <v>10881995015.08</v>
      </c>
      <c r="N131" s="25">
        <v>1603188192.5699999</v>
      </c>
      <c r="O131" s="25">
        <v>1512710794.5699999</v>
      </c>
      <c r="P131" s="25">
        <v>1512710794.5699999</v>
      </c>
    </row>
    <row r="132" spans="1:16" s="8" customFormat="1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30">
        <v>2134708109</v>
      </c>
      <c r="G132" s="25">
        <v>30000000</v>
      </c>
      <c r="H132" s="25">
        <v>31800000</v>
      </c>
      <c r="I132" s="25">
        <v>2132908109</v>
      </c>
      <c r="J132" s="25">
        <v>0</v>
      </c>
      <c r="K132" s="25">
        <v>1992936465</v>
      </c>
      <c r="L132" s="25">
        <v>139971644</v>
      </c>
      <c r="M132" s="25">
        <v>863803730</v>
      </c>
      <c r="N132" s="25">
        <v>101009528.25</v>
      </c>
      <c r="O132" s="25">
        <v>99320789</v>
      </c>
      <c r="P132" s="25">
        <v>99320789</v>
      </c>
    </row>
    <row r="133" spans="1:16" s="8" customFormat="1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30">
        <v>8832216441</v>
      </c>
      <c r="G133" s="25">
        <v>524673323</v>
      </c>
      <c r="H133" s="25">
        <v>0</v>
      </c>
      <c r="I133" s="25">
        <v>9356889764</v>
      </c>
      <c r="J133" s="25">
        <v>0</v>
      </c>
      <c r="K133" s="25">
        <v>5422093613</v>
      </c>
      <c r="L133" s="25">
        <v>3934796151</v>
      </c>
      <c r="M133" s="25">
        <v>4327895085</v>
      </c>
      <c r="N133" s="25">
        <v>369375458</v>
      </c>
      <c r="O133" s="25">
        <v>366759282</v>
      </c>
      <c r="P133" s="25">
        <v>366759282</v>
      </c>
    </row>
    <row r="134" spans="1:16" s="21" customFormat="1" ht="18" customHeight="1" x14ac:dyDescent="0.25">
      <c r="A134" s="46" t="s">
        <v>160</v>
      </c>
      <c r="B134" s="46" t="s">
        <v>161</v>
      </c>
      <c r="C134" s="46" t="s">
        <v>161</v>
      </c>
      <c r="D134" s="46" t="s">
        <v>161</v>
      </c>
      <c r="E134" s="46" t="s">
        <v>161</v>
      </c>
      <c r="F134" s="17">
        <f>+F4+F73</f>
        <v>4281558873745.1797</v>
      </c>
      <c r="G134" s="17">
        <f>+G4+G73</f>
        <v>33106536107.580002</v>
      </c>
      <c r="H134" s="17">
        <f>+H4+H73</f>
        <v>3688533413.7600002</v>
      </c>
      <c r="I134" s="17">
        <f>+I4+I73</f>
        <v>4310976876439</v>
      </c>
      <c r="J134" s="17">
        <f>+J4+J73</f>
        <v>113088000000</v>
      </c>
      <c r="K134" s="17">
        <f>+K4+K73</f>
        <v>3678823683357.1104</v>
      </c>
      <c r="L134" s="17">
        <f>+L4+L73</f>
        <v>519065193081.89001</v>
      </c>
      <c r="M134" s="17">
        <f>+M4+M73</f>
        <v>502239656219.95001</v>
      </c>
      <c r="N134" s="17">
        <f>+N4+N73</f>
        <v>199693809940.02002</v>
      </c>
      <c r="O134" s="17">
        <f>+O4+O73</f>
        <v>197836045409.06</v>
      </c>
      <c r="P134" s="17">
        <f>+P4+P73</f>
        <v>197836045409.06</v>
      </c>
    </row>
    <row r="135" spans="1:16" ht="27" hidden="1" customHeight="1" x14ac:dyDescent="0.25">
      <c r="F135" s="23">
        <v>4356970463925</v>
      </c>
      <c r="G135" s="23">
        <v>15574208995</v>
      </c>
      <c r="H135" s="23">
        <v>3894184995</v>
      </c>
      <c r="I135" s="36">
        <v>4371811463925</v>
      </c>
      <c r="J135" s="23">
        <v>0</v>
      </c>
      <c r="K135" s="23">
        <v>4010843776938.8101</v>
      </c>
      <c r="L135" s="25" t="e">
        <f>VLOOKUP(A135,[1]DESAGREGADA!$C$2:W$104,21,0)</f>
        <v>#N/A</v>
      </c>
      <c r="M135" s="23">
        <v>414219287498.67999</v>
      </c>
      <c r="N135" s="23">
        <v>89794730271.369995</v>
      </c>
      <c r="O135" s="23">
        <v>89794080016.360001</v>
      </c>
      <c r="P135" s="23">
        <v>89794080016.360001</v>
      </c>
    </row>
    <row r="136" spans="1:16" ht="27" hidden="1" customHeight="1" x14ac:dyDescent="0.25">
      <c r="F136" s="23">
        <f>F134-F135</f>
        <v>-75411590179.820313</v>
      </c>
      <c r="G136" s="23">
        <f t="shared" ref="G136:P136" si="29">G134-G135</f>
        <v>17532327112.580002</v>
      </c>
      <c r="H136" s="23">
        <f t="shared" si="29"/>
        <v>-205651581.23999977</v>
      </c>
      <c r="I136" s="23">
        <f>I134-I135</f>
        <v>-60834587486</v>
      </c>
      <c r="J136" s="23">
        <f t="shared" si="29"/>
        <v>113088000000</v>
      </c>
      <c r="K136" s="23">
        <f t="shared" si="29"/>
        <v>-332020093581.69971</v>
      </c>
      <c r="L136" s="25" t="e">
        <f>VLOOKUP(A136,[1]DESAGREGADA!$C$2:W$104,21,0)</f>
        <v>#N/A</v>
      </c>
      <c r="M136" s="23">
        <f t="shared" si="29"/>
        <v>88020368721.27002</v>
      </c>
      <c r="N136" s="23">
        <f t="shared" si="29"/>
        <v>109899079668.65002</v>
      </c>
      <c r="O136" s="23">
        <f t="shared" si="29"/>
        <v>108041965392.7</v>
      </c>
      <c r="P136" s="23">
        <f t="shared" si="29"/>
        <v>108041965392.7</v>
      </c>
    </row>
    <row r="137" spans="1:16" s="38" customFormat="1" ht="27" customHeight="1" x14ac:dyDescent="0.25"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</row>
    <row r="138" spans="1:16" s="41" customFormat="1" ht="27" customHeight="1" x14ac:dyDescent="0.25"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</row>
    <row r="139" spans="1:16" s="38" customFormat="1" ht="27" customHeight="1" x14ac:dyDescent="0.25"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</sheetData>
  <mergeCells count="9">
    <mergeCell ref="A70:E70"/>
    <mergeCell ref="A73:E73"/>
    <mergeCell ref="A134:E134"/>
    <mergeCell ref="A1:P1"/>
    <mergeCell ref="A2:P2"/>
    <mergeCell ref="A4:E4"/>
    <mergeCell ref="A5:E5"/>
    <mergeCell ref="A34:E34"/>
    <mergeCell ref="A59:E5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Leidy Patricia Morales Camargo</cp:lastModifiedBy>
  <cp:revision/>
  <dcterms:created xsi:type="dcterms:W3CDTF">2023-01-31T21:43:21Z</dcterms:created>
  <dcterms:modified xsi:type="dcterms:W3CDTF">2025-04-08T14:45:24Z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